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C:\Users\A73407645\Desktop\"/>
    </mc:Choice>
  </mc:AlternateContent>
  <xr:revisionPtr revIDLastSave="0" documentId="13_ncr:1_{B6BA49BC-04C6-4C07-BDEF-CFADD632951F}" xr6:coauthVersionLast="45" xr6:coauthVersionMax="45" xr10:uidLastSave="{00000000-0000-0000-0000-000000000000}"/>
  <bookViews>
    <workbookView showSheetTabs="0" xWindow="-19320" yWindow="570" windowWidth="19440" windowHeight="15000" tabRatio="895" xr2:uid="{00000000-000D-0000-FFFF-FFFF00000000}"/>
  </bookViews>
  <sheets>
    <sheet name="Overview" sheetId="74" r:id="rId1"/>
    <sheet name="Main infos" sheetId="75" r:id="rId2"/>
    <sheet name="Winners" sheetId="76" r:id="rId3"/>
    <sheet name="Country part" sheetId="77" r:id="rId4"/>
    <sheet name="Country res" sheetId="78" r:id="rId5"/>
    <sheet name="Player part" sheetId="79" r:id="rId6"/>
    <sheet name="Medal Table" sheetId="80" r:id="rId7"/>
    <sheet name="Records" sheetId="81" r:id="rId8"/>
    <sheet name="All Time rec" sheetId="82" r:id="rId9"/>
    <sheet name="Tournament rec" sheetId="83" r:id="rId10"/>
    <sheet name="All Time" sheetId="49" r:id="rId11"/>
    <sheet name="2021" sheetId="87" r:id="rId12"/>
    <sheet name="2020" sheetId="85" r:id="rId13"/>
    <sheet name="2019" sheetId="86" r:id="rId14"/>
    <sheet name="2018" sheetId="84" r:id="rId15"/>
    <sheet name="2017" sheetId="64" r:id="rId16"/>
    <sheet name="2016" sheetId="63" r:id="rId17"/>
    <sheet name="2015" sheetId="62" r:id="rId18"/>
    <sheet name="2014" sheetId="61" r:id="rId19"/>
    <sheet name="2013" sheetId="60" r:id="rId20"/>
    <sheet name="2012" sheetId="59" r:id="rId21"/>
    <sheet name="2011" sheetId="58" r:id="rId22"/>
    <sheet name="2010" sheetId="57" r:id="rId23"/>
    <sheet name="2009" sheetId="56" r:id="rId24"/>
    <sheet name="2008" sheetId="55" r:id="rId25"/>
    <sheet name="2007" sheetId="54" r:id="rId26"/>
    <sheet name="2006" sheetId="53" r:id="rId27"/>
    <sheet name="2005" sheetId="52" r:id="rId28"/>
    <sheet name="2004" sheetId="5" r:id="rId29"/>
    <sheet name="Tables" sheetId="50" r:id="rId30"/>
    <sheet name="Top 8 finish-Medal table" sheetId="68" r:id="rId31"/>
    <sheet name="Player stats" sheetId="65" r:id="rId32"/>
    <sheet name="Overview_" sheetId="71" r:id="rId33"/>
    <sheet name="per country" sheetId="70" r:id="rId34"/>
    <sheet name="Participations" sheetId="67" r:id="rId35"/>
    <sheet name="All Time records" sheetId="69" r:id="rId36"/>
    <sheet name="Munka5" sheetId="88" r:id="rId37"/>
    <sheet name="stats" sheetId="72" r:id="rId38"/>
  </sheets>
  <externalReferences>
    <externalReference r:id="rId39"/>
  </externalReferences>
  <definedNames>
    <definedName name="_xlnm._FilterDatabase" localSheetId="34" hidden="1">Participations!$A$1:$Z$183</definedName>
    <definedName name="_xlnm._FilterDatabase" localSheetId="5" hidden="1">'Player part'!$H$10:$AE$192</definedName>
    <definedName name="_xlnm._FilterDatabase" localSheetId="31" hidden="1">'Player stats'!$A$1:$O$1</definedName>
    <definedName name="_xlnm._FilterDatabase" localSheetId="29" hidden="1">Tables!$A$2:$K$566</definedName>
    <definedName name="_xlnm._FilterDatabase" localSheetId="30" hidden="1">'Top 8 finish-Medal table'!$B$1:$F$1</definedName>
    <definedName name="P_1" localSheetId="8">INDIRECT('All Time rec'!#REF!)</definedName>
    <definedName name="P_1" localSheetId="3">INDIRECT('Country part'!#REF!)</definedName>
    <definedName name="P_1" localSheetId="4">INDIRECT('Country res'!#REF!)</definedName>
    <definedName name="P_1" localSheetId="1">INDIRECT('Main infos'!#REF!)</definedName>
    <definedName name="P_1" localSheetId="6">INDIRECT('Medal Table'!#REF!)</definedName>
    <definedName name="P_1" localSheetId="0">INDIRECT(Overview!#REF!)</definedName>
    <definedName name="P_1" localSheetId="5">INDIRECT('Player part'!#REF!)</definedName>
    <definedName name="P_1" localSheetId="7">INDIRECT(Records!#REF!)</definedName>
    <definedName name="P_1" localSheetId="9">INDIRECT('Tournament rec'!#REF!)</definedName>
    <definedName name="P_1" localSheetId="2">INDIRECT(Winners!#REF!)</definedName>
    <definedName name="P_1">INDIRECT('All Time'!$BY$7)</definedName>
    <definedName name="P_10" localSheetId="8">INDIRECT('All Time rec'!#REF!)</definedName>
    <definedName name="P_10" localSheetId="3">INDIRECT('Country part'!#REF!)</definedName>
    <definedName name="P_10" localSheetId="4">INDIRECT('Country res'!#REF!)</definedName>
    <definedName name="P_10" localSheetId="1">INDIRECT('Main infos'!#REF!)</definedName>
    <definedName name="P_10" localSheetId="6">INDIRECT('Medal Table'!#REF!)</definedName>
    <definedName name="P_10" localSheetId="0">INDIRECT(Overview!#REF!)</definedName>
    <definedName name="P_10" localSheetId="5">INDIRECT('Player part'!#REF!)</definedName>
    <definedName name="P_10" localSheetId="7">INDIRECT(Records!#REF!)</definedName>
    <definedName name="P_10" localSheetId="9">INDIRECT('Tournament rec'!#REF!)</definedName>
    <definedName name="P_10" localSheetId="2">INDIRECT(Winners!#REF!)</definedName>
    <definedName name="P_10">INDIRECT('All Time'!$BY$16)</definedName>
    <definedName name="P_100">INDIRECT('[1]All Time'!$CS$108)</definedName>
    <definedName name="P_101">INDIRECT('[1]All Time'!$CS$109)</definedName>
    <definedName name="P_102">INDIRECT('[1]All Time'!$CS$110)</definedName>
    <definedName name="P_103">INDIRECT('[1]All Time'!$CS$111)</definedName>
    <definedName name="P_104">INDIRECT('[1]All Time'!$CS$112)</definedName>
    <definedName name="P_105">INDIRECT('[1]All Time'!$CS$113)</definedName>
    <definedName name="P_106">INDIRECT('[1]All Time'!$CS$114)</definedName>
    <definedName name="P_107">INDIRECT('[1]All Time'!$CS$115)</definedName>
    <definedName name="P_108">INDIRECT('[1]All Time'!$CS$116)</definedName>
    <definedName name="P_109">INDIRECT('[1]All Time'!$CS$117)</definedName>
    <definedName name="P_11" localSheetId="8">INDIRECT('All Time rec'!#REF!)</definedName>
    <definedName name="P_11" localSheetId="3">INDIRECT('Country part'!#REF!)</definedName>
    <definedName name="P_11" localSheetId="4">INDIRECT('Country res'!#REF!)</definedName>
    <definedName name="P_11" localSheetId="1">INDIRECT('Main infos'!#REF!)</definedName>
    <definedName name="P_11" localSheetId="6">INDIRECT('Medal Table'!#REF!)</definedName>
    <definedName name="P_11" localSheetId="0">INDIRECT(Overview!#REF!)</definedName>
    <definedName name="P_11" localSheetId="5">INDIRECT('Player part'!#REF!)</definedName>
    <definedName name="P_11" localSheetId="7">INDIRECT(Records!#REF!)</definedName>
    <definedName name="P_11" localSheetId="9">INDIRECT('Tournament rec'!#REF!)</definedName>
    <definedName name="P_11" localSheetId="2">INDIRECT(Winners!#REF!)</definedName>
    <definedName name="P_11">INDIRECT('All Time'!$BY$17)</definedName>
    <definedName name="P_110">INDIRECT('[1]All Time'!$CS$118)</definedName>
    <definedName name="P_111">INDIRECT('[1]All Time'!$CS$119)</definedName>
    <definedName name="P_112">INDIRECT('[1]All Time'!$CS$120)</definedName>
    <definedName name="P_113">INDIRECT('[1]All Time'!$CS$121)</definedName>
    <definedName name="P_114">INDIRECT('[1]All Time'!$CS$122)</definedName>
    <definedName name="P_115">INDIRECT('[1]All Time'!$CS$123)</definedName>
    <definedName name="P_116">INDIRECT('[1]All Time'!$CS$124)</definedName>
    <definedName name="P_117">INDIRECT('[1]All Time'!$CS$125)</definedName>
    <definedName name="P_118">INDIRECT('[1]All Time'!$CS$126)</definedName>
    <definedName name="P_119">INDIRECT('[1]All Time'!$CS$127)</definedName>
    <definedName name="P_12" localSheetId="8">INDIRECT('All Time rec'!#REF!)</definedName>
    <definedName name="P_12" localSheetId="3">INDIRECT('Country part'!#REF!)</definedName>
    <definedName name="P_12" localSheetId="4">INDIRECT('Country res'!#REF!)</definedName>
    <definedName name="P_12" localSheetId="1">INDIRECT('Main infos'!#REF!)</definedName>
    <definedName name="P_12" localSheetId="6">INDIRECT('Medal Table'!#REF!)</definedName>
    <definedName name="P_12" localSheetId="0">INDIRECT(Overview!#REF!)</definedName>
    <definedName name="P_12" localSheetId="5">INDIRECT('Player part'!#REF!)</definedName>
    <definedName name="P_12" localSheetId="7">INDIRECT(Records!#REF!)</definedName>
    <definedName name="P_12" localSheetId="9">INDIRECT('Tournament rec'!#REF!)</definedName>
    <definedName name="P_12" localSheetId="2">INDIRECT(Winners!#REF!)</definedName>
    <definedName name="P_12">INDIRECT('All Time'!$BY$18)</definedName>
    <definedName name="P_120">INDIRECT('[1]All Time'!$CS$128)</definedName>
    <definedName name="P_121">INDIRECT('[1]All Time'!$CS$129)</definedName>
    <definedName name="P_122">INDIRECT('[1]All Time'!$CS$130)</definedName>
    <definedName name="P_123">INDIRECT('[1]All Time'!$CS$131)</definedName>
    <definedName name="P_124">INDIRECT('[1]All Time'!$CS$132)</definedName>
    <definedName name="P_125">INDIRECT('[1]All Time'!$CS$133)</definedName>
    <definedName name="P_126">INDIRECT('[1]All Time'!$CS$134)</definedName>
    <definedName name="P_127">INDIRECT('[1]All Time'!$CS$135)</definedName>
    <definedName name="P_128">INDIRECT('[1]All Time'!$CS$136)</definedName>
    <definedName name="P_129">INDIRECT('[1]All Time'!$CS$137)</definedName>
    <definedName name="P_13" localSheetId="8">INDIRECT('All Time rec'!#REF!)</definedName>
    <definedName name="P_13" localSheetId="3">INDIRECT('Country part'!#REF!)</definedName>
    <definedName name="P_13" localSheetId="4">INDIRECT('Country res'!#REF!)</definedName>
    <definedName name="P_13" localSheetId="1">INDIRECT('Main infos'!#REF!)</definedName>
    <definedName name="P_13" localSheetId="6">INDIRECT('Medal Table'!#REF!)</definedName>
    <definedName name="P_13" localSheetId="0">INDIRECT(Overview!#REF!)</definedName>
    <definedName name="P_13" localSheetId="5">INDIRECT('Player part'!#REF!)</definedName>
    <definedName name="P_13" localSheetId="7">INDIRECT(Records!#REF!)</definedName>
    <definedName name="P_13" localSheetId="9">INDIRECT('Tournament rec'!#REF!)</definedName>
    <definedName name="P_13" localSheetId="2">INDIRECT(Winners!#REF!)</definedName>
    <definedName name="P_13">INDIRECT('All Time'!$BY$19)</definedName>
    <definedName name="P_130">INDIRECT('[1]All Time'!$CS$138)</definedName>
    <definedName name="P_131">INDIRECT('[1]All Time'!$CS$139)</definedName>
    <definedName name="P_132">INDIRECT('[1]All Time'!$CS$140)</definedName>
    <definedName name="P_133">INDIRECT('[1]All Time'!$CS$141)</definedName>
    <definedName name="P_134">INDIRECT('[1]All Time'!$CS$142)</definedName>
    <definedName name="P_135">INDIRECT('[1]All Time'!$CS$143)</definedName>
    <definedName name="P_14" localSheetId="8">INDIRECT('All Time rec'!#REF!)</definedName>
    <definedName name="P_14" localSheetId="3">INDIRECT('Country part'!#REF!)</definedName>
    <definedName name="P_14" localSheetId="4">INDIRECT('Country res'!#REF!)</definedName>
    <definedName name="P_14" localSheetId="1">INDIRECT('Main infos'!#REF!)</definedName>
    <definedName name="P_14" localSheetId="6">INDIRECT('Medal Table'!#REF!)</definedName>
    <definedName name="P_14" localSheetId="0">INDIRECT(Overview!#REF!)</definedName>
    <definedName name="P_14" localSheetId="5">INDIRECT('Player part'!#REF!)</definedName>
    <definedName name="P_14" localSheetId="7">INDIRECT(Records!#REF!)</definedName>
    <definedName name="P_14" localSheetId="9">INDIRECT('Tournament rec'!#REF!)</definedName>
    <definedName name="P_14" localSheetId="2">INDIRECT(Winners!#REF!)</definedName>
    <definedName name="P_14">INDIRECT('All Time'!$BY$20)</definedName>
    <definedName name="P_15" localSheetId="8">INDIRECT('All Time rec'!#REF!)</definedName>
    <definedName name="P_15" localSheetId="3">INDIRECT('Country part'!#REF!)</definedName>
    <definedName name="P_15" localSheetId="4">INDIRECT('Country res'!#REF!)</definedName>
    <definedName name="P_15" localSheetId="1">INDIRECT('Main infos'!#REF!)</definedName>
    <definedName name="P_15" localSheetId="6">INDIRECT('Medal Table'!#REF!)</definedName>
    <definedName name="P_15" localSheetId="0">INDIRECT(Overview!#REF!)</definedName>
    <definedName name="P_15" localSheetId="5">INDIRECT('Player part'!#REF!)</definedName>
    <definedName name="P_15" localSheetId="7">INDIRECT(Records!#REF!)</definedName>
    <definedName name="P_15" localSheetId="9">INDIRECT('Tournament rec'!#REF!)</definedName>
    <definedName name="P_15" localSheetId="2">INDIRECT(Winners!#REF!)</definedName>
    <definedName name="P_15">INDIRECT('All Time'!$BY$21)</definedName>
    <definedName name="P_16" localSheetId="8">INDIRECT('All Time rec'!#REF!)</definedName>
    <definedName name="P_16" localSheetId="3">INDIRECT('Country part'!#REF!)</definedName>
    <definedName name="P_16" localSheetId="4">INDIRECT('Country res'!#REF!)</definedName>
    <definedName name="P_16" localSheetId="1">INDIRECT('Main infos'!#REF!)</definedName>
    <definedName name="P_16" localSheetId="6">INDIRECT('Medal Table'!#REF!)</definedName>
    <definedName name="P_16" localSheetId="0">INDIRECT(Overview!#REF!)</definedName>
    <definedName name="P_16" localSheetId="5">INDIRECT('Player part'!#REF!)</definedName>
    <definedName name="P_16" localSheetId="7">INDIRECT(Records!#REF!)</definedName>
    <definedName name="P_16" localSheetId="9">INDIRECT('Tournament rec'!#REF!)</definedName>
    <definedName name="P_16" localSheetId="2">INDIRECT(Winners!#REF!)</definedName>
    <definedName name="P_16">INDIRECT('All Time'!$BY$22)</definedName>
    <definedName name="P_17" localSheetId="8">INDIRECT('All Time rec'!#REF!)</definedName>
    <definedName name="P_17" localSheetId="3">INDIRECT('Country part'!#REF!)</definedName>
    <definedName name="P_17" localSheetId="4">INDIRECT('Country res'!#REF!)</definedName>
    <definedName name="P_17" localSheetId="1">INDIRECT('Main infos'!#REF!)</definedName>
    <definedName name="P_17" localSheetId="6">INDIRECT('Medal Table'!#REF!)</definedName>
    <definedName name="P_17" localSheetId="0">INDIRECT(Overview!#REF!)</definedName>
    <definedName name="P_17" localSheetId="5">INDIRECT('Player part'!#REF!)</definedName>
    <definedName name="P_17" localSheetId="7">INDIRECT(Records!#REF!)</definedName>
    <definedName name="P_17" localSheetId="9">INDIRECT('Tournament rec'!#REF!)</definedName>
    <definedName name="P_17" localSheetId="2">INDIRECT(Winners!#REF!)</definedName>
    <definedName name="P_17">INDIRECT('All Time'!$BY$23)</definedName>
    <definedName name="P_18" localSheetId="8">INDIRECT('All Time rec'!#REF!)</definedName>
    <definedName name="P_18" localSheetId="3">INDIRECT('Country part'!#REF!)</definedName>
    <definedName name="P_18" localSheetId="4">INDIRECT('Country res'!#REF!)</definedName>
    <definedName name="P_18" localSheetId="1">INDIRECT('Main infos'!#REF!)</definedName>
    <definedName name="P_18" localSheetId="6">INDIRECT('Medal Table'!#REF!)</definedName>
    <definedName name="P_18" localSheetId="0">INDIRECT(Overview!#REF!)</definedName>
    <definedName name="P_18" localSheetId="5">INDIRECT('Player part'!#REF!)</definedName>
    <definedName name="P_18" localSheetId="7">INDIRECT(Records!#REF!)</definedName>
    <definedName name="P_18" localSheetId="9">INDIRECT('Tournament rec'!#REF!)</definedName>
    <definedName name="P_18" localSheetId="2">INDIRECT(Winners!#REF!)</definedName>
    <definedName name="P_18">INDIRECT('All Time'!$BY$24)</definedName>
    <definedName name="P_19" localSheetId="8">INDIRECT('All Time rec'!#REF!)</definedName>
    <definedName name="P_19" localSheetId="3">INDIRECT('Country part'!#REF!)</definedName>
    <definedName name="P_19" localSheetId="4">INDIRECT('Country res'!#REF!)</definedName>
    <definedName name="P_19" localSheetId="1">INDIRECT('Main infos'!#REF!)</definedName>
    <definedName name="P_19" localSheetId="6">INDIRECT('Medal Table'!#REF!)</definedName>
    <definedName name="P_19" localSheetId="0">INDIRECT(Overview!#REF!)</definedName>
    <definedName name="P_19" localSheetId="5">INDIRECT('Player part'!#REF!)</definedName>
    <definedName name="P_19" localSheetId="7">INDIRECT(Records!#REF!)</definedName>
    <definedName name="P_19" localSheetId="9">INDIRECT('Tournament rec'!#REF!)</definedName>
    <definedName name="P_19" localSheetId="2">INDIRECT(Winners!#REF!)</definedName>
    <definedName name="P_19">INDIRECT('All Time'!$BY$25)</definedName>
    <definedName name="P_2" localSheetId="8">INDIRECT('All Time rec'!#REF!)</definedName>
    <definedName name="P_2" localSheetId="3">INDIRECT('Country part'!#REF!)</definedName>
    <definedName name="P_2" localSheetId="4">INDIRECT('Country res'!#REF!)</definedName>
    <definedName name="P_2" localSheetId="1">INDIRECT('Main infos'!#REF!)</definedName>
    <definedName name="P_2" localSheetId="6">INDIRECT('Medal Table'!#REF!)</definedName>
    <definedName name="P_2" localSheetId="0">INDIRECT(Overview!#REF!)</definedName>
    <definedName name="P_2" localSheetId="5">INDIRECT('Player part'!#REF!)</definedName>
    <definedName name="P_2" localSheetId="7">INDIRECT(Records!#REF!)</definedName>
    <definedName name="P_2" localSheetId="9">INDIRECT('Tournament rec'!#REF!)</definedName>
    <definedName name="P_2" localSheetId="2">INDIRECT(Winners!#REF!)</definedName>
    <definedName name="P_2">INDIRECT('All Time'!$BY$8)</definedName>
    <definedName name="P_20" localSheetId="8">INDIRECT('All Time rec'!#REF!)</definedName>
    <definedName name="P_20" localSheetId="3">INDIRECT('Country part'!#REF!)</definedName>
    <definedName name="P_20" localSheetId="4">INDIRECT('Country res'!#REF!)</definedName>
    <definedName name="P_20" localSheetId="1">INDIRECT('Main infos'!#REF!)</definedName>
    <definedName name="P_20" localSheetId="6">INDIRECT('Medal Table'!#REF!)</definedName>
    <definedName name="P_20" localSheetId="0">INDIRECT(Overview!#REF!)</definedName>
    <definedName name="P_20" localSheetId="5">INDIRECT('Player part'!#REF!)</definedName>
    <definedName name="P_20" localSheetId="7">INDIRECT(Records!#REF!)</definedName>
    <definedName name="P_20" localSheetId="9">INDIRECT('Tournament rec'!#REF!)</definedName>
    <definedName name="P_20" localSheetId="2">INDIRECT(Winners!#REF!)</definedName>
    <definedName name="P_20">INDIRECT('All Time'!$BY$26)</definedName>
    <definedName name="P_21" localSheetId="8">INDIRECT('All Time rec'!#REF!)</definedName>
    <definedName name="P_21" localSheetId="3">INDIRECT('Country part'!#REF!)</definedName>
    <definedName name="P_21" localSheetId="4">INDIRECT('Country res'!#REF!)</definedName>
    <definedName name="P_21" localSheetId="1">INDIRECT('Main infos'!#REF!)</definedName>
    <definedName name="P_21" localSheetId="6">INDIRECT('Medal Table'!#REF!)</definedName>
    <definedName name="P_21" localSheetId="0">INDIRECT(Overview!#REF!)</definedName>
    <definedName name="P_21" localSheetId="5">INDIRECT('Player part'!#REF!)</definedName>
    <definedName name="P_21" localSheetId="7">INDIRECT(Records!#REF!)</definedName>
    <definedName name="P_21" localSheetId="9">INDIRECT('Tournament rec'!#REF!)</definedName>
    <definedName name="P_21" localSheetId="2">INDIRECT(Winners!#REF!)</definedName>
    <definedName name="P_21">INDIRECT('All Time'!$BY$27)</definedName>
    <definedName name="P_22" localSheetId="8">INDIRECT('All Time rec'!#REF!)</definedName>
    <definedName name="P_22" localSheetId="3">INDIRECT('Country part'!#REF!)</definedName>
    <definedName name="P_22" localSheetId="4">INDIRECT('Country res'!#REF!)</definedName>
    <definedName name="P_22" localSheetId="1">INDIRECT('Main infos'!#REF!)</definedName>
    <definedName name="P_22" localSheetId="6">INDIRECT('Medal Table'!#REF!)</definedName>
    <definedName name="P_22" localSheetId="0">INDIRECT(Overview!#REF!)</definedName>
    <definedName name="P_22" localSheetId="5">INDIRECT('Player part'!#REF!)</definedName>
    <definedName name="P_22" localSheetId="7">INDIRECT(Records!#REF!)</definedName>
    <definedName name="P_22" localSheetId="9">INDIRECT('Tournament rec'!#REF!)</definedName>
    <definedName name="P_22" localSheetId="2">INDIRECT(Winners!#REF!)</definedName>
    <definedName name="P_22">INDIRECT('All Time'!$BY$28)</definedName>
    <definedName name="P_23" localSheetId="8">INDIRECT('All Time rec'!#REF!)</definedName>
    <definedName name="P_23" localSheetId="3">INDIRECT('Country part'!#REF!)</definedName>
    <definedName name="P_23" localSheetId="4">INDIRECT('Country res'!#REF!)</definedName>
    <definedName name="P_23" localSheetId="1">INDIRECT('Main infos'!#REF!)</definedName>
    <definedName name="P_23" localSheetId="6">INDIRECT('Medal Table'!#REF!)</definedName>
    <definedName name="P_23" localSheetId="0">INDIRECT(Overview!#REF!)</definedName>
    <definedName name="P_23" localSheetId="5">INDIRECT('Player part'!#REF!)</definedName>
    <definedName name="P_23" localSheetId="7">INDIRECT(Records!#REF!)</definedName>
    <definedName name="P_23" localSheetId="9">INDIRECT('Tournament rec'!#REF!)</definedName>
    <definedName name="P_23" localSheetId="2">INDIRECT(Winners!#REF!)</definedName>
    <definedName name="P_23">INDIRECT('All Time'!$BY$29)</definedName>
    <definedName name="P_24" localSheetId="8">INDIRECT('All Time rec'!#REF!)</definedName>
    <definedName name="P_24" localSheetId="3">INDIRECT('Country part'!#REF!)</definedName>
    <definedName name="P_24" localSheetId="4">INDIRECT('Country res'!#REF!)</definedName>
    <definedName name="P_24" localSheetId="1">INDIRECT('Main infos'!#REF!)</definedName>
    <definedName name="P_24" localSheetId="6">INDIRECT('Medal Table'!#REF!)</definedName>
    <definedName name="P_24" localSheetId="0">INDIRECT(Overview!#REF!)</definedName>
    <definedName name="P_24" localSheetId="5">INDIRECT('Player part'!#REF!)</definedName>
    <definedName name="P_24" localSheetId="7">INDIRECT(Records!#REF!)</definedName>
    <definedName name="P_24" localSheetId="9">INDIRECT('Tournament rec'!#REF!)</definedName>
    <definedName name="P_24" localSheetId="2">INDIRECT(Winners!#REF!)</definedName>
    <definedName name="P_24">INDIRECT('All Time'!$BY$30)</definedName>
    <definedName name="P_25" localSheetId="8">INDIRECT('All Time rec'!#REF!)</definedName>
    <definedName name="P_25" localSheetId="3">INDIRECT('Country part'!#REF!)</definedName>
    <definedName name="P_25" localSheetId="4">INDIRECT('Country res'!#REF!)</definedName>
    <definedName name="P_25" localSheetId="1">INDIRECT('Main infos'!#REF!)</definedName>
    <definedName name="P_25" localSheetId="6">INDIRECT('Medal Table'!#REF!)</definedName>
    <definedName name="P_25" localSheetId="0">INDIRECT(Overview!#REF!)</definedName>
    <definedName name="P_25" localSheetId="5">INDIRECT('Player part'!#REF!)</definedName>
    <definedName name="P_25" localSheetId="7">INDIRECT(Records!#REF!)</definedName>
    <definedName name="P_25" localSheetId="9">INDIRECT('Tournament rec'!#REF!)</definedName>
    <definedName name="P_25" localSheetId="2">INDIRECT(Winners!#REF!)</definedName>
    <definedName name="P_25">INDIRECT('All Time'!$BY$31)</definedName>
    <definedName name="P_26" localSheetId="8">INDIRECT('All Time rec'!#REF!)</definedName>
    <definedName name="P_26" localSheetId="3">INDIRECT('Country part'!#REF!)</definedName>
    <definedName name="P_26" localSheetId="4">INDIRECT('Country res'!#REF!)</definedName>
    <definedName name="P_26" localSheetId="1">INDIRECT('Main infos'!#REF!)</definedName>
    <definedName name="P_26" localSheetId="6">INDIRECT('Medal Table'!#REF!)</definedName>
    <definedName name="P_26" localSheetId="0">INDIRECT(Overview!#REF!)</definedName>
    <definedName name="P_26" localSheetId="5">INDIRECT('Player part'!#REF!)</definedName>
    <definedName name="P_26" localSheetId="7">INDIRECT(Records!#REF!)</definedName>
    <definedName name="P_26" localSheetId="9">INDIRECT('Tournament rec'!#REF!)</definedName>
    <definedName name="P_26" localSheetId="2">INDIRECT(Winners!#REF!)</definedName>
    <definedName name="P_26">INDIRECT('All Time'!$BY$32)</definedName>
    <definedName name="P_27" localSheetId="8">INDIRECT('All Time rec'!#REF!)</definedName>
    <definedName name="P_27" localSheetId="3">INDIRECT('Country part'!#REF!)</definedName>
    <definedName name="P_27" localSheetId="4">INDIRECT('Country res'!#REF!)</definedName>
    <definedName name="P_27" localSheetId="1">INDIRECT('Main infos'!#REF!)</definedName>
    <definedName name="P_27" localSheetId="6">INDIRECT('Medal Table'!#REF!)</definedName>
    <definedName name="P_27" localSheetId="0">INDIRECT(Overview!#REF!)</definedName>
    <definedName name="P_27" localSheetId="5">INDIRECT('Player part'!#REF!)</definedName>
    <definedName name="P_27" localSheetId="7">INDIRECT(Records!#REF!)</definedName>
    <definedName name="P_27" localSheetId="9">INDIRECT('Tournament rec'!#REF!)</definedName>
    <definedName name="P_27" localSheetId="2">INDIRECT(Winners!#REF!)</definedName>
    <definedName name="P_27">INDIRECT('All Time'!$BY$33)</definedName>
    <definedName name="P_28" localSheetId="8">INDIRECT('All Time rec'!#REF!)</definedName>
    <definedName name="P_28" localSheetId="3">INDIRECT('Country part'!#REF!)</definedName>
    <definedName name="P_28" localSheetId="4">INDIRECT('Country res'!#REF!)</definedName>
    <definedName name="P_28" localSheetId="1">INDIRECT('Main infos'!#REF!)</definedName>
    <definedName name="P_28" localSheetId="6">INDIRECT('Medal Table'!#REF!)</definedName>
    <definedName name="P_28" localSheetId="0">INDIRECT(Overview!#REF!)</definedName>
    <definedName name="P_28" localSheetId="5">INDIRECT('Player part'!#REF!)</definedName>
    <definedName name="P_28" localSheetId="7">INDIRECT(Records!#REF!)</definedName>
    <definedName name="P_28" localSheetId="9">INDIRECT('Tournament rec'!#REF!)</definedName>
    <definedName name="P_28" localSheetId="2">INDIRECT(Winners!#REF!)</definedName>
    <definedName name="P_28">INDIRECT('All Time'!$BY$34)</definedName>
    <definedName name="P_29" localSheetId="8">INDIRECT('All Time rec'!#REF!)</definedName>
    <definedName name="P_29" localSheetId="3">INDIRECT('Country part'!#REF!)</definedName>
    <definedName name="P_29" localSheetId="4">INDIRECT('Country res'!#REF!)</definedName>
    <definedName name="P_29" localSheetId="1">INDIRECT('Main infos'!#REF!)</definedName>
    <definedName name="P_29" localSheetId="6">INDIRECT('Medal Table'!#REF!)</definedName>
    <definedName name="P_29" localSheetId="0">INDIRECT(Overview!#REF!)</definedName>
    <definedName name="P_29" localSheetId="5">INDIRECT('Player part'!#REF!)</definedName>
    <definedName name="P_29" localSheetId="7">INDIRECT(Records!#REF!)</definedName>
    <definedName name="P_29" localSheetId="9">INDIRECT('Tournament rec'!#REF!)</definedName>
    <definedName name="P_29" localSheetId="2">INDIRECT(Winners!#REF!)</definedName>
    <definedName name="P_29">INDIRECT('All Time'!$BY$35)</definedName>
    <definedName name="P_3" localSheetId="8">INDIRECT('All Time rec'!#REF!)</definedName>
    <definedName name="P_3" localSheetId="3">INDIRECT('Country part'!#REF!)</definedName>
    <definedName name="P_3" localSheetId="4">INDIRECT('Country res'!#REF!)</definedName>
    <definedName name="P_3" localSheetId="1">INDIRECT('Main infos'!#REF!)</definedName>
    <definedName name="P_3" localSheetId="6">INDIRECT('Medal Table'!#REF!)</definedName>
    <definedName name="P_3" localSheetId="0">INDIRECT(Overview!#REF!)</definedName>
    <definedName name="P_3" localSheetId="5">INDIRECT('Player part'!#REF!)</definedName>
    <definedName name="P_3" localSheetId="7">INDIRECT(Records!#REF!)</definedName>
    <definedName name="P_3" localSheetId="9">INDIRECT('Tournament rec'!#REF!)</definedName>
    <definedName name="P_3" localSheetId="2">INDIRECT(Winners!#REF!)</definedName>
    <definedName name="P_3">INDIRECT('All Time'!$BY$9)</definedName>
    <definedName name="P_30" localSheetId="8">INDIRECT('All Time rec'!#REF!)</definedName>
    <definedName name="P_30" localSheetId="3">INDIRECT('Country part'!#REF!)</definedName>
    <definedName name="P_30" localSheetId="4">INDIRECT('Country res'!#REF!)</definedName>
    <definedName name="P_30" localSheetId="1">INDIRECT('Main infos'!#REF!)</definedName>
    <definedName name="P_30" localSheetId="6">INDIRECT('Medal Table'!#REF!)</definedName>
    <definedName name="P_30" localSheetId="0">INDIRECT(Overview!#REF!)</definedName>
    <definedName name="P_30" localSheetId="5">INDIRECT('Player part'!#REF!)</definedName>
    <definedName name="P_30" localSheetId="7">INDIRECT(Records!#REF!)</definedName>
    <definedName name="P_30" localSheetId="9">INDIRECT('Tournament rec'!#REF!)</definedName>
    <definedName name="P_30" localSheetId="2">INDIRECT(Winners!#REF!)</definedName>
    <definedName name="P_30">INDIRECT('All Time'!$BY$36)</definedName>
    <definedName name="P_31" localSheetId="8">INDIRECT('All Time rec'!#REF!)</definedName>
    <definedName name="P_31" localSheetId="3">INDIRECT('Country part'!#REF!)</definedName>
    <definedName name="P_31" localSheetId="4">INDIRECT('Country res'!#REF!)</definedName>
    <definedName name="P_31" localSheetId="1">INDIRECT('Main infos'!#REF!)</definedName>
    <definedName name="P_31" localSheetId="6">INDIRECT('Medal Table'!#REF!)</definedName>
    <definedName name="P_31" localSheetId="0">INDIRECT(Overview!#REF!)</definedName>
    <definedName name="P_31" localSheetId="5">INDIRECT('Player part'!#REF!)</definedName>
    <definedName name="P_31" localSheetId="7">INDIRECT(Records!#REF!)</definedName>
    <definedName name="P_31" localSheetId="9">INDIRECT('Tournament rec'!#REF!)</definedName>
    <definedName name="P_31" localSheetId="2">INDIRECT(Winners!#REF!)</definedName>
    <definedName name="P_31">INDIRECT('All Time'!$BY$37)</definedName>
    <definedName name="P_32" localSheetId="8">INDIRECT('All Time rec'!#REF!)</definedName>
    <definedName name="P_32" localSheetId="3">INDIRECT('Country part'!#REF!)</definedName>
    <definedName name="P_32" localSheetId="4">INDIRECT('Country res'!#REF!)</definedName>
    <definedName name="P_32" localSheetId="1">INDIRECT('Main infos'!#REF!)</definedName>
    <definedName name="P_32" localSheetId="6">INDIRECT('Medal Table'!#REF!)</definedName>
    <definedName name="P_32" localSheetId="0">INDIRECT(Overview!#REF!)</definedName>
    <definedName name="P_32" localSheetId="5">INDIRECT('Player part'!#REF!)</definedName>
    <definedName name="P_32" localSheetId="7">INDIRECT(Records!#REF!)</definedName>
    <definedName name="P_32" localSheetId="9">INDIRECT('Tournament rec'!#REF!)</definedName>
    <definedName name="P_32" localSheetId="2">INDIRECT(Winners!#REF!)</definedName>
    <definedName name="P_32">INDIRECT('All Time'!$BY$38)</definedName>
    <definedName name="P_33" localSheetId="8">INDIRECT('All Time rec'!#REF!)</definedName>
    <definedName name="P_33" localSheetId="3">INDIRECT('Country part'!#REF!)</definedName>
    <definedName name="P_33" localSheetId="4">INDIRECT('Country res'!#REF!)</definedName>
    <definedName name="P_33" localSheetId="1">INDIRECT('Main infos'!#REF!)</definedName>
    <definedName name="P_33" localSheetId="6">INDIRECT('Medal Table'!#REF!)</definedName>
    <definedName name="P_33" localSheetId="0">INDIRECT(Overview!#REF!)</definedName>
    <definedName name="P_33" localSheetId="5">INDIRECT('Player part'!#REF!)</definedName>
    <definedName name="P_33" localSheetId="7">INDIRECT(Records!#REF!)</definedName>
    <definedName name="P_33" localSheetId="9">INDIRECT('Tournament rec'!#REF!)</definedName>
    <definedName name="P_33" localSheetId="2">INDIRECT(Winners!#REF!)</definedName>
    <definedName name="P_33">INDIRECT('All Time'!$BY$39)</definedName>
    <definedName name="P_34" localSheetId="8">INDIRECT('All Time rec'!#REF!)</definedName>
    <definedName name="P_34" localSheetId="3">INDIRECT('Country part'!#REF!)</definedName>
    <definedName name="P_34" localSheetId="4">INDIRECT('Country res'!#REF!)</definedName>
    <definedName name="P_34" localSheetId="1">INDIRECT('Main infos'!#REF!)</definedName>
    <definedName name="P_34" localSheetId="6">INDIRECT('Medal Table'!#REF!)</definedName>
    <definedName name="P_34" localSheetId="0">INDIRECT(Overview!#REF!)</definedName>
    <definedName name="P_34" localSheetId="5">INDIRECT('Player part'!#REF!)</definedName>
    <definedName name="P_34" localSheetId="7">INDIRECT(Records!#REF!)</definedName>
    <definedName name="P_34" localSheetId="9">INDIRECT('Tournament rec'!#REF!)</definedName>
    <definedName name="P_34" localSheetId="2">INDIRECT(Winners!#REF!)</definedName>
    <definedName name="P_34">INDIRECT('All Time'!$BY$40)</definedName>
    <definedName name="P_35" localSheetId="8">INDIRECT('All Time rec'!#REF!)</definedName>
    <definedName name="P_35" localSheetId="3">INDIRECT('Country part'!#REF!)</definedName>
    <definedName name="P_35" localSheetId="4">INDIRECT('Country res'!#REF!)</definedName>
    <definedName name="P_35" localSheetId="1">INDIRECT('Main infos'!#REF!)</definedName>
    <definedName name="P_35" localSheetId="6">INDIRECT('Medal Table'!#REF!)</definedName>
    <definedName name="P_35" localSheetId="0">INDIRECT(Overview!#REF!)</definedName>
    <definedName name="P_35" localSheetId="5">INDIRECT('Player part'!#REF!)</definedName>
    <definedName name="P_35" localSheetId="7">INDIRECT(Records!#REF!)</definedName>
    <definedName name="P_35" localSheetId="9">INDIRECT('Tournament rec'!#REF!)</definedName>
    <definedName name="P_35" localSheetId="2">INDIRECT(Winners!#REF!)</definedName>
    <definedName name="P_35">INDIRECT('All Time'!$BY$41)</definedName>
    <definedName name="P_36" localSheetId="8">INDIRECT('All Time rec'!#REF!)</definedName>
    <definedName name="P_36" localSheetId="3">INDIRECT('Country part'!#REF!)</definedName>
    <definedName name="P_36" localSheetId="4">INDIRECT('Country res'!#REF!)</definedName>
    <definedName name="P_36" localSheetId="1">INDIRECT('Main infos'!#REF!)</definedName>
    <definedName name="P_36" localSheetId="6">INDIRECT('Medal Table'!#REF!)</definedName>
    <definedName name="P_36" localSheetId="0">INDIRECT(Overview!#REF!)</definedName>
    <definedName name="P_36" localSheetId="5">INDIRECT('Player part'!#REF!)</definedName>
    <definedName name="P_36" localSheetId="7">INDIRECT(Records!#REF!)</definedName>
    <definedName name="P_36" localSheetId="9">INDIRECT('Tournament rec'!#REF!)</definedName>
    <definedName name="P_36" localSheetId="2">INDIRECT(Winners!#REF!)</definedName>
    <definedName name="P_36">INDIRECT('All Time'!$BY$42)</definedName>
    <definedName name="P_37" localSheetId="8">INDIRECT('All Time rec'!#REF!)</definedName>
    <definedName name="P_37" localSheetId="3">INDIRECT('Country part'!#REF!)</definedName>
    <definedName name="P_37" localSheetId="4">INDIRECT('Country res'!#REF!)</definedName>
    <definedName name="P_37" localSheetId="1">INDIRECT('Main infos'!#REF!)</definedName>
    <definedName name="P_37" localSheetId="6">INDIRECT('Medal Table'!#REF!)</definedName>
    <definedName name="P_37" localSheetId="0">INDIRECT(Overview!#REF!)</definedName>
    <definedName name="P_37" localSheetId="5">INDIRECT('Player part'!#REF!)</definedName>
    <definedName name="P_37" localSheetId="7">INDIRECT(Records!#REF!)</definedName>
    <definedName name="P_37" localSheetId="9">INDIRECT('Tournament rec'!#REF!)</definedName>
    <definedName name="P_37" localSheetId="2">INDIRECT(Winners!#REF!)</definedName>
    <definedName name="P_37">INDIRECT('All Time'!$BY$43)</definedName>
    <definedName name="P_38" localSheetId="8">INDIRECT('All Time rec'!#REF!)</definedName>
    <definedName name="P_38" localSheetId="3">INDIRECT('Country part'!#REF!)</definedName>
    <definedName name="P_38" localSheetId="4">INDIRECT('Country res'!#REF!)</definedName>
    <definedName name="P_38" localSheetId="1">INDIRECT('Main infos'!#REF!)</definedName>
    <definedName name="P_38" localSheetId="6">INDIRECT('Medal Table'!#REF!)</definedName>
    <definedName name="P_38" localSheetId="0">INDIRECT(Overview!#REF!)</definedName>
    <definedName name="P_38" localSheetId="5">INDIRECT('Player part'!#REF!)</definedName>
    <definedName name="P_38" localSheetId="7">INDIRECT(Records!#REF!)</definedName>
    <definedName name="P_38" localSheetId="9">INDIRECT('Tournament rec'!#REF!)</definedName>
    <definedName name="P_38" localSheetId="2">INDIRECT(Winners!#REF!)</definedName>
    <definedName name="P_38">INDIRECT('All Time'!$BY$44)</definedName>
    <definedName name="P_39" localSheetId="8">INDIRECT('All Time rec'!#REF!)</definedName>
    <definedName name="P_39" localSheetId="3">INDIRECT('Country part'!#REF!)</definedName>
    <definedName name="P_39" localSheetId="4">INDIRECT('Country res'!#REF!)</definedName>
    <definedName name="P_39" localSheetId="1">INDIRECT('Main infos'!#REF!)</definedName>
    <definedName name="P_39" localSheetId="6">INDIRECT('Medal Table'!#REF!)</definedName>
    <definedName name="P_39" localSheetId="0">INDIRECT(Overview!#REF!)</definedName>
    <definedName name="P_39" localSheetId="5">INDIRECT('Player part'!#REF!)</definedName>
    <definedName name="P_39" localSheetId="7">INDIRECT(Records!#REF!)</definedName>
    <definedName name="P_39" localSheetId="9">INDIRECT('Tournament rec'!#REF!)</definedName>
    <definedName name="P_39" localSheetId="2">INDIRECT(Winners!#REF!)</definedName>
    <definedName name="P_39">INDIRECT('All Time'!$BY$45)</definedName>
    <definedName name="P_4" localSheetId="8">INDIRECT('All Time rec'!#REF!)</definedName>
    <definedName name="P_4" localSheetId="3">INDIRECT('Country part'!#REF!)</definedName>
    <definedName name="P_4" localSheetId="4">INDIRECT('Country res'!#REF!)</definedName>
    <definedName name="P_4" localSheetId="1">INDIRECT('Main infos'!#REF!)</definedName>
    <definedName name="P_4" localSheetId="6">INDIRECT('Medal Table'!#REF!)</definedName>
    <definedName name="P_4" localSheetId="0">INDIRECT(Overview!#REF!)</definedName>
    <definedName name="P_4" localSheetId="5">INDIRECT('Player part'!#REF!)</definedName>
    <definedName name="P_4" localSheetId="7">INDIRECT(Records!#REF!)</definedName>
    <definedName name="P_4" localSheetId="9">INDIRECT('Tournament rec'!#REF!)</definedName>
    <definedName name="P_4" localSheetId="2">INDIRECT(Winners!#REF!)</definedName>
    <definedName name="P_4">INDIRECT('All Time'!$BY$10)</definedName>
    <definedName name="P_40" localSheetId="8">INDIRECT('All Time rec'!#REF!)</definedName>
    <definedName name="P_40" localSheetId="3">INDIRECT('Country part'!#REF!)</definedName>
    <definedName name="P_40" localSheetId="4">INDIRECT('Country res'!#REF!)</definedName>
    <definedName name="P_40" localSheetId="1">INDIRECT('Main infos'!#REF!)</definedName>
    <definedName name="P_40" localSheetId="6">INDIRECT('Medal Table'!#REF!)</definedName>
    <definedName name="P_40" localSheetId="0">INDIRECT(Overview!#REF!)</definedName>
    <definedName name="P_40" localSheetId="5">INDIRECT('Player part'!#REF!)</definedName>
    <definedName name="P_40" localSheetId="7">INDIRECT(Records!#REF!)</definedName>
    <definedName name="P_40" localSheetId="9">INDIRECT('Tournament rec'!#REF!)</definedName>
    <definedName name="P_40" localSheetId="2">INDIRECT(Winners!#REF!)</definedName>
    <definedName name="P_40">INDIRECT('All Time'!$BY$46)</definedName>
    <definedName name="P_41" localSheetId="8">INDIRECT('All Time rec'!#REF!)</definedName>
    <definedName name="P_41" localSheetId="3">INDIRECT('Country part'!#REF!)</definedName>
    <definedName name="P_41" localSheetId="4">INDIRECT('Country res'!#REF!)</definedName>
    <definedName name="P_41" localSheetId="1">INDIRECT('Main infos'!#REF!)</definedName>
    <definedName name="P_41" localSheetId="6">INDIRECT('Medal Table'!#REF!)</definedName>
    <definedName name="P_41" localSheetId="0">INDIRECT(Overview!#REF!)</definedName>
    <definedName name="P_41" localSheetId="5">INDIRECT('Player part'!#REF!)</definedName>
    <definedName name="P_41" localSheetId="7">INDIRECT(Records!#REF!)</definedName>
    <definedName name="P_41" localSheetId="9">INDIRECT('Tournament rec'!#REF!)</definedName>
    <definedName name="P_41" localSheetId="2">INDIRECT(Winners!#REF!)</definedName>
    <definedName name="P_41">INDIRECT('All Time'!$BY$47)</definedName>
    <definedName name="P_42" localSheetId="8">INDIRECT('All Time rec'!#REF!)</definedName>
    <definedName name="P_42" localSheetId="3">INDIRECT('Country part'!#REF!)</definedName>
    <definedName name="P_42" localSheetId="4">INDIRECT('Country res'!#REF!)</definedName>
    <definedName name="P_42" localSheetId="1">INDIRECT('Main infos'!#REF!)</definedName>
    <definedName name="P_42" localSheetId="6">INDIRECT('Medal Table'!#REF!)</definedName>
    <definedName name="P_42" localSheetId="0">INDIRECT(Overview!#REF!)</definedName>
    <definedName name="P_42" localSheetId="5">INDIRECT('Player part'!#REF!)</definedName>
    <definedName name="P_42" localSheetId="7">INDIRECT(Records!#REF!)</definedName>
    <definedName name="P_42" localSheetId="9">INDIRECT('Tournament rec'!#REF!)</definedName>
    <definedName name="P_42" localSheetId="2">INDIRECT(Winners!#REF!)</definedName>
    <definedName name="P_42">INDIRECT('All Time'!$BY$48)</definedName>
    <definedName name="P_43" localSheetId="8">INDIRECT('All Time rec'!#REF!)</definedName>
    <definedName name="P_43" localSheetId="3">INDIRECT('Country part'!#REF!)</definedName>
    <definedName name="P_43" localSheetId="4">INDIRECT('Country res'!#REF!)</definedName>
    <definedName name="P_43" localSheetId="1">INDIRECT('Main infos'!#REF!)</definedName>
    <definedName name="P_43" localSheetId="6">INDIRECT('Medal Table'!#REF!)</definedName>
    <definedName name="P_43" localSheetId="0">INDIRECT(Overview!#REF!)</definedName>
    <definedName name="P_43" localSheetId="5">INDIRECT('Player part'!#REF!)</definedName>
    <definedName name="P_43" localSheetId="7">INDIRECT(Records!#REF!)</definedName>
    <definedName name="P_43" localSheetId="9">INDIRECT('Tournament rec'!#REF!)</definedName>
    <definedName name="P_43" localSheetId="2">INDIRECT(Winners!#REF!)</definedName>
    <definedName name="P_43">INDIRECT('All Time'!$BY$49)</definedName>
    <definedName name="P_44" localSheetId="8">INDIRECT('All Time rec'!#REF!)</definedName>
    <definedName name="P_44" localSheetId="3">INDIRECT('Country part'!#REF!)</definedName>
    <definedName name="P_44" localSheetId="4">INDIRECT('Country res'!#REF!)</definedName>
    <definedName name="P_44" localSheetId="1">INDIRECT('Main infos'!#REF!)</definedName>
    <definedName name="P_44" localSheetId="6">INDIRECT('Medal Table'!#REF!)</definedName>
    <definedName name="P_44" localSheetId="0">INDIRECT(Overview!#REF!)</definedName>
    <definedName name="P_44" localSheetId="5">INDIRECT('Player part'!#REF!)</definedName>
    <definedName name="P_44" localSheetId="7">INDIRECT(Records!#REF!)</definedName>
    <definedName name="P_44" localSheetId="9">INDIRECT('Tournament rec'!#REF!)</definedName>
    <definedName name="P_44" localSheetId="2">INDIRECT(Winners!#REF!)</definedName>
    <definedName name="P_44">INDIRECT('All Time'!$BY$50)</definedName>
    <definedName name="P_45" localSheetId="8">INDIRECT('All Time rec'!#REF!)</definedName>
    <definedName name="P_45" localSheetId="3">INDIRECT('Country part'!#REF!)</definedName>
    <definedName name="P_45" localSheetId="4">INDIRECT('Country res'!#REF!)</definedName>
    <definedName name="P_45" localSheetId="1">INDIRECT('Main infos'!#REF!)</definedName>
    <definedName name="P_45" localSheetId="6">INDIRECT('Medal Table'!#REF!)</definedName>
    <definedName name="P_45" localSheetId="0">INDIRECT(Overview!#REF!)</definedName>
    <definedName name="P_45" localSheetId="5">INDIRECT('Player part'!#REF!)</definedName>
    <definedName name="P_45" localSheetId="7">INDIRECT(Records!#REF!)</definedName>
    <definedName name="P_45" localSheetId="9">INDIRECT('Tournament rec'!#REF!)</definedName>
    <definedName name="P_45" localSheetId="2">INDIRECT(Winners!#REF!)</definedName>
    <definedName name="P_45">INDIRECT('All Time'!$BY$51)</definedName>
    <definedName name="p_46" localSheetId="8">INDIRECT('All Time rec'!#REF!)</definedName>
    <definedName name="p_46" localSheetId="3">INDIRECT('Country part'!#REF!)</definedName>
    <definedName name="p_46" localSheetId="4">INDIRECT('Country res'!#REF!)</definedName>
    <definedName name="p_46" localSheetId="1">INDIRECT('Main infos'!#REF!)</definedName>
    <definedName name="p_46" localSheetId="6">INDIRECT('Medal Table'!#REF!)</definedName>
    <definedName name="p_46" localSheetId="0">INDIRECT(Overview!#REF!)</definedName>
    <definedName name="p_46" localSheetId="5">INDIRECT('Player part'!#REF!)</definedName>
    <definedName name="p_46" localSheetId="7">INDIRECT(Records!#REF!)</definedName>
    <definedName name="p_46" localSheetId="9">INDIRECT('Tournament rec'!#REF!)</definedName>
    <definedName name="p_46" localSheetId="2">INDIRECT(Winners!#REF!)</definedName>
    <definedName name="p_46">INDIRECT('All Time'!$BY$52)</definedName>
    <definedName name="P_47" localSheetId="8">INDIRECT('All Time rec'!#REF!)</definedName>
    <definedName name="P_47" localSheetId="3">INDIRECT('Country part'!#REF!)</definedName>
    <definedName name="P_47" localSheetId="4">INDIRECT('Country res'!#REF!)</definedName>
    <definedName name="P_47" localSheetId="1">INDIRECT('Main infos'!#REF!)</definedName>
    <definedName name="P_47" localSheetId="6">INDIRECT('Medal Table'!#REF!)</definedName>
    <definedName name="P_47" localSheetId="0">INDIRECT(Overview!#REF!)</definedName>
    <definedName name="P_47" localSheetId="5">INDIRECT('Player part'!#REF!)</definedName>
    <definedName name="P_47" localSheetId="7">INDIRECT(Records!#REF!)</definedName>
    <definedName name="P_47" localSheetId="9">INDIRECT('Tournament rec'!#REF!)</definedName>
    <definedName name="P_47" localSheetId="2">INDIRECT(Winners!#REF!)</definedName>
    <definedName name="P_47">INDIRECT('All Time'!$BY$53)</definedName>
    <definedName name="P_48" localSheetId="8">INDIRECT('All Time rec'!#REF!)</definedName>
    <definedName name="P_48" localSheetId="3">INDIRECT('Country part'!#REF!)</definedName>
    <definedName name="P_48" localSheetId="4">INDIRECT('Country res'!#REF!)</definedName>
    <definedName name="P_48" localSheetId="1">INDIRECT('Main infos'!#REF!)</definedName>
    <definedName name="P_48" localSheetId="6">INDIRECT('Medal Table'!#REF!)</definedName>
    <definedName name="P_48" localSheetId="0">INDIRECT(Overview!#REF!)</definedName>
    <definedName name="P_48" localSheetId="5">INDIRECT('Player part'!#REF!)</definedName>
    <definedName name="P_48" localSheetId="7">INDIRECT(Records!#REF!)</definedName>
    <definedName name="P_48" localSheetId="9">INDIRECT('Tournament rec'!#REF!)</definedName>
    <definedName name="P_48" localSheetId="2">INDIRECT(Winners!#REF!)</definedName>
    <definedName name="P_48">INDIRECT('All Time'!$BY$54)</definedName>
    <definedName name="P_49" localSheetId="8">INDIRECT('All Time rec'!#REF!)</definedName>
    <definedName name="P_49" localSheetId="3">INDIRECT('Country part'!#REF!)</definedName>
    <definedName name="P_49" localSheetId="4">INDIRECT('Country res'!#REF!)</definedName>
    <definedName name="P_49" localSheetId="1">INDIRECT('Main infos'!#REF!)</definedName>
    <definedName name="P_49" localSheetId="6">INDIRECT('Medal Table'!#REF!)</definedName>
    <definedName name="P_49" localSheetId="0">INDIRECT(Overview!#REF!)</definedName>
    <definedName name="P_49" localSheetId="5">INDIRECT('Player part'!#REF!)</definedName>
    <definedName name="P_49" localSheetId="7">INDIRECT(Records!#REF!)</definedName>
    <definedName name="P_49" localSheetId="9">INDIRECT('Tournament rec'!#REF!)</definedName>
    <definedName name="P_49" localSheetId="2">INDIRECT(Winners!#REF!)</definedName>
    <definedName name="P_49">INDIRECT('All Time'!$BY$55)</definedName>
    <definedName name="P_5" localSheetId="8">INDIRECT('All Time rec'!#REF!)</definedName>
    <definedName name="P_5" localSheetId="3">INDIRECT('Country part'!#REF!)</definedName>
    <definedName name="P_5" localSheetId="4">INDIRECT('Country res'!#REF!)</definedName>
    <definedName name="P_5" localSheetId="1">INDIRECT('Main infos'!#REF!)</definedName>
    <definedName name="P_5" localSheetId="6">INDIRECT('Medal Table'!#REF!)</definedName>
    <definedName name="P_5" localSheetId="0">INDIRECT(Overview!#REF!)</definedName>
    <definedName name="P_5" localSheetId="5">INDIRECT('Player part'!#REF!)</definedName>
    <definedName name="P_5" localSheetId="7">INDIRECT(Records!#REF!)</definedName>
    <definedName name="P_5" localSheetId="9">INDIRECT('Tournament rec'!#REF!)</definedName>
    <definedName name="P_5" localSheetId="2">INDIRECT(Winners!#REF!)</definedName>
    <definedName name="P_5">INDIRECT('All Time'!$BY$11)</definedName>
    <definedName name="P_50" localSheetId="8">INDIRECT('All Time rec'!#REF!)</definedName>
    <definedName name="P_50" localSheetId="3">INDIRECT('Country part'!#REF!)</definedName>
    <definedName name="P_50" localSheetId="4">INDIRECT('Country res'!#REF!)</definedName>
    <definedName name="P_50" localSheetId="1">INDIRECT('Main infos'!#REF!)</definedName>
    <definedName name="P_50" localSheetId="6">INDIRECT('Medal Table'!#REF!)</definedName>
    <definedName name="P_50" localSheetId="0">INDIRECT(Overview!#REF!)</definedName>
    <definedName name="P_50" localSheetId="5">INDIRECT('Player part'!#REF!)</definedName>
    <definedName name="P_50" localSheetId="7">INDIRECT(Records!#REF!)</definedName>
    <definedName name="P_50" localSheetId="9">INDIRECT('Tournament rec'!#REF!)</definedName>
    <definedName name="P_50" localSheetId="2">INDIRECT(Winners!#REF!)</definedName>
    <definedName name="P_50">INDIRECT('All Time'!$BY$56)</definedName>
    <definedName name="P_51" localSheetId="8">INDIRECT('All Time rec'!#REF!)</definedName>
    <definedName name="P_51" localSheetId="3">INDIRECT('Country part'!#REF!)</definedName>
    <definedName name="P_51" localSheetId="4">INDIRECT('Country res'!#REF!)</definedName>
    <definedName name="P_51" localSheetId="1">INDIRECT('Main infos'!#REF!)</definedName>
    <definedName name="P_51" localSheetId="6">INDIRECT('Medal Table'!#REF!)</definedName>
    <definedName name="P_51" localSheetId="0">INDIRECT(Overview!#REF!)</definedName>
    <definedName name="P_51" localSheetId="5">INDIRECT('Player part'!#REF!)</definedName>
    <definedName name="P_51" localSheetId="7">INDIRECT(Records!#REF!)</definedName>
    <definedName name="P_51" localSheetId="9">INDIRECT('Tournament rec'!#REF!)</definedName>
    <definedName name="P_51" localSheetId="2">INDIRECT(Winners!#REF!)</definedName>
    <definedName name="P_51">INDIRECT('All Time'!$BY$57)</definedName>
    <definedName name="P_52" localSheetId="8">INDIRECT('All Time rec'!#REF!)</definedName>
    <definedName name="P_52" localSheetId="3">INDIRECT('Country part'!#REF!)</definedName>
    <definedName name="P_52" localSheetId="4">INDIRECT('Country res'!#REF!)</definedName>
    <definedName name="P_52" localSheetId="1">INDIRECT('Main infos'!#REF!)</definedName>
    <definedName name="P_52" localSheetId="6">INDIRECT('Medal Table'!#REF!)</definedName>
    <definedName name="P_52" localSheetId="0">INDIRECT(Overview!#REF!)</definedName>
    <definedName name="P_52" localSheetId="5">INDIRECT('Player part'!#REF!)</definedName>
    <definedName name="P_52" localSheetId="7">INDIRECT(Records!#REF!)</definedName>
    <definedName name="P_52" localSheetId="9">INDIRECT('Tournament rec'!#REF!)</definedName>
    <definedName name="P_52" localSheetId="2">INDIRECT(Winners!#REF!)</definedName>
    <definedName name="P_52">INDIRECT('All Time'!$BY$58)</definedName>
    <definedName name="P_53" localSheetId="8">INDIRECT('All Time rec'!#REF!)</definedName>
    <definedName name="P_53" localSheetId="3">INDIRECT('Country part'!#REF!)</definedName>
    <definedName name="P_53" localSheetId="4">INDIRECT('Country res'!#REF!)</definedName>
    <definedName name="P_53" localSheetId="1">INDIRECT('Main infos'!#REF!)</definedName>
    <definedName name="P_53" localSheetId="6">INDIRECT('Medal Table'!#REF!)</definedName>
    <definedName name="P_53" localSheetId="0">INDIRECT(Overview!#REF!)</definedName>
    <definedName name="P_53" localSheetId="5">INDIRECT('Player part'!#REF!)</definedName>
    <definedName name="P_53" localSheetId="7">INDIRECT(Records!#REF!)</definedName>
    <definedName name="P_53" localSheetId="9">INDIRECT('Tournament rec'!#REF!)</definedName>
    <definedName name="P_53" localSheetId="2">INDIRECT(Winners!#REF!)</definedName>
    <definedName name="P_53">INDIRECT('All Time'!$BY$59)</definedName>
    <definedName name="P_54" localSheetId="8">INDIRECT('All Time rec'!#REF!)</definedName>
    <definedName name="P_54" localSheetId="3">INDIRECT('Country part'!#REF!)</definedName>
    <definedName name="P_54" localSheetId="4">INDIRECT('Country res'!#REF!)</definedName>
    <definedName name="P_54" localSheetId="1">INDIRECT('Main infos'!#REF!)</definedName>
    <definedName name="P_54" localSheetId="6">INDIRECT('Medal Table'!#REF!)</definedName>
    <definedName name="P_54" localSheetId="0">INDIRECT(Overview!#REF!)</definedName>
    <definedName name="P_54" localSheetId="5">INDIRECT('Player part'!#REF!)</definedName>
    <definedName name="P_54" localSheetId="7">INDIRECT(Records!#REF!)</definedName>
    <definedName name="P_54" localSheetId="9">INDIRECT('Tournament rec'!#REF!)</definedName>
    <definedName name="P_54" localSheetId="2">INDIRECT(Winners!#REF!)</definedName>
    <definedName name="P_54">INDIRECT('All Time'!$BY$60)</definedName>
    <definedName name="P_55" localSheetId="8">INDIRECT('All Time rec'!#REF!)</definedName>
    <definedName name="P_55" localSheetId="3">INDIRECT('Country part'!#REF!)</definedName>
    <definedName name="P_55" localSheetId="4">INDIRECT('Country res'!#REF!)</definedName>
    <definedName name="P_55" localSheetId="1">INDIRECT('Main infos'!#REF!)</definedName>
    <definedName name="P_55" localSheetId="6">INDIRECT('Medal Table'!#REF!)</definedName>
    <definedName name="P_55" localSheetId="0">INDIRECT(Overview!#REF!)</definedName>
    <definedName name="P_55" localSheetId="5">INDIRECT('Player part'!#REF!)</definedName>
    <definedName name="P_55" localSheetId="7">INDIRECT(Records!#REF!)</definedName>
    <definedName name="P_55" localSheetId="9">INDIRECT('Tournament rec'!#REF!)</definedName>
    <definedName name="P_55" localSheetId="2">INDIRECT(Winners!#REF!)</definedName>
    <definedName name="P_55">INDIRECT('All Time'!$BY$61)</definedName>
    <definedName name="P_56" localSheetId="8">INDIRECT('All Time rec'!#REF!)</definedName>
    <definedName name="P_56" localSheetId="3">INDIRECT('Country part'!#REF!)</definedName>
    <definedName name="P_56" localSheetId="4">INDIRECT('Country res'!#REF!)</definedName>
    <definedName name="P_56" localSheetId="1">INDIRECT('Main infos'!#REF!)</definedName>
    <definedName name="P_56" localSheetId="6">INDIRECT('Medal Table'!#REF!)</definedName>
    <definedName name="P_56" localSheetId="0">INDIRECT(Overview!#REF!)</definedName>
    <definedName name="P_56" localSheetId="5">INDIRECT('Player part'!#REF!)</definedName>
    <definedName name="P_56" localSheetId="7">INDIRECT(Records!#REF!)</definedName>
    <definedName name="P_56" localSheetId="9">INDIRECT('Tournament rec'!#REF!)</definedName>
    <definedName name="P_56" localSheetId="2">INDIRECT(Winners!#REF!)</definedName>
    <definedName name="P_56">INDIRECT('All Time'!$BY$62)</definedName>
    <definedName name="P_57" localSheetId="8">INDIRECT('All Time rec'!#REF!)</definedName>
    <definedName name="P_57" localSheetId="3">INDIRECT('Country part'!#REF!)</definedName>
    <definedName name="P_57" localSheetId="4">INDIRECT('Country res'!#REF!)</definedName>
    <definedName name="P_57" localSheetId="1">INDIRECT('Main infos'!#REF!)</definedName>
    <definedName name="P_57" localSheetId="6">INDIRECT('Medal Table'!#REF!)</definedName>
    <definedName name="P_57" localSheetId="0">INDIRECT(Overview!#REF!)</definedName>
    <definedName name="P_57" localSheetId="5">INDIRECT('Player part'!#REF!)</definedName>
    <definedName name="P_57" localSheetId="7">INDIRECT(Records!#REF!)</definedName>
    <definedName name="P_57" localSheetId="9">INDIRECT('Tournament rec'!#REF!)</definedName>
    <definedName name="P_57" localSheetId="2">INDIRECT(Winners!#REF!)</definedName>
    <definedName name="P_57">INDIRECT('All Time'!$BY$63)</definedName>
    <definedName name="P_58" localSheetId="8">INDIRECT('All Time rec'!#REF!)</definedName>
    <definedName name="P_58" localSheetId="3">INDIRECT('Country part'!#REF!)</definedName>
    <definedName name="P_58" localSheetId="4">INDIRECT('Country res'!#REF!)</definedName>
    <definedName name="P_58" localSheetId="1">INDIRECT('Main infos'!#REF!)</definedName>
    <definedName name="P_58" localSheetId="6">INDIRECT('Medal Table'!#REF!)</definedName>
    <definedName name="P_58" localSheetId="0">INDIRECT(Overview!#REF!)</definedName>
    <definedName name="P_58" localSheetId="5">INDIRECT('Player part'!#REF!)</definedName>
    <definedName name="P_58" localSheetId="7">INDIRECT(Records!#REF!)</definedName>
    <definedName name="P_58" localSheetId="9">INDIRECT('Tournament rec'!#REF!)</definedName>
    <definedName name="P_58" localSheetId="2">INDIRECT(Winners!#REF!)</definedName>
    <definedName name="P_58">INDIRECT('All Time'!$BY$64)</definedName>
    <definedName name="P_59" localSheetId="8">INDIRECT('All Time rec'!#REF!)</definedName>
    <definedName name="P_59" localSheetId="3">INDIRECT('Country part'!#REF!)</definedName>
    <definedName name="P_59" localSheetId="4">INDIRECT('Country res'!#REF!)</definedName>
    <definedName name="P_59" localSheetId="1">INDIRECT('Main infos'!#REF!)</definedName>
    <definedName name="P_59" localSheetId="6">INDIRECT('Medal Table'!#REF!)</definedName>
    <definedName name="P_59" localSheetId="0">INDIRECT(Overview!#REF!)</definedName>
    <definedName name="P_59" localSheetId="5">INDIRECT('Player part'!#REF!)</definedName>
    <definedName name="P_59" localSheetId="7">INDIRECT(Records!#REF!)</definedName>
    <definedName name="P_59" localSheetId="9">INDIRECT('Tournament rec'!#REF!)</definedName>
    <definedName name="P_59" localSheetId="2">INDIRECT(Winners!#REF!)</definedName>
    <definedName name="P_59">INDIRECT('All Time'!$BY$65)</definedName>
    <definedName name="P_6" localSheetId="8">INDIRECT('All Time rec'!#REF!)</definedName>
    <definedName name="P_6" localSheetId="3">INDIRECT('Country part'!#REF!)</definedName>
    <definedName name="P_6" localSheetId="4">INDIRECT('Country res'!#REF!)</definedName>
    <definedName name="P_6" localSheetId="1">INDIRECT('Main infos'!#REF!)</definedName>
    <definedName name="P_6" localSheetId="6">INDIRECT('Medal Table'!#REF!)</definedName>
    <definedName name="P_6" localSheetId="0">INDIRECT(Overview!#REF!)</definedName>
    <definedName name="P_6" localSheetId="5">INDIRECT('Player part'!#REF!)</definedName>
    <definedName name="P_6" localSheetId="7">INDIRECT(Records!#REF!)</definedName>
    <definedName name="P_6" localSheetId="9">INDIRECT('Tournament rec'!#REF!)</definedName>
    <definedName name="P_6" localSheetId="2">INDIRECT(Winners!#REF!)</definedName>
    <definedName name="P_6">INDIRECT('All Time'!$BY$12)</definedName>
    <definedName name="P_60" localSheetId="8">INDIRECT('All Time rec'!#REF!)</definedName>
    <definedName name="P_60" localSheetId="3">INDIRECT('Country part'!#REF!)</definedName>
    <definedName name="P_60" localSheetId="4">INDIRECT('Country res'!#REF!)</definedName>
    <definedName name="P_60" localSheetId="1">INDIRECT('Main infos'!#REF!)</definedName>
    <definedName name="P_60" localSheetId="6">INDIRECT('Medal Table'!#REF!)</definedName>
    <definedName name="P_60" localSheetId="0">INDIRECT(Overview!#REF!)</definedName>
    <definedName name="P_60" localSheetId="5">INDIRECT('Player part'!#REF!)</definedName>
    <definedName name="P_60" localSheetId="7">INDIRECT(Records!#REF!)</definedName>
    <definedName name="P_60" localSheetId="9">INDIRECT('Tournament rec'!#REF!)</definedName>
    <definedName name="P_60" localSheetId="2">INDIRECT(Winners!#REF!)</definedName>
    <definedName name="P_60">INDIRECT('All Time'!$BY$66)</definedName>
    <definedName name="P_61" localSheetId="8">INDIRECT('All Time rec'!#REF!)</definedName>
    <definedName name="P_61" localSheetId="3">INDIRECT('Country part'!#REF!)</definedName>
    <definedName name="P_61" localSheetId="4">INDIRECT('Country res'!#REF!)</definedName>
    <definedName name="P_61" localSheetId="1">INDIRECT('Main infos'!#REF!)</definedName>
    <definedName name="P_61" localSheetId="6">INDIRECT('Medal Table'!#REF!)</definedName>
    <definedName name="P_61" localSheetId="0">INDIRECT(Overview!#REF!)</definedName>
    <definedName name="P_61" localSheetId="5">INDIRECT('Player part'!#REF!)</definedName>
    <definedName name="P_61" localSheetId="7">INDIRECT(Records!#REF!)</definedName>
    <definedName name="P_61" localSheetId="9">INDIRECT('Tournament rec'!#REF!)</definedName>
    <definedName name="P_61" localSheetId="2">INDIRECT(Winners!#REF!)</definedName>
    <definedName name="P_61">INDIRECT('All Time'!$BY$67)</definedName>
    <definedName name="P_62" localSheetId="8">INDIRECT('All Time rec'!#REF!)</definedName>
    <definedName name="P_62" localSheetId="3">INDIRECT('Country part'!#REF!)</definedName>
    <definedName name="P_62" localSheetId="4">INDIRECT('Country res'!#REF!)</definedName>
    <definedName name="P_62" localSheetId="1">INDIRECT('Main infos'!#REF!)</definedName>
    <definedName name="P_62" localSheetId="6">INDIRECT('Medal Table'!#REF!)</definedName>
    <definedName name="P_62" localSheetId="0">INDIRECT(Overview!#REF!)</definedName>
    <definedName name="P_62" localSheetId="5">INDIRECT('Player part'!#REF!)</definedName>
    <definedName name="P_62" localSheetId="7">INDIRECT(Records!#REF!)</definedName>
    <definedName name="P_62" localSheetId="9">INDIRECT('Tournament rec'!#REF!)</definedName>
    <definedName name="P_62" localSheetId="2">INDIRECT(Winners!#REF!)</definedName>
    <definedName name="P_62">INDIRECT('All Time'!$BY$68)</definedName>
    <definedName name="P_63">INDIRECT('[1]All Time'!$CS$71)</definedName>
    <definedName name="P_64">INDIRECT('[1]All Time'!$CS$72)</definedName>
    <definedName name="P_65">INDIRECT('[1]All Time'!$CS$73)</definedName>
    <definedName name="P_66">INDIRECT('[1]All Time'!$CS$74)</definedName>
    <definedName name="P_67">INDIRECT('[1]All Time'!$CS$75)</definedName>
    <definedName name="P_68">INDIRECT('[1]All Time'!$CS$76)</definedName>
    <definedName name="P_69">INDIRECT('[1]All Time'!$CS$77)</definedName>
    <definedName name="P_7" localSheetId="8">INDIRECT('All Time rec'!#REF!)</definedName>
    <definedName name="P_7" localSheetId="3">INDIRECT('Country part'!#REF!)</definedName>
    <definedName name="P_7" localSheetId="4">INDIRECT('Country res'!#REF!)</definedName>
    <definedName name="P_7" localSheetId="1">INDIRECT('Main infos'!#REF!)</definedName>
    <definedName name="P_7" localSheetId="6">INDIRECT('Medal Table'!#REF!)</definedName>
    <definedName name="P_7" localSheetId="0">INDIRECT(Overview!#REF!)</definedName>
    <definedName name="P_7" localSheetId="5">INDIRECT('Player part'!#REF!)</definedName>
    <definedName name="P_7" localSheetId="7">INDIRECT(Records!#REF!)</definedName>
    <definedName name="P_7" localSheetId="9">INDIRECT('Tournament rec'!#REF!)</definedName>
    <definedName name="P_7" localSheetId="2">INDIRECT(Winners!#REF!)</definedName>
    <definedName name="P_7">INDIRECT('All Time'!$BY$13)</definedName>
    <definedName name="P_70">INDIRECT('[1]All Time'!$CS$78)</definedName>
    <definedName name="P_71">INDIRECT('[1]All Time'!$CS$79)</definedName>
    <definedName name="P_72">INDIRECT('[1]All Time'!$CS$80)</definedName>
    <definedName name="P_73">INDIRECT('[1]All Time'!$CS$81)</definedName>
    <definedName name="P_74">INDIRECT('[1]All Time'!$CS$82)</definedName>
    <definedName name="P_75">INDIRECT('[1]All Time'!$CS$83)</definedName>
    <definedName name="P_76">INDIRECT('[1]All Time'!$CS$84)</definedName>
    <definedName name="P_77">INDIRECT('[1]All Time'!$CS$85)</definedName>
    <definedName name="P_78">INDIRECT('[1]All Time'!$CS$86)</definedName>
    <definedName name="P_79">INDIRECT('[1]All Time'!$CS$87)</definedName>
    <definedName name="P_8" localSheetId="8">INDIRECT('All Time rec'!#REF!)</definedName>
    <definedName name="P_8" localSheetId="3">INDIRECT('Country part'!#REF!)</definedName>
    <definedName name="P_8" localSheetId="4">INDIRECT('Country res'!#REF!)</definedName>
    <definedName name="P_8" localSheetId="1">INDIRECT('Main infos'!#REF!)</definedName>
    <definedName name="P_8" localSheetId="6">INDIRECT('Medal Table'!#REF!)</definedName>
    <definedName name="P_8" localSheetId="0">INDIRECT(Overview!#REF!)</definedName>
    <definedName name="P_8" localSheetId="5">INDIRECT('Player part'!#REF!)</definedName>
    <definedName name="P_8" localSheetId="7">INDIRECT(Records!#REF!)</definedName>
    <definedName name="P_8" localSheetId="9">INDIRECT('Tournament rec'!#REF!)</definedName>
    <definedName name="P_8" localSheetId="2">INDIRECT(Winners!#REF!)</definedName>
    <definedName name="P_8">INDIRECT('All Time'!$BY$14)</definedName>
    <definedName name="P_80">INDIRECT('[1]All Time'!$CS$88)</definedName>
    <definedName name="P_81">INDIRECT('[1]All Time'!$CS$89)</definedName>
    <definedName name="P_82">INDIRECT('[1]All Time'!$CS$90)</definedName>
    <definedName name="P_83">INDIRECT('[1]All Time'!$CS$91)</definedName>
    <definedName name="P_84">INDIRECT('[1]All Time'!$CS$92)</definedName>
    <definedName name="P_85">INDIRECT('[1]All Time'!$CS$93)</definedName>
    <definedName name="P_86">INDIRECT('[1]All Time'!$CS$94)</definedName>
    <definedName name="P_87">INDIRECT('[1]All Time'!$CS$95)</definedName>
    <definedName name="P_88">INDIRECT('[1]All Time'!$CS$96)</definedName>
    <definedName name="P_89">INDIRECT('[1]All Time'!$CS$97)</definedName>
    <definedName name="P_9" localSheetId="8">INDIRECT('All Time rec'!#REF!)</definedName>
    <definedName name="P_9" localSheetId="3">INDIRECT('Country part'!#REF!)</definedName>
    <definedName name="P_9" localSheetId="4">INDIRECT('Country res'!#REF!)</definedName>
    <definedName name="P_9" localSheetId="1">INDIRECT('Main infos'!#REF!)</definedName>
    <definedName name="P_9" localSheetId="6">INDIRECT('Medal Table'!#REF!)</definedName>
    <definedName name="P_9" localSheetId="0">INDIRECT(Overview!#REF!)</definedName>
    <definedName name="P_9" localSheetId="5">INDIRECT('Player part'!#REF!)</definedName>
    <definedName name="P_9" localSheetId="7">INDIRECT(Records!#REF!)</definedName>
    <definedName name="P_9" localSheetId="9">INDIRECT('Tournament rec'!#REF!)</definedName>
    <definedName name="P_9" localSheetId="2">INDIRECT(Winners!#REF!)</definedName>
    <definedName name="P_9">INDIRECT('All Time'!$BY$15)</definedName>
    <definedName name="P_90">INDIRECT('[1]All Time'!$CS$98)</definedName>
    <definedName name="P_91">INDIRECT('[1]All Time'!$CS$99)</definedName>
    <definedName name="P_92">INDIRECT('[1]All Time'!$CS$100)</definedName>
    <definedName name="P_93">INDIRECT('[1]All Time'!$CS$101)</definedName>
    <definedName name="P_94">INDIRECT('[1]All Time'!$CS$102)</definedName>
    <definedName name="P_95">INDIRECT('[1]All Time'!$CS$103)</definedName>
    <definedName name="P_96">INDIRECT('[1]All Time'!$CS$104)</definedName>
    <definedName name="P_97">INDIRECT('[1]All Time'!$CS$105)</definedName>
    <definedName name="P_98">INDIRECT('[1]All Time'!$CS$106)</definedName>
    <definedName name="P_99">INDIRECT('[1]All Time'!$CS$107)</definedName>
    <definedName name="Place1" localSheetId="27">INDIRECT('2005'!#REF!)</definedName>
    <definedName name="Place1" localSheetId="26">INDIRECT('2006'!#REF!)</definedName>
    <definedName name="Place1" localSheetId="25">INDIRECT('2007'!#REF!)</definedName>
    <definedName name="Place1" localSheetId="24">INDIRECT('2008'!#REF!)</definedName>
    <definedName name="Place1" localSheetId="23">INDIRECT('2009'!#REF!)</definedName>
    <definedName name="Place1" localSheetId="22">INDIRECT('2010'!#REF!)</definedName>
    <definedName name="Place1" localSheetId="21">INDIRECT('2011'!#REF!)</definedName>
    <definedName name="Place1" localSheetId="20">INDIRECT('2012'!#REF!)</definedName>
    <definedName name="Place1" localSheetId="19">INDIRECT('2013'!#REF!)</definedName>
    <definedName name="Place1" localSheetId="18">INDIRECT('2014'!#REF!)</definedName>
    <definedName name="Place1" localSheetId="17">INDIRECT('2015'!#REF!)</definedName>
    <definedName name="Place1" localSheetId="16">INDIRECT('2016'!#REF!)</definedName>
    <definedName name="Place1" localSheetId="15">INDIRECT('2017'!#REF!)</definedName>
    <definedName name="Place1" localSheetId="14">INDIRECT('2018'!#REF!)</definedName>
    <definedName name="Place1" localSheetId="13">INDIRECT('2019'!#REF!)</definedName>
    <definedName name="Place1" localSheetId="12">INDIRECT('2020'!#REF!)</definedName>
    <definedName name="Place1" localSheetId="11">INDIRECT('2021'!#REF!)</definedName>
    <definedName name="Place1" localSheetId="10">INDIRECT('2004'!#REF!)</definedName>
    <definedName name="Place1" localSheetId="8">INDIRECT('2004'!#REF!)</definedName>
    <definedName name="Place1" localSheetId="3">INDIRECT('2004'!#REF!)</definedName>
    <definedName name="Place1" localSheetId="4">INDIRECT('2004'!#REF!)</definedName>
    <definedName name="Place1" localSheetId="1">INDIRECT('2004'!#REF!)</definedName>
    <definedName name="Place1" localSheetId="6">INDIRECT('2004'!#REF!)</definedName>
    <definedName name="Place1" localSheetId="0">INDIRECT('2004'!#REF!)</definedName>
    <definedName name="Place1" localSheetId="5">INDIRECT('2004'!#REF!)</definedName>
    <definedName name="Place1" localSheetId="7">INDIRECT('2004'!#REF!)</definedName>
    <definedName name="Place1" localSheetId="9">INDIRECT('2004'!#REF!)</definedName>
    <definedName name="Place1" localSheetId="2">INDIRECT('2004'!#REF!)</definedName>
    <definedName name="Place1">INDIRECT('2004'!#REF!)</definedName>
    <definedName name="Place2" localSheetId="27">INDIRECT('2005'!#REF!)</definedName>
    <definedName name="Place2" localSheetId="26">INDIRECT('2006'!#REF!)</definedName>
    <definedName name="Place2" localSheetId="25">INDIRECT('2007'!#REF!)</definedName>
    <definedName name="Place2" localSheetId="24">INDIRECT('2008'!#REF!)</definedName>
    <definedName name="Place2" localSheetId="23">INDIRECT('2009'!#REF!)</definedName>
    <definedName name="Place2" localSheetId="22">INDIRECT('2010'!#REF!)</definedName>
    <definedName name="Place2" localSheetId="21">INDIRECT('2011'!#REF!)</definedName>
    <definedName name="Place2" localSheetId="20">INDIRECT('2012'!#REF!)</definedName>
    <definedName name="Place2" localSheetId="19">INDIRECT('2013'!#REF!)</definedName>
    <definedName name="Place2" localSheetId="18">INDIRECT('2014'!#REF!)</definedName>
    <definedName name="Place2" localSheetId="17">INDIRECT('2015'!#REF!)</definedName>
    <definedName name="Place2" localSheetId="16">INDIRECT('2016'!#REF!)</definedName>
    <definedName name="Place2" localSheetId="15">INDIRECT('2017'!#REF!)</definedName>
    <definedName name="Place2" localSheetId="14">INDIRECT('2018'!#REF!)</definedName>
    <definedName name="Place2" localSheetId="13">INDIRECT('2019'!#REF!)</definedName>
    <definedName name="Place2" localSheetId="12">INDIRECT('2020'!#REF!)</definedName>
    <definedName name="Place2" localSheetId="11">INDIRECT('2021'!#REF!)</definedName>
    <definedName name="Place2" localSheetId="10">INDIRECT('2004'!#REF!)</definedName>
    <definedName name="Place2" localSheetId="8">INDIRECT('2004'!#REF!)</definedName>
    <definedName name="Place2" localSheetId="3">INDIRECT('2004'!#REF!)</definedName>
    <definedName name="Place2" localSheetId="4">INDIRECT('2004'!#REF!)</definedName>
    <definedName name="Place2" localSheetId="1">INDIRECT('2004'!#REF!)</definedName>
    <definedName name="Place2" localSheetId="6">INDIRECT('2004'!#REF!)</definedName>
    <definedName name="Place2" localSheetId="0">INDIRECT('2004'!#REF!)</definedName>
    <definedName name="Place2" localSheetId="5">INDIRECT('2004'!#REF!)</definedName>
    <definedName name="Place2" localSheetId="7">INDIRECT('2004'!#REF!)</definedName>
    <definedName name="Place2" localSheetId="9">INDIRECT('2004'!#REF!)</definedName>
    <definedName name="Place2" localSheetId="2">INDIRECT('2004'!#REF!)</definedName>
    <definedName name="Place2">INDIRECT('2004'!#REF!)</definedName>
    <definedName name="Place3_1" localSheetId="27">INDIRECT('2005'!#REF!)</definedName>
    <definedName name="Place3_1" localSheetId="26">INDIRECT('2006'!#REF!)</definedName>
    <definedName name="Place3_1" localSheetId="25">INDIRECT('2007'!#REF!)</definedName>
    <definedName name="Place3_1" localSheetId="24">INDIRECT('2008'!#REF!)</definedName>
    <definedName name="Place3_1" localSheetId="23">INDIRECT('2009'!#REF!)</definedName>
    <definedName name="Place3_1" localSheetId="22">INDIRECT('2010'!#REF!)</definedName>
    <definedName name="Place3_1" localSheetId="21">INDIRECT('2011'!#REF!)</definedName>
    <definedName name="Place3_1" localSheetId="20">INDIRECT('2012'!#REF!)</definedName>
    <definedName name="Place3_1" localSheetId="19">INDIRECT('2013'!#REF!)</definedName>
    <definedName name="Place3_1" localSheetId="18">INDIRECT('2014'!#REF!)</definedName>
    <definedName name="Place3_1" localSheetId="17">INDIRECT('2015'!#REF!)</definedName>
    <definedName name="Place3_1" localSheetId="16">INDIRECT('2016'!#REF!)</definedName>
    <definedName name="Place3_1" localSheetId="15">INDIRECT('2017'!#REF!)</definedName>
    <definedName name="Place3_1" localSheetId="14">INDIRECT('2018'!#REF!)</definedName>
    <definedName name="Place3_1" localSheetId="13">INDIRECT('2019'!#REF!)</definedName>
    <definedName name="Place3_1" localSheetId="12">INDIRECT('2020'!#REF!)</definedName>
    <definedName name="Place3_1" localSheetId="11">INDIRECT('2021'!#REF!)</definedName>
    <definedName name="Place3_1" localSheetId="10">INDIRECT('2004'!#REF!)</definedName>
    <definedName name="Place3_1" localSheetId="8">INDIRECT('2004'!#REF!)</definedName>
    <definedName name="Place3_1" localSheetId="3">INDIRECT('2004'!#REF!)</definedName>
    <definedName name="Place3_1" localSheetId="4">INDIRECT('2004'!#REF!)</definedName>
    <definedName name="Place3_1" localSheetId="1">INDIRECT('2004'!#REF!)</definedName>
    <definedName name="Place3_1" localSheetId="6">INDIRECT('2004'!#REF!)</definedName>
    <definedName name="Place3_1" localSheetId="0">INDIRECT('2004'!#REF!)</definedName>
    <definedName name="Place3_1" localSheetId="5">INDIRECT('2004'!#REF!)</definedName>
    <definedName name="Place3_1" localSheetId="7">INDIRECT('2004'!#REF!)</definedName>
    <definedName name="Place3_1" localSheetId="9">INDIRECT('2004'!#REF!)</definedName>
    <definedName name="Place3_1" localSheetId="2">INDIRECT('2004'!#REF!)</definedName>
    <definedName name="Place3_1">INDIRECT('2004'!#REF!)</definedName>
  </definedNames>
  <calcPr calcId="191029"/>
  <pivotCaches>
    <pivotCache cacheId="0" r:id="rId40"/>
    <pivotCache cacheId="1" r:id="rId41"/>
    <pivotCache cacheId="2" r:id="rId4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47" i="86" l="1"/>
  <c r="AB48" i="86"/>
  <c r="AB49" i="86"/>
  <c r="AB50" i="86"/>
  <c r="J72" i="65"/>
  <c r="K72" i="65"/>
  <c r="L72" i="65"/>
  <c r="M72" i="65"/>
  <c r="N72" i="65"/>
  <c r="O72" i="65"/>
  <c r="J78" i="65"/>
  <c r="K78" i="65"/>
  <c r="L78" i="65"/>
  <c r="M78" i="65"/>
  <c r="N78" i="65"/>
  <c r="O78" i="65"/>
  <c r="J115" i="65"/>
  <c r="K115" i="65"/>
  <c r="L115" i="65"/>
  <c r="M115" i="65"/>
  <c r="N115" i="65"/>
  <c r="O115" i="65"/>
  <c r="J153" i="65"/>
  <c r="K153" i="65"/>
  <c r="L153" i="65"/>
  <c r="M153" i="65"/>
  <c r="N153" i="65"/>
  <c r="O153" i="65"/>
  <c r="J125" i="65"/>
  <c r="K125" i="65"/>
  <c r="L125" i="65"/>
  <c r="M125" i="65"/>
  <c r="N125" i="65"/>
  <c r="O125" i="65"/>
  <c r="J82" i="65"/>
  <c r="K82" i="65"/>
  <c r="L82" i="65"/>
  <c r="M82" i="65"/>
  <c r="N82" i="65"/>
  <c r="O82" i="65"/>
  <c r="J147" i="65"/>
  <c r="K147" i="65"/>
  <c r="L147" i="65"/>
  <c r="M147" i="65"/>
  <c r="N147" i="65"/>
  <c r="O147" i="65"/>
  <c r="J160" i="65"/>
  <c r="K160" i="65"/>
  <c r="L160" i="65"/>
  <c r="M160" i="65"/>
  <c r="N160" i="65"/>
  <c r="O160" i="65"/>
  <c r="J161" i="65"/>
  <c r="K161" i="65"/>
  <c r="L161" i="65"/>
  <c r="M161" i="65"/>
  <c r="N161" i="65"/>
  <c r="O161" i="65"/>
  <c r="J169" i="65"/>
  <c r="K169" i="65"/>
  <c r="L169" i="65"/>
  <c r="M169" i="65"/>
  <c r="N169" i="65"/>
  <c r="O169" i="65"/>
  <c r="J172" i="65"/>
  <c r="K172" i="65"/>
  <c r="L172" i="65"/>
  <c r="M172" i="65"/>
  <c r="N172" i="65"/>
  <c r="O172" i="65"/>
  <c r="J173" i="65"/>
  <c r="K173" i="65"/>
  <c r="L173" i="65"/>
  <c r="M173" i="65"/>
  <c r="N173" i="65"/>
  <c r="O173" i="65"/>
  <c r="J174" i="65"/>
  <c r="K174" i="65"/>
  <c r="L174" i="65"/>
  <c r="M174" i="65"/>
  <c r="N174" i="65"/>
  <c r="O174" i="65"/>
  <c r="J63" i="65"/>
  <c r="K63" i="65"/>
  <c r="L63" i="65"/>
  <c r="M63" i="65"/>
  <c r="N63" i="65"/>
  <c r="O63" i="65"/>
  <c r="J91" i="65"/>
  <c r="K91" i="65"/>
  <c r="L91" i="65"/>
  <c r="M91" i="65"/>
  <c r="N91" i="65"/>
  <c r="O91" i="65"/>
  <c r="J85" i="65"/>
  <c r="K85" i="65"/>
  <c r="L85" i="65"/>
  <c r="M85" i="65"/>
  <c r="N85" i="65"/>
  <c r="O85" i="65"/>
  <c r="P182" i="50"/>
  <c r="BH186" i="49" s="1"/>
  <c r="P183" i="50"/>
  <c r="BH187" i="49" s="1"/>
  <c r="T183" i="50"/>
  <c r="BL187" i="49" s="1"/>
  <c r="P184" i="50"/>
  <c r="BH188" i="49" s="1"/>
  <c r="T184" i="50"/>
  <c r="BL188" i="49" s="1"/>
  <c r="S3" i="50"/>
  <c r="Q3" i="50"/>
  <c r="O3" i="50"/>
  <c r="D5" i="88"/>
  <c r="D6" i="88"/>
  <c r="D7" i="88"/>
  <c r="D8" i="88"/>
  <c r="D9" i="88"/>
  <c r="D10" i="88"/>
  <c r="D11" i="88"/>
  <c r="D12" i="88"/>
  <c r="D13" i="88"/>
  <c r="D14" i="88"/>
  <c r="D15" i="88"/>
  <c r="D16" i="88"/>
  <c r="D17" i="88"/>
  <c r="D18" i="88"/>
  <c r="D19" i="88"/>
  <c r="D20" i="88"/>
  <c r="D21" i="88"/>
  <c r="D22" i="88"/>
  <c r="D23" i="88"/>
  <c r="D24" i="88"/>
  <c r="D25" i="88"/>
  <c r="D26" i="88"/>
  <c r="D27" i="88"/>
  <c r="D28" i="88"/>
  <c r="D29" i="88"/>
  <c r="D30" i="88"/>
  <c r="D31" i="88"/>
  <c r="D32" i="88"/>
  <c r="D33" i="88"/>
  <c r="D34" i="88"/>
  <c r="D35" i="88"/>
  <c r="D36" i="88"/>
  <c r="D37" i="88"/>
  <c r="D38" i="88"/>
  <c r="D39" i="88"/>
  <c r="D40" i="88"/>
  <c r="D41" i="88"/>
  <c r="D42" i="88"/>
  <c r="D43" i="88"/>
  <c r="D44" i="88"/>
  <c r="D45" i="88"/>
  <c r="D46" i="88"/>
  <c r="D47" i="88"/>
  <c r="D48" i="88"/>
  <c r="D49" i="88"/>
  <c r="D50" i="88"/>
  <c r="D51" i="88"/>
  <c r="D52" i="88"/>
  <c r="D53" i="88"/>
  <c r="D54" i="88"/>
  <c r="D55" i="88"/>
  <c r="D56" i="88"/>
  <c r="D57" i="88"/>
  <c r="D58" i="88"/>
  <c r="D59" i="88"/>
  <c r="D60" i="88"/>
  <c r="D61" i="88"/>
  <c r="D62" i="88"/>
  <c r="D63" i="88"/>
  <c r="D64" i="88"/>
  <c r="D65" i="88"/>
  <c r="D66" i="88"/>
  <c r="D67" i="88"/>
  <c r="D68" i="88"/>
  <c r="D69" i="88"/>
  <c r="D70" i="88"/>
  <c r="D71" i="88"/>
  <c r="D72" i="88"/>
  <c r="D73" i="88"/>
  <c r="D74" i="88"/>
  <c r="D75" i="88"/>
  <c r="D76" i="88"/>
  <c r="D77" i="88"/>
  <c r="D78" i="88"/>
  <c r="D79" i="88"/>
  <c r="D80" i="88"/>
  <c r="D81" i="88"/>
  <c r="D82" i="88"/>
  <c r="D83" i="88"/>
  <c r="D84" i="88"/>
  <c r="D85" i="88"/>
  <c r="D86" i="88"/>
  <c r="D87" i="88"/>
  <c r="D88" i="88"/>
  <c r="D89" i="88"/>
  <c r="D90" i="88"/>
  <c r="D91" i="88"/>
  <c r="D92" i="88"/>
  <c r="D93" i="88"/>
  <c r="D94" i="88"/>
  <c r="D95" i="88"/>
  <c r="D96" i="88"/>
  <c r="D97" i="88"/>
  <c r="D98" i="88"/>
  <c r="D99" i="88"/>
  <c r="D100" i="88"/>
  <c r="D101" i="88"/>
  <c r="D102" i="88"/>
  <c r="D103" i="88"/>
  <c r="D104" i="88"/>
  <c r="D105" i="88"/>
  <c r="D106" i="88"/>
  <c r="D107" i="88"/>
  <c r="D108" i="88"/>
  <c r="D109" i="88"/>
  <c r="D110" i="88"/>
  <c r="D111" i="88"/>
  <c r="D112" i="88"/>
  <c r="D113" i="88"/>
  <c r="D114" i="88"/>
  <c r="D115" i="88"/>
  <c r="D116" i="88"/>
  <c r="D117" i="88"/>
  <c r="D118" i="88"/>
  <c r="D119" i="88"/>
  <c r="D120" i="88"/>
  <c r="D121" i="88"/>
  <c r="D122" i="88"/>
  <c r="D123" i="88"/>
  <c r="D124" i="88"/>
  <c r="D125" i="88"/>
  <c r="D126" i="88"/>
  <c r="D127" i="88"/>
  <c r="D128" i="88"/>
  <c r="D129" i="88"/>
  <c r="D130" i="88"/>
  <c r="D131" i="88"/>
  <c r="D132" i="88"/>
  <c r="D133" i="88"/>
  <c r="D134" i="88"/>
  <c r="D135" i="88"/>
  <c r="D136" i="88"/>
  <c r="D137" i="88"/>
  <c r="D138" i="88"/>
  <c r="D139" i="88"/>
  <c r="D140" i="88"/>
  <c r="D141" i="88"/>
  <c r="D142" i="88"/>
  <c r="D143" i="88"/>
  <c r="D144" i="88"/>
  <c r="D145" i="88"/>
  <c r="D146" i="88"/>
  <c r="D147" i="88"/>
  <c r="D148" i="88"/>
  <c r="D149" i="88"/>
  <c r="D150" i="88"/>
  <c r="D151" i="88"/>
  <c r="D152" i="88"/>
  <c r="D153" i="88"/>
  <c r="D154" i="88"/>
  <c r="D155" i="88"/>
  <c r="D156" i="88"/>
  <c r="D157" i="88"/>
  <c r="D158" i="88"/>
  <c r="D159" i="88"/>
  <c r="D160" i="88"/>
  <c r="D161" i="88"/>
  <c r="D162" i="88"/>
  <c r="D163" i="88"/>
  <c r="D164" i="88"/>
  <c r="D165" i="88"/>
  <c r="D166" i="88"/>
  <c r="D167" i="88"/>
  <c r="D168" i="88"/>
  <c r="D169" i="88"/>
  <c r="D170" i="88"/>
  <c r="D171" i="88"/>
  <c r="D172" i="88"/>
  <c r="D173" i="88"/>
  <c r="D174" i="88"/>
  <c r="D175" i="88"/>
  <c r="D176" i="88"/>
  <c r="D177" i="88"/>
  <c r="D178" i="88"/>
  <c r="D179" i="88"/>
  <c r="D180" i="88"/>
  <c r="D181" i="88"/>
  <c r="D182" i="88"/>
  <c r="D183" i="88"/>
  <c r="D184" i="88"/>
  <c r="D185" i="88"/>
  <c r="D186" i="88"/>
  <c r="D4" i="88"/>
  <c r="B542" i="50"/>
  <c r="C542" i="50"/>
  <c r="S89" i="50" s="1"/>
  <c r="D542" i="50"/>
  <c r="E542" i="50"/>
  <c r="F542" i="50"/>
  <c r="G542" i="50"/>
  <c r="H542" i="50"/>
  <c r="I542" i="50"/>
  <c r="J542" i="50"/>
  <c r="K542" i="50"/>
  <c r="B543" i="50"/>
  <c r="C543" i="50"/>
  <c r="D543" i="50"/>
  <c r="E543" i="50"/>
  <c r="F543" i="50"/>
  <c r="G543" i="50"/>
  <c r="H543" i="50"/>
  <c r="I543" i="50"/>
  <c r="J543" i="50"/>
  <c r="K543" i="50"/>
  <c r="B544" i="50"/>
  <c r="C544" i="50"/>
  <c r="D544" i="50"/>
  <c r="E544" i="50"/>
  <c r="F544" i="50"/>
  <c r="G544" i="50"/>
  <c r="H544" i="50"/>
  <c r="I544" i="50"/>
  <c r="J544" i="50"/>
  <c r="K544" i="50"/>
  <c r="B545" i="50"/>
  <c r="C545" i="50"/>
  <c r="D545" i="50"/>
  <c r="E545" i="50"/>
  <c r="F545" i="50"/>
  <c r="G545" i="50"/>
  <c r="H545" i="50"/>
  <c r="I545" i="50"/>
  <c r="J545" i="50"/>
  <c r="K545" i="50"/>
  <c r="B546" i="50"/>
  <c r="C546" i="50"/>
  <c r="D546" i="50"/>
  <c r="E546" i="50"/>
  <c r="F546" i="50"/>
  <c r="G546" i="50"/>
  <c r="H546" i="50"/>
  <c r="I546" i="50"/>
  <c r="J546" i="50"/>
  <c r="K546" i="50"/>
  <c r="B547" i="50"/>
  <c r="C547" i="50"/>
  <c r="D547" i="50"/>
  <c r="E547" i="50"/>
  <c r="F547" i="50"/>
  <c r="G547" i="50"/>
  <c r="H547" i="50"/>
  <c r="I547" i="50"/>
  <c r="J547" i="50"/>
  <c r="K547" i="50"/>
  <c r="B548" i="50"/>
  <c r="C548" i="50"/>
  <c r="D548" i="50"/>
  <c r="E548" i="50"/>
  <c r="F548" i="50"/>
  <c r="G548" i="50"/>
  <c r="H548" i="50"/>
  <c r="I548" i="50"/>
  <c r="J548" i="50"/>
  <c r="K548" i="50"/>
  <c r="B549" i="50"/>
  <c r="C549" i="50"/>
  <c r="D549" i="50"/>
  <c r="E549" i="50"/>
  <c r="F549" i="50"/>
  <c r="G549" i="50"/>
  <c r="H549" i="50"/>
  <c r="I549" i="50"/>
  <c r="J549" i="50"/>
  <c r="K549" i="50"/>
  <c r="B550" i="50"/>
  <c r="C550" i="50"/>
  <c r="D550" i="50"/>
  <c r="E550" i="50"/>
  <c r="F550" i="50"/>
  <c r="G550" i="50"/>
  <c r="H550" i="50"/>
  <c r="I550" i="50"/>
  <c r="J550" i="50"/>
  <c r="K550" i="50"/>
  <c r="B551" i="50"/>
  <c r="C551" i="50"/>
  <c r="D551" i="50"/>
  <c r="E551" i="50"/>
  <c r="F551" i="50"/>
  <c r="G551" i="50"/>
  <c r="H551" i="50"/>
  <c r="I551" i="50"/>
  <c r="J551" i="50"/>
  <c r="K551" i="50"/>
  <c r="B552" i="50"/>
  <c r="C552" i="50"/>
  <c r="D552" i="50"/>
  <c r="E552" i="50"/>
  <c r="F552" i="50"/>
  <c r="G552" i="50"/>
  <c r="H552" i="50"/>
  <c r="I552" i="50"/>
  <c r="J552" i="50"/>
  <c r="K552" i="50"/>
  <c r="B553" i="50"/>
  <c r="C553" i="50"/>
  <c r="D553" i="50"/>
  <c r="E553" i="50"/>
  <c r="F553" i="50"/>
  <c r="G553" i="50"/>
  <c r="H553" i="50"/>
  <c r="I553" i="50"/>
  <c r="J553" i="50"/>
  <c r="K553" i="50"/>
  <c r="B554" i="50"/>
  <c r="C554" i="50"/>
  <c r="D554" i="50"/>
  <c r="E554" i="50"/>
  <c r="F554" i="50"/>
  <c r="G554" i="50"/>
  <c r="H554" i="50"/>
  <c r="I554" i="50"/>
  <c r="J554" i="50"/>
  <c r="K554" i="50"/>
  <c r="B555" i="50"/>
  <c r="C555" i="50"/>
  <c r="D555" i="50"/>
  <c r="E555" i="50"/>
  <c r="F555" i="50"/>
  <c r="G555" i="50"/>
  <c r="H555" i="50"/>
  <c r="I555" i="50"/>
  <c r="J555" i="50"/>
  <c r="K555" i="50"/>
  <c r="B556" i="50"/>
  <c r="C556" i="50"/>
  <c r="D556" i="50"/>
  <c r="E556" i="50"/>
  <c r="F556" i="50"/>
  <c r="G556" i="50"/>
  <c r="H556" i="50"/>
  <c r="I556" i="50"/>
  <c r="J556" i="50"/>
  <c r="K556" i="50"/>
  <c r="B557" i="50"/>
  <c r="C557" i="50"/>
  <c r="D557" i="50"/>
  <c r="E557" i="50"/>
  <c r="F557" i="50"/>
  <c r="G557" i="50"/>
  <c r="H557" i="50"/>
  <c r="I557" i="50"/>
  <c r="J557" i="50"/>
  <c r="K557" i="50"/>
  <c r="B558" i="50"/>
  <c r="C558" i="50"/>
  <c r="D558" i="50"/>
  <c r="E558" i="50"/>
  <c r="F558" i="50"/>
  <c r="G558" i="50"/>
  <c r="H558" i="50"/>
  <c r="I558" i="50"/>
  <c r="J558" i="50"/>
  <c r="K558" i="50"/>
  <c r="B559" i="50"/>
  <c r="C559" i="50"/>
  <c r="D559" i="50"/>
  <c r="E559" i="50"/>
  <c r="F559" i="50"/>
  <c r="G559" i="50"/>
  <c r="H559" i="50"/>
  <c r="I559" i="50"/>
  <c r="J559" i="50"/>
  <c r="K559" i="50"/>
  <c r="B560" i="50"/>
  <c r="C560" i="50"/>
  <c r="D560" i="50"/>
  <c r="E560" i="50"/>
  <c r="F560" i="50"/>
  <c r="G560" i="50"/>
  <c r="H560" i="50"/>
  <c r="I560" i="50"/>
  <c r="J560" i="50"/>
  <c r="K560" i="50"/>
  <c r="B561" i="50"/>
  <c r="C561" i="50"/>
  <c r="D561" i="50"/>
  <c r="E561" i="50"/>
  <c r="F561" i="50"/>
  <c r="G561" i="50"/>
  <c r="H561" i="50"/>
  <c r="I561" i="50"/>
  <c r="J561" i="50"/>
  <c r="K561" i="50"/>
  <c r="B562" i="50"/>
  <c r="C562" i="50"/>
  <c r="D562" i="50"/>
  <c r="E562" i="50"/>
  <c r="F562" i="50"/>
  <c r="G562" i="50"/>
  <c r="H562" i="50"/>
  <c r="I562" i="50"/>
  <c r="J562" i="50"/>
  <c r="K562" i="50"/>
  <c r="B563" i="50"/>
  <c r="C563" i="50"/>
  <c r="D563" i="50"/>
  <c r="E563" i="50"/>
  <c r="F563" i="50"/>
  <c r="G563" i="50"/>
  <c r="H563" i="50"/>
  <c r="I563" i="50"/>
  <c r="J563" i="50"/>
  <c r="K563" i="50"/>
  <c r="B564" i="50"/>
  <c r="C564" i="50"/>
  <c r="D564" i="50"/>
  <c r="E564" i="50"/>
  <c r="F564" i="50"/>
  <c r="G564" i="50"/>
  <c r="H564" i="50"/>
  <c r="I564" i="50"/>
  <c r="J564" i="50"/>
  <c r="K564" i="50"/>
  <c r="B565" i="50"/>
  <c r="C565" i="50"/>
  <c r="D565" i="50"/>
  <c r="E565" i="50"/>
  <c r="F565" i="50"/>
  <c r="G565" i="50"/>
  <c r="H565" i="50"/>
  <c r="I565" i="50"/>
  <c r="J565" i="50"/>
  <c r="K565" i="50"/>
  <c r="B566" i="50"/>
  <c r="C566" i="50"/>
  <c r="D566" i="50"/>
  <c r="E566" i="50"/>
  <c r="F566" i="50"/>
  <c r="G566" i="50"/>
  <c r="H566" i="50"/>
  <c r="I566" i="50"/>
  <c r="J566" i="50"/>
  <c r="K566" i="50"/>
  <c r="D541" i="50"/>
  <c r="E541" i="50"/>
  <c r="F541" i="50"/>
  <c r="G541" i="50"/>
  <c r="H541" i="50"/>
  <c r="I541" i="50"/>
  <c r="J541" i="50"/>
  <c r="K541" i="50"/>
  <c r="C541" i="50"/>
  <c r="B541" i="50"/>
  <c r="B523" i="50"/>
  <c r="C523" i="50"/>
  <c r="D523" i="50"/>
  <c r="E523" i="50"/>
  <c r="F523" i="50"/>
  <c r="G523" i="50"/>
  <c r="H523" i="50"/>
  <c r="I523" i="50"/>
  <c r="J523" i="50"/>
  <c r="K523" i="50"/>
  <c r="B524" i="50"/>
  <c r="C524" i="50"/>
  <c r="D524" i="50"/>
  <c r="E524" i="50"/>
  <c r="F524" i="50"/>
  <c r="G524" i="50"/>
  <c r="H524" i="50"/>
  <c r="I524" i="50"/>
  <c r="J524" i="50"/>
  <c r="K524" i="50"/>
  <c r="B525" i="50"/>
  <c r="C525" i="50"/>
  <c r="D525" i="50"/>
  <c r="E525" i="50"/>
  <c r="F525" i="50"/>
  <c r="G525" i="50"/>
  <c r="H525" i="50"/>
  <c r="I525" i="50"/>
  <c r="J525" i="50"/>
  <c r="K525" i="50"/>
  <c r="B526" i="50"/>
  <c r="C526" i="50"/>
  <c r="D526" i="50"/>
  <c r="E526" i="50"/>
  <c r="F526" i="50"/>
  <c r="G526" i="50"/>
  <c r="H526" i="50"/>
  <c r="I526" i="50"/>
  <c r="J526" i="50"/>
  <c r="K526" i="50"/>
  <c r="B527" i="50"/>
  <c r="C527" i="50"/>
  <c r="D527" i="50"/>
  <c r="E527" i="50"/>
  <c r="F527" i="50"/>
  <c r="G527" i="50"/>
  <c r="H527" i="50"/>
  <c r="I527" i="50"/>
  <c r="J527" i="50"/>
  <c r="K527" i="50"/>
  <c r="B528" i="50"/>
  <c r="C528" i="50"/>
  <c r="D528" i="50"/>
  <c r="E528" i="50"/>
  <c r="F528" i="50"/>
  <c r="G528" i="50"/>
  <c r="H528" i="50"/>
  <c r="I528" i="50"/>
  <c r="J528" i="50"/>
  <c r="K528" i="50"/>
  <c r="B529" i="50"/>
  <c r="C529" i="50"/>
  <c r="D529" i="50"/>
  <c r="E529" i="50"/>
  <c r="F529" i="50"/>
  <c r="G529" i="50"/>
  <c r="H529" i="50"/>
  <c r="I529" i="50"/>
  <c r="J529" i="50"/>
  <c r="K529" i="50"/>
  <c r="B530" i="50"/>
  <c r="C530" i="50"/>
  <c r="D530" i="50"/>
  <c r="E530" i="50"/>
  <c r="F530" i="50"/>
  <c r="G530" i="50"/>
  <c r="H530" i="50"/>
  <c r="I530" i="50"/>
  <c r="J530" i="50"/>
  <c r="K530" i="50"/>
  <c r="B531" i="50"/>
  <c r="C531" i="50"/>
  <c r="D531" i="50"/>
  <c r="E531" i="50"/>
  <c r="F531" i="50"/>
  <c r="G531" i="50"/>
  <c r="H531" i="50"/>
  <c r="I531" i="50"/>
  <c r="J531" i="50"/>
  <c r="K531" i="50"/>
  <c r="B532" i="50"/>
  <c r="C532" i="50"/>
  <c r="D532" i="50"/>
  <c r="E532" i="50"/>
  <c r="F532" i="50"/>
  <c r="G532" i="50"/>
  <c r="H532" i="50"/>
  <c r="I532" i="50"/>
  <c r="J532" i="50"/>
  <c r="K532" i="50"/>
  <c r="B533" i="50"/>
  <c r="C533" i="50"/>
  <c r="D533" i="50"/>
  <c r="E533" i="50"/>
  <c r="F533" i="50"/>
  <c r="G533" i="50"/>
  <c r="H533" i="50"/>
  <c r="I533" i="50"/>
  <c r="J533" i="50"/>
  <c r="K533" i="50"/>
  <c r="B534" i="50"/>
  <c r="C534" i="50"/>
  <c r="D534" i="50"/>
  <c r="E534" i="50"/>
  <c r="F534" i="50"/>
  <c r="G534" i="50"/>
  <c r="H534" i="50"/>
  <c r="I534" i="50"/>
  <c r="J534" i="50"/>
  <c r="K534" i="50"/>
  <c r="B535" i="50"/>
  <c r="C535" i="50"/>
  <c r="D535" i="50"/>
  <c r="E535" i="50"/>
  <c r="F535" i="50"/>
  <c r="G535" i="50"/>
  <c r="H535" i="50"/>
  <c r="I535" i="50"/>
  <c r="J535" i="50"/>
  <c r="K535" i="50"/>
  <c r="B536" i="50"/>
  <c r="C536" i="50"/>
  <c r="D536" i="50"/>
  <c r="E536" i="50"/>
  <c r="F536" i="50"/>
  <c r="G536" i="50"/>
  <c r="H536" i="50"/>
  <c r="I536" i="50"/>
  <c r="J536" i="50"/>
  <c r="K536" i="50"/>
  <c r="B537" i="50"/>
  <c r="C537" i="50"/>
  <c r="D537" i="50"/>
  <c r="E537" i="50"/>
  <c r="F537" i="50"/>
  <c r="G537" i="50"/>
  <c r="H537" i="50"/>
  <c r="I537" i="50"/>
  <c r="J537" i="50"/>
  <c r="K537" i="50"/>
  <c r="B538" i="50"/>
  <c r="C538" i="50"/>
  <c r="D538" i="50"/>
  <c r="E538" i="50"/>
  <c r="F538" i="50"/>
  <c r="G538" i="50"/>
  <c r="H538" i="50"/>
  <c r="I538" i="50"/>
  <c r="J538" i="50"/>
  <c r="K538" i="50"/>
  <c r="B539" i="50"/>
  <c r="C539" i="50"/>
  <c r="D539" i="50"/>
  <c r="E539" i="50"/>
  <c r="F539" i="50"/>
  <c r="G539" i="50"/>
  <c r="H539" i="50"/>
  <c r="I539" i="50"/>
  <c r="J539" i="50"/>
  <c r="K539" i="50"/>
  <c r="B540" i="50"/>
  <c r="C540" i="50"/>
  <c r="D540" i="50"/>
  <c r="E540" i="50"/>
  <c r="F540" i="50"/>
  <c r="G540" i="50"/>
  <c r="H540" i="50"/>
  <c r="I540" i="50"/>
  <c r="J540" i="50"/>
  <c r="K540" i="50"/>
  <c r="D522" i="50"/>
  <c r="E522" i="50"/>
  <c r="F522" i="50"/>
  <c r="G522" i="50"/>
  <c r="H522" i="50"/>
  <c r="I522" i="50"/>
  <c r="J522" i="50"/>
  <c r="K522" i="50"/>
  <c r="C522" i="50"/>
  <c r="B522" i="50"/>
  <c r="B482" i="50"/>
  <c r="C482" i="50"/>
  <c r="D482" i="50"/>
  <c r="E482" i="50"/>
  <c r="F482" i="50"/>
  <c r="G482" i="50"/>
  <c r="H482" i="50"/>
  <c r="I482" i="50"/>
  <c r="J482" i="50"/>
  <c r="K482" i="50"/>
  <c r="B483" i="50"/>
  <c r="C483" i="50"/>
  <c r="D483" i="50"/>
  <c r="E483" i="50"/>
  <c r="F483" i="50"/>
  <c r="G483" i="50"/>
  <c r="H483" i="50"/>
  <c r="I483" i="50"/>
  <c r="J483" i="50"/>
  <c r="K483" i="50"/>
  <c r="B484" i="50"/>
  <c r="C484" i="50"/>
  <c r="D484" i="50"/>
  <c r="E484" i="50"/>
  <c r="F484" i="50"/>
  <c r="G484" i="50"/>
  <c r="H484" i="50"/>
  <c r="I484" i="50"/>
  <c r="J484" i="50"/>
  <c r="K484" i="50"/>
  <c r="B485" i="50"/>
  <c r="C485" i="50"/>
  <c r="D485" i="50"/>
  <c r="E485" i="50"/>
  <c r="F485" i="50"/>
  <c r="G485" i="50"/>
  <c r="H485" i="50"/>
  <c r="I485" i="50"/>
  <c r="J485" i="50"/>
  <c r="K485" i="50"/>
  <c r="B486" i="50"/>
  <c r="C486" i="50"/>
  <c r="D486" i="50"/>
  <c r="E486" i="50"/>
  <c r="F486" i="50"/>
  <c r="G486" i="50"/>
  <c r="H486" i="50"/>
  <c r="I486" i="50"/>
  <c r="J486" i="50"/>
  <c r="K486" i="50"/>
  <c r="B487" i="50"/>
  <c r="C487" i="50"/>
  <c r="D487" i="50"/>
  <c r="E487" i="50"/>
  <c r="F487" i="50"/>
  <c r="G487" i="50"/>
  <c r="H487" i="50"/>
  <c r="I487" i="50"/>
  <c r="J487" i="50"/>
  <c r="K487" i="50"/>
  <c r="B488" i="50"/>
  <c r="C488" i="50"/>
  <c r="D488" i="50"/>
  <c r="E488" i="50"/>
  <c r="F488" i="50"/>
  <c r="G488" i="50"/>
  <c r="H488" i="50"/>
  <c r="I488" i="50"/>
  <c r="J488" i="50"/>
  <c r="K488" i="50"/>
  <c r="B489" i="50"/>
  <c r="C489" i="50"/>
  <c r="D489" i="50"/>
  <c r="E489" i="50"/>
  <c r="F489" i="50"/>
  <c r="G489" i="50"/>
  <c r="H489" i="50"/>
  <c r="I489" i="50"/>
  <c r="J489" i="50"/>
  <c r="K489" i="50"/>
  <c r="B490" i="50"/>
  <c r="C490" i="50"/>
  <c r="D490" i="50"/>
  <c r="E490" i="50"/>
  <c r="F490" i="50"/>
  <c r="G490" i="50"/>
  <c r="H490" i="50"/>
  <c r="I490" i="50"/>
  <c r="J490" i="50"/>
  <c r="K490" i="50"/>
  <c r="B491" i="50"/>
  <c r="C491" i="50"/>
  <c r="D491" i="50"/>
  <c r="E491" i="50"/>
  <c r="F491" i="50"/>
  <c r="G491" i="50"/>
  <c r="H491" i="50"/>
  <c r="I491" i="50"/>
  <c r="J491" i="50"/>
  <c r="K491" i="50"/>
  <c r="B492" i="50"/>
  <c r="C492" i="50"/>
  <c r="D492" i="50"/>
  <c r="E492" i="50"/>
  <c r="F492" i="50"/>
  <c r="G492" i="50"/>
  <c r="H492" i="50"/>
  <c r="I492" i="50"/>
  <c r="J492" i="50"/>
  <c r="K492" i="50"/>
  <c r="B493" i="50"/>
  <c r="C493" i="50"/>
  <c r="D493" i="50"/>
  <c r="E493" i="50"/>
  <c r="F493" i="50"/>
  <c r="G493" i="50"/>
  <c r="H493" i="50"/>
  <c r="I493" i="50"/>
  <c r="J493" i="50"/>
  <c r="K493" i="50"/>
  <c r="B494" i="50"/>
  <c r="C494" i="50"/>
  <c r="D494" i="50"/>
  <c r="E494" i="50"/>
  <c r="F494" i="50"/>
  <c r="G494" i="50"/>
  <c r="H494" i="50"/>
  <c r="I494" i="50"/>
  <c r="J494" i="50"/>
  <c r="K494" i="50"/>
  <c r="B495" i="50"/>
  <c r="C495" i="50"/>
  <c r="D495" i="50"/>
  <c r="E495" i="50"/>
  <c r="F495" i="50"/>
  <c r="G495" i="50"/>
  <c r="H495" i="50"/>
  <c r="I495" i="50"/>
  <c r="J495" i="50"/>
  <c r="K495" i="50"/>
  <c r="B496" i="50"/>
  <c r="C496" i="50"/>
  <c r="D496" i="50"/>
  <c r="E496" i="50"/>
  <c r="F496" i="50"/>
  <c r="G496" i="50"/>
  <c r="H496" i="50"/>
  <c r="I496" i="50"/>
  <c r="J496" i="50"/>
  <c r="K496" i="50"/>
  <c r="B497" i="50"/>
  <c r="C497" i="50"/>
  <c r="D497" i="50"/>
  <c r="E497" i="50"/>
  <c r="F497" i="50"/>
  <c r="G497" i="50"/>
  <c r="H497" i="50"/>
  <c r="I497" i="50"/>
  <c r="J497" i="50"/>
  <c r="K497" i="50"/>
  <c r="B498" i="50"/>
  <c r="C498" i="50"/>
  <c r="D498" i="50"/>
  <c r="E498" i="50"/>
  <c r="F498" i="50"/>
  <c r="G498" i="50"/>
  <c r="H498" i="50"/>
  <c r="I498" i="50"/>
  <c r="J498" i="50"/>
  <c r="K498" i="50"/>
  <c r="B499" i="50"/>
  <c r="C499" i="50"/>
  <c r="D499" i="50"/>
  <c r="E499" i="50"/>
  <c r="F499" i="50"/>
  <c r="G499" i="50"/>
  <c r="H499" i="50"/>
  <c r="I499" i="50"/>
  <c r="J499" i="50"/>
  <c r="K499" i="50"/>
  <c r="B500" i="50"/>
  <c r="C500" i="50"/>
  <c r="D500" i="50"/>
  <c r="E500" i="50"/>
  <c r="F500" i="50"/>
  <c r="G500" i="50"/>
  <c r="H500" i="50"/>
  <c r="I500" i="50"/>
  <c r="J500" i="50"/>
  <c r="K500" i="50"/>
  <c r="B501" i="50"/>
  <c r="C501" i="50"/>
  <c r="D501" i="50"/>
  <c r="E501" i="50"/>
  <c r="F501" i="50"/>
  <c r="G501" i="50"/>
  <c r="H501" i="50"/>
  <c r="I501" i="50"/>
  <c r="J501" i="50"/>
  <c r="K501" i="50"/>
  <c r="B502" i="50"/>
  <c r="C502" i="50"/>
  <c r="D502" i="50"/>
  <c r="E502" i="50"/>
  <c r="F502" i="50"/>
  <c r="G502" i="50"/>
  <c r="H502" i="50"/>
  <c r="I502" i="50"/>
  <c r="J502" i="50"/>
  <c r="K502" i="50"/>
  <c r="B503" i="50"/>
  <c r="C503" i="50"/>
  <c r="D503" i="50"/>
  <c r="E503" i="50"/>
  <c r="F503" i="50"/>
  <c r="G503" i="50"/>
  <c r="H503" i="50"/>
  <c r="I503" i="50"/>
  <c r="J503" i="50"/>
  <c r="K503" i="50"/>
  <c r="B504" i="50"/>
  <c r="C504" i="50"/>
  <c r="D504" i="50"/>
  <c r="E504" i="50"/>
  <c r="F504" i="50"/>
  <c r="G504" i="50"/>
  <c r="H504" i="50"/>
  <c r="I504" i="50"/>
  <c r="J504" i="50"/>
  <c r="K504" i="50"/>
  <c r="B505" i="50"/>
  <c r="C505" i="50"/>
  <c r="D505" i="50"/>
  <c r="E505" i="50"/>
  <c r="F505" i="50"/>
  <c r="G505" i="50"/>
  <c r="H505" i="50"/>
  <c r="I505" i="50"/>
  <c r="J505" i="50"/>
  <c r="K505" i="50"/>
  <c r="B506" i="50"/>
  <c r="C506" i="50"/>
  <c r="D506" i="50"/>
  <c r="E506" i="50"/>
  <c r="F506" i="50"/>
  <c r="G506" i="50"/>
  <c r="H506" i="50"/>
  <c r="I506" i="50"/>
  <c r="J506" i="50"/>
  <c r="K506" i="50"/>
  <c r="B507" i="50"/>
  <c r="C507" i="50"/>
  <c r="D507" i="50"/>
  <c r="E507" i="50"/>
  <c r="F507" i="50"/>
  <c r="G507" i="50"/>
  <c r="H507" i="50"/>
  <c r="I507" i="50"/>
  <c r="J507" i="50"/>
  <c r="K507" i="50"/>
  <c r="B508" i="50"/>
  <c r="C508" i="50"/>
  <c r="D508" i="50"/>
  <c r="E508" i="50"/>
  <c r="F508" i="50"/>
  <c r="G508" i="50"/>
  <c r="H508" i="50"/>
  <c r="I508" i="50"/>
  <c r="J508" i="50"/>
  <c r="K508" i="50"/>
  <c r="B509" i="50"/>
  <c r="C509" i="50"/>
  <c r="D509" i="50"/>
  <c r="E509" i="50"/>
  <c r="F509" i="50"/>
  <c r="G509" i="50"/>
  <c r="H509" i="50"/>
  <c r="I509" i="50"/>
  <c r="J509" i="50"/>
  <c r="K509" i="50"/>
  <c r="B510" i="50"/>
  <c r="C510" i="50"/>
  <c r="D510" i="50"/>
  <c r="E510" i="50"/>
  <c r="F510" i="50"/>
  <c r="G510" i="50"/>
  <c r="H510" i="50"/>
  <c r="I510" i="50"/>
  <c r="J510" i="50"/>
  <c r="K510" i="50"/>
  <c r="B511" i="50"/>
  <c r="C511" i="50"/>
  <c r="D511" i="50"/>
  <c r="E511" i="50"/>
  <c r="F511" i="50"/>
  <c r="G511" i="50"/>
  <c r="H511" i="50"/>
  <c r="I511" i="50"/>
  <c r="J511" i="50"/>
  <c r="K511" i="50"/>
  <c r="B512" i="50"/>
  <c r="C512" i="50"/>
  <c r="D512" i="50"/>
  <c r="E512" i="50"/>
  <c r="F512" i="50"/>
  <c r="G512" i="50"/>
  <c r="H512" i="50"/>
  <c r="I512" i="50"/>
  <c r="J512" i="50"/>
  <c r="K512" i="50"/>
  <c r="B513" i="50"/>
  <c r="C513" i="50"/>
  <c r="D513" i="50"/>
  <c r="E513" i="50"/>
  <c r="F513" i="50"/>
  <c r="G513" i="50"/>
  <c r="H513" i="50"/>
  <c r="I513" i="50"/>
  <c r="J513" i="50"/>
  <c r="K513" i="50"/>
  <c r="B514" i="50"/>
  <c r="C514" i="50"/>
  <c r="D514" i="50"/>
  <c r="E514" i="50"/>
  <c r="F514" i="50"/>
  <c r="G514" i="50"/>
  <c r="H514" i="50"/>
  <c r="I514" i="50"/>
  <c r="J514" i="50"/>
  <c r="K514" i="50"/>
  <c r="B515" i="50"/>
  <c r="C515" i="50"/>
  <c r="D515" i="50"/>
  <c r="E515" i="50"/>
  <c r="F515" i="50"/>
  <c r="G515" i="50"/>
  <c r="H515" i="50"/>
  <c r="I515" i="50"/>
  <c r="J515" i="50"/>
  <c r="K515" i="50"/>
  <c r="B516" i="50"/>
  <c r="C516" i="50"/>
  <c r="D516" i="50"/>
  <c r="E516" i="50"/>
  <c r="F516" i="50"/>
  <c r="G516" i="50"/>
  <c r="H516" i="50"/>
  <c r="I516" i="50"/>
  <c r="J516" i="50"/>
  <c r="K516" i="50"/>
  <c r="B517" i="50"/>
  <c r="C517" i="50"/>
  <c r="D517" i="50"/>
  <c r="E517" i="50"/>
  <c r="F517" i="50"/>
  <c r="G517" i="50"/>
  <c r="H517" i="50"/>
  <c r="I517" i="50"/>
  <c r="J517" i="50"/>
  <c r="K517" i="50"/>
  <c r="B518" i="50"/>
  <c r="C518" i="50"/>
  <c r="D518" i="50"/>
  <c r="E518" i="50"/>
  <c r="F518" i="50"/>
  <c r="G518" i="50"/>
  <c r="H518" i="50"/>
  <c r="I518" i="50"/>
  <c r="J518" i="50"/>
  <c r="K518" i="50"/>
  <c r="B519" i="50"/>
  <c r="C519" i="50"/>
  <c r="D519" i="50"/>
  <c r="E519" i="50"/>
  <c r="F519" i="50"/>
  <c r="G519" i="50"/>
  <c r="H519" i="50"/>
  <c r="I519" i="50"/>
  <c r="J519" i="50"/>
  <c r="K519" i="50"/>
  <c r="B520" i="50"/>
  <c r="C520" i="50"/>
  <c r="D520" i="50"/>
  <c r="E520" i="50"/>
  <c r="F520" i="50"/>
  <c r="G520" i="50"/>
  <c r="H520" i="50"/>
  <c r="I520" i="50"/>
  <c r="J520" i="50"/>
  <c r="K520" i="50"/>
  <c r="B521" i="50"/>
  <c r="C521" i="50"/>
  <c r="D521" i="50"/>
  <c r="E521" i="50"/>
  <c r="F521" i="50"/>
  <c r="G521" i="50"/>
  <c r="H521" i="50"/>
  <c r="I521" i="50"/>
  <c r="J521" i="50"/>
  <c r="K521" i="50"/>
  <c r="D481" i="50"/>
  <c r="E481" i="50"/>
  <c r="F481" i="50"/>
  <c r="G481" i="50"/>
  <c r="H481" i="50"/>
  <c r="I481" i="50"/>
  <c r="J481" i="50"/>
  <c r="K481" i="50"/>
  <c r="C481" i="50"/>
  <c r="B481" i="50"/>
  <c r="E25" i="87"/>
  <c r="E24" i="85"/>
  <c r="E24" i="84"/>
  <c r="W47" i="86"/>
  <c r="X47" i="86"/>
  <c r="Y47" i="86"/>
  <c r="W48" i="86"/>
  <c r="X48" i="86"/>
  <c r="Y48" i="86"/>
  <c r="W49" i="86"/>
  <c r="X49" i="86"/>
  <c r="Y49" i="86" s="1"/>
  <c r="W50" i="86"/>
  <c r="X50" i="86"/>
  <c r="Y50" i="86"/>
  <c r="B448" i="50"/>
  <c r="C448" i="50"/>
  <c r="D448" i="50"/>
  <c r="E448" i="50"/>
  <c r="F448" i="50"/>
  <c r="G448" i="50"/>
  <c r="H448" i="50"/>
  <c r="I448" i="50"/>
  <c r="J448" i="50"/>
  <c r="K448" i="50"/>
  <c r="B449" i="50"/>
  <c r="C449" i="50"/>
  <c r="D449" i="50"/>
  <c r="E449" i="50"/>
  <c r="F449" i="50"/>
  <c r="G449" i="50"/>
  <c r="H449" i="50"/>
  <c r="I449" i="50"/>
  <c r="J449" i="50"/>
  <c r="K449" i="50"/>
  <c r="B450" i="50"/>
  <c r="C450" i="50"/>
  <c r="D450" i="50"/>
  <c r="E450" i="50"/>
  <c r="F450" i="50"/>
  <c r="G450" i="50"/>
  <c r="H450" i="50"/>
  <c r="I450" i="50"/>
  <c r="J450" i="50"/>
  <c r="K450" i="50"/>
  <c r="B451" i="50"/>
  <c r="C451" i="50"/>
  <c r="D451" i="50"/>
  <c r="E451" i="50"/>
  <c r="F451" i="50"/>
  <c r="G451" i="50"/>
  <c r="H451" i="50"/>
  <c r="I451" i="50"/>
  <c r="J451" i="50"/>
  <c r="K451" i="50"/>
  <c r="B452" i="50"/>
  <c r="C452" i="50"/>
  <c r="D452" i="50"/>
  <c r="E452" i="50"/>
  <c r="F452" i="50"/>
  <c r="G452" i="50"/>
  <c r="H452" i="50"/>
  <c r="I452" i="50"/>
  <c r="J452" i="50"/>
  <c r="K452" i="50"/>
  <c r="B453" i="50"/>
  <c r="C453" i="50"/>
  <c r="D453" i="50"/>
  <c r="E453" i="50"/>
  <c r="F453" i="50"/>
  <c r="G453" i="50"/>
  <c r="H453" i="50"/>
  <c r="I453" i="50"/>
  <c r="J453" i="50"/>
  <c r="K453" i="50"/>
  <c r="B454" i="50"/>
  <c r="C454" i="50"/>
  <c r="D454" i="50"/>
  <c r="E454" i="50"/>
  <c r="F454" i="50"/>
  <c r="G454" i="50"/>
  <c r="H454" i="50"/>
  <c r="I454" i="50"/>
  <c r="J454" i="50"/>
  <c r="K454" i="50"/>
  <c r="B455" i="50"/>
  <c r="C455" i="50"/>
  <c r="D455" i="50"/>
  <c r="E455" i="50"/>
  <c r="F455" i="50"/>
  <c r="G455" i="50"/>
  <c r="H455" i="50"/>
  <c r="I455" i="50"/>
  <c r="J455" i="50"/>
  <c r="K455" i="50"/>
  <c r="B456" i="50"/>
  <c r="C456" i="50"/>
  <c r="D456" i="50"/>
  <c r="E456" i="50"/>
  <c r="F456" i="50"/>
  <c r="G456" i="50"/>
  <c r="H456" i="50"/>
  <c r="I456" i="50"/>
  <c r="J456" i="50"/>
  <c r="K456" i="50"/>
  <c r="B457" i="50"/>
  <c r="C457" i="50"/>
  <c r="D457" i="50"/>
  <c r="E457" i="50"/>
  <c r="F457" i="50"/>
  <c r="G457" i="50"/>
  <c r="H457" i="50"/>
  <c r="I457" i="50"/>
  <c r="J457" i="50"/>
  <c r="K457" i="50"/>
  <c r="B458" i="50"/>
  <c r="C458" i="50"/>
  <c r="D458" i="50"/>
  <c r="E458" i="50"/>
  <c r="F458" i="50"/>
  <c r="G458" i="50"/>
  <c r="H458" i="50"/>
  <c r="I458" i="50"/>
  <c r="J458" i="50"/>
  <c r="K458" i="50"/>
  <c r="B459" i="50"/>
  <c r="C459" i="50"/>
  <c r="D459" i="50"/>
  <c r="E459" i="50"/>
  <c r="F459" i="50"/>
  <c r="G459" i="50"/>
  <c r="H459" i="50"/>
  <c r="I459" i="50"/>
  <c r="J459" i="50"/>
  <c r="K459" i="50"/>
  <c r="B460" i="50"/>
  <c r="C460" i="50"/>
  <c r="D460" i="50"/>
  <c r="E460" i="50"/>
  <c r="F460" i="50"/>
  <c r="G460" i="50"/>
  <c r="H460" i="50"/>
  <c r="I460" i="50"/>
  <c r="J460" i="50"/>
  <c r="K460" i="50"/>
  <c r="B461" i="50"/>
  <c r="C461" i="50"/>
  <c r="D461" i="50"/>
  <c r="E461" i="50"/>
  <c r="F461" i="50"/>
  <c r="G461" i="50"/>
  <c r="H461" i="50"/>
  <c r="I461" i="50"/>
  <c r="J461" i="50"/>
  <c r="K461" i="50"/>
  <c r="B462" i="50"/>
  <c r="C462" i="50"/>
  <c r="D462" i="50"/>
  <c r="E462" i="50"/>
  <c r="F462" i="50"/>
  <c r="G462" i="50"/>
  <c r="H462" i="50"/>
  <c r="I462" i="50"/>
  <c r="J462" i="50"/>
  <c r="K462" i="50"/>
  <c r="B463" i="50"/>
  <c r="C463" i="50"/>
  <c r="D463" i="50"/>
  <c r="E463" i="50"/>
  <c r="F463" i="50"/>
  <c r="G463" i="50"/>
  <c r="H463" i="50"/>
  <c r="I463" i="50"/>
  <c r="J463" i="50"/>
  <c r="K463" i="50"/>
  <c r="B464" i="50"/>
  <c r="C464" i="50"/>
  <c r="D464" i="50"/>
  <c r="E464" i="50"/>
  <c r="F464" i="50"/>
  <c r="G464" i="50"/>
  <c r="H464" i="50"/>
  <c r="I464" i="50"/>
  <c r="J464" i="50"/>
  <c r="K464" i="50"/>
  <c r="B465" i="50"/>
  <c r="C465" i="50"/>
  <c r="D465" i="50"/>
  <c r="E465" i="50"/>
  <c r="F465" i="50"/>
  <c r="G465" i="50"/>
  <c r="H465" i="50"/>
  <c r="I465" i="50"/>
  <c r="J465" i="50"/>
  <c r="K465" i="50"/>
  <c r="B466" i="50"/>
  <c r="C466" i="50"/>
  <c r="D466" i="50"/>
  <c r="E466" i="50"/>
  <c r="F466" i="50"/>
  <c r="G466" i="50"/>
  <c r="H466" i="50"/>
  <c r="I466" i="50"/>
  <c r="J466" i="50"/>
  <c r="K466" i="50"/>
  <c r="B467" i="50"/>
  <c r="C467" i="50"/>
  <c r="D467" i="50"/>
  <c r="E467" i="50"/>
  <c r="F467" i="50"/>
  <c r="G467" i="50"/>
  <c r="H467" i="50"/>
  <c r="I467" i="50"/>
  <c r="J467" i="50"/>
  <c r="K467" i="50"/>
  <c r="B468" i="50"/>
  <c r="C468" i="50"/>
  <c r="D468" i="50"/>
  <c r="E468" i="50"/>
  <c r="F468" i="50"/>
  <c r="G468" i="50"/>
  <c r="H468" i="50"/>
  <c r="I468" i="50"/>
  <c r="J468" i="50"/>
  <c r="K468" i="50"/>
  <c r="B469" i="50"/>
  <c r="C469" i="50"/>
  <c r="D469" i="50"/>
  <c r="E469" i="50"/>
  <c r="F469" i="50"/>
  <c r="G469" i="50"/>
  <c r="H469" i="50"/>
  <c r="I469" i="50"/>
  <c r="J469" i="50"/>
  <c r="K469" i="50"/>
  <c r="B470" i="50"/>
  <c r="C470" i="50"/>
  <c r="D470" i="50"/>
  <c r="E470" i="50"/>
  <c r="F470" i="50"/>
  <c r="G470" i="50"/>
  <c r="H470" i="50"/>
  <c r="I470" i="50"/>
  <c r="J470" i="50"/>
  <c r="K470" i="50"/>
  <c r="B471" i="50"/>
  <c r="C471" i="50"/>
  <c r="D471" i="50"/>
  <c r="E471" i="50"/>
  <c r="F471" i="50"/>
  <c r="G471" i="50"/>
  <c r="H471" i="50"/>
  <c r="I471" i="50"/>
  <c r="J471" i="50"/>
  <c r="K471" i="50"/>
  <c r="B472" i="50"/>
  <c r="C472" i="50"/>
  <c r="D472" i="50"/>
  <c r="E472" i="50"/>
  <c r="F472" i="50"/>
  <c r="G472" i="50"/>
  <c r="H472" i="50"/>
  <c r="I472" i="50"/>
  <c r="J472" i="50"/>
  <c r="K472" i="50"/>
  <c r="B473" i="50"/>
  <c r="C473" i="50"/>
  <c r="D473" i="50"/>
  <c r="E473" i="50"/>
  <c r="F473" i="50"/>
  <c r="G473" i="50"/>
  <c r="H473" i="50"/>
  <c r="I473" i="50"/>
  <c r="J473" i="50"/>
  <c r="K473" i="50"/>
  <c r="B474" i="50"/>
  <c r="C474" i="50"/>
  <c r="D474" i="50"/>
  <c r="E474" i="50"/>
  <c r="F474" i="50"/>
  <c r="G474" i="50"/>
  <c r="H474" i="50"/>
  <c r="I474" i="50"/>
  <c r="J474" i="50"/>
  <c r="K474" i="50"/>
  <c r="B475" i="50"/>
  <c r="C475" i="50"/>
  <c r="D475" i="50"/>
  <c r="E475" i="50"/>
  <c r="F475" i="50"/>
  <c r="G475" i="50"/>
  <c r="H475" i="50"/>
  <c r="I475" i="50"/>
  <c r="J475" i="50"/>
  <c r="K475" i="50"/>
  <c r="B476" i="50"/>
  <c r="C476" i="50"/>
  <c r="D476" i="50"/>
  <c r="E476" i="50"/>
  <c r="F476" i="50"/>
  <c r="G476" i="50"/>
  <c r="H476" i="50"/>
  <c r="I476" i="50"/>
  <c r="J476" i="50"/>
  <c r="K476" i="50"/>
  <c r="B477" i="50"/>
  <c r="C477" i="50"/>
  <c r="D477" i="50"/>
  <c r="E477" i="50"/>
  <c r="F477" i="50"/>
  <c r="G477" i="50"/>
  <c r="H477" i="50"/>
  <c r="I477" i="50"/>
  <c r="J477" i="50"/>
  <c r="K477" i="50"/>
  <c r="B478" i="50"/>
  <c r="C478" i="50"/>
  <c r="D478" i="50"/>
  <c r="E478" i="50"/>
  <c r="F478" i="50"/>
  <c r="G478" i="50"/>
  <c r="H478" i="50"/>
  <c r="I478" i="50"/>
  <c r="J478" i="50"/>
  <c r="K478" i="50"/>
  <c r="B479" i="50"/>
  <c r="C479" i="50"/>
  <c r="D479" i="50"/>
  <c r="E479" i="50"/>
  <c r="F479" i="50"/>
  <c r="G479" i="50"/>
  <c r="H479" i="50"/>
  <c r="I479" i="50"/>
  <c r="J479" i="50"/>
  <c r="K479" i="50"/>
  <c r="B480" i="50"/>
  <c r="C480" i="50"/>
  <c r="D480" i="50"/>
  <c r="E480" i="50"/>
  <c r="F480" i="50"/>
  <c r="G480" i="50"/>
  <c r="H480" i="50"/>
  <c r="I480" i="50"/>
  <c r="J480" i="50"/>
  <c r="K480" i="50"/>
  <c r="D447" i="50"/>
  <c r="E447" i="50"/>
  <c r="F447" i="50"/>
  <c r="G447" i="50"/>
  <c r="H447" i="50"/>
  <c r="I447" i="50"/>
  <c r="J447" i="50"/>
  <c r="K447" i="50"/>
  <c r="C447" i="50"/>
  <c r="B447" i="50"/>
  <c r="T2" i="67"/>
  <c r="Y90" i="67"/>
  <c r="T90" i="67"/>
  <c r="Y91" i="67"/>
  <c r="T91" i="67"/>
  <c r="Y88" i="67"/>
  <c r="T88" i="67"/>
  <c r="Y92" i="67"/>
  <c r="T92" i="67"/>
  <c r="Y93" i="67"/>
  <c r="T93" i="67"/>
  <c r="Y94" i="67"/>
  <c r="T94" i="67"/>
  <c r="Y95" i="67"/>
  <c r="T95" i="67"/>
  <c r="Y96" i="67"/>
  <c r="T96" i="67"/>
  <c r="Y97" i="67"/>
  <c r="T97" i="67"/>
  <c r="Y98" i="67"/>
  <c r="T98" i="67"/>
  <c r="Y102" i="67"/>
  <c r="T102" i="67"/>
  <c r="Y99" i="67"/>
  <c r="T99" i="67"/>
  <c r="Y100" i="67"/>
  <c r="T100" i="67"/>
  <c r="Y101" i="67"/>
  <c r="T101" i="67"/>
  <c r="Y63" i="67"/>
  <c r="T63" i="67"/>
  <c r="Y103" i="67"/>
  <c r="T103" i="67"/>
  <c r="Y3" i="67"/>
  <c r="Y4" i="67"/>
  <c r="Y5" i="67"/>
  <c r="Y12" i="67"/>
  <c r="Y9" i="67"/>
  <c r="Y6" i="67"/>
  <c r="Y14" i="67"/>
  <c r="Y7" i="67"/>
  <c r="Y8" i="67"/>
  <c r="Y10" i="67"/>
  <c r="Y13" i="67"/>
  <c r="Y19" i="67"/>
  <c r="Y11" i="67"/>
  <c r="Y17" i="67"/>
  <c r="Y22" i="67"/>
  <c r="Y23" i="67"/>
  <c r="Y18" i="67"/>
  <c r="Y28" i="67"/>
  <c r="Y29" i="67"/>
  <c r="Y15" i="67"/>
  <c r="Y24" i="67"/>
  <c r="Y20" i="67"/>
  <c r="Y16" i="67"/>
  <c r="Y21" i="67"/>
  <c r="Y30" i="67"/>
  <c r="Y25" i="67"/>
  <c r="Y31" i="67"/>
  <c r="Y32" i="67"/>
  <c r="Y33" i="67"/>
  <c r="Y40" i="67"/>
  <c r="Y34" i="67"/>
  <c r="Y41" i="67"/>
  <c r="Y42" i="67"/>
  <c r="Y43" i="67"/>
  <c r="Y44" i="67"/>
  <c r="Y45" i="67"/>
  <c r="Y46" i="67"/>
  <c r="Y35" i="67"/>
  <c r="Y49" i="67"/>
  <c r="Y50" i="67"/>
  <c r="Y51" i="67"/>
  <c r="Y52" i="67"/>
  <c r="Y53" i="67"/>
  <c r="Y54" i="67"/>
  <c r="Y26" i="67"/>
  <c r="Y47" i="67"/>
  <c r="Y55" i="67"/>
  <c r="Y36" i="67"/>
  <c r="Y56" i="67"/>
  <c r="Y57" i="67"/>
  <c r="Y27" i="67"/>
  <c r="Y58" i="67"/>
  <c r="Y59" i="67"/>
  <c r="Y65" i="67"/>
  <c r="Y60" i="67"/>
  <c r="Y37" i="67"/>
  <c r="Y61" i="67"/>
  <c r="Y66" i="67"/>
  <c r="Y67" i="67"/>
  <c r="Y68" i="67"/>
  <c r="Y69" i="67"/>
  <c r="Y70" i="67"/>
  <c r="Y71" i="67"/>
  <c r="Y72" i="67"/>
  <c r="Y73" i="67"/>
  <c r="Y74" i="67"/>
  <c r="Y75" i="67"/>
  <c r="Y76" i="67"/>
  <c r="Y77" i="67"/>
  <c r="Y78" i="67"/>
  <c r="Y79" i="67"/>
  <c r="Y62" i="67"/>
  <c r="Y80" i="67"/>
  <c r="Y81" i="67"/>
  <c r="Y82" i="67"/>
  <c r="Y83" i="67"/>
  <c r="Y84" i="67"/>
  <c r="Y85" i="67"/>
  <c r="Y86" i="67"/>
  <c r="Y87" i="67"/>
  <c r="Y104" i="67"/>
  <c r="Y105" i="67"/>
  <c r="Y106" i="67"/>
  <c r="Y89" i="67"/>
  <c r="Y107" i="67"/>
  <c r="Y38" i="67"/>
  <c r="Y39" i="67"/>
  <c r="Y108" i="67"/>
  <c r="Y48" i="67"/>
  <c r="Y109" i="67"/>
  <c r="Y110" i="67"/>
  <c r="Y111" i="67"/>
  <c r="Y112" i="67"/>
  <c r="Y113" i="67"/>
  <c r="Y114" i="67"/>
  <c r="Y115" i="67"/>
  <c r="Y116" i="67"/>
  <c r="Y64"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2" i="67"/>
  <c r="T3" i="67"/>
  <c r="T4" i="67"/>
  <c r="T5" i="67"/>
  <c r="T12" i="67"/>
  <c r="T9" i="67"/>
  <c r="T6" i="67"/>
  <c r="T14" i="67"/>
  <c r="T7" i="67"/>
  <c r="T8" i="67"/>
  <c r="T10" i="67"/>
  <c r="T13" i="67"/>
  <c r="T19" i="67"/>
  <c r="T11" i="67"/>
  <c r="T17" i="67"/>
  <c r="T22" i="67"/>
  <c r="T23" i="67"/>
  <c r="T18" i="67"/>
  <c r="T28" i="67"/>
  <c r="T29" i="67"/>
  <c r="T15" i="67"/>
  <c r="T24" i="67"/>
  <c r="T20" i="67"/>
  <c r="T16" i="67"/>
  <c r="T21" i="67"/>
  <c r="T30" i="67"/>
  <c r="T25" i="67"/>
  <c r="T31" i="67"/>
  <c r="T32" i="67"/>
  <c r="T33" i="67"/>
  <c r="T40" i="67"/>
  <c r="T34" i="67"/>
  <c r="T41" i="67"/>
  <c r="T42" i="67"/>
  <c r="T43" i="67"/>
  <c r="T44" i="67"/>
  <c r="T45" i="67"/>
  <c r="T46" i="67"/>
  <c r="T35" i="67"/>
  <c r="T49" i="67"/>
  <c r="T50" i="67"/>
  <c r="T51" i="67"/>
  <c r="T52" i="67"/>
  <c r="T53" i="67"/>
  <c r="T54" i="67"/>
  <c r="T26" i="67"/>
  <c r="T47" i="67"/>
  <c r="T55" i="67"/>
  <c r="T36" i="67"/>
  <c r="T56" i="67"/>
  <c r="T57" i="67"/>
  <c r="T27" i="67"/>
  <c r="T58" i="67"/>
  <c r="T59" i="67"/>
  <c r="T65" i="67"/>
  <c r="T60" i="67"/>
  <c r="T37" i="67"/>
  <c r="T61" i="67"/>
  <c r="T66" i="67"/>
  <c r="T67" i="67"/>
  <c r="T68" i="67"/>
  <c r="T69" i="67"/>
  <c r="T70" i="67"/>
  <c r="T71" i="67"/>
  <c r="T72" i="67"/>
  <c r="T73" i="67"/>
  <c r="T74" i="67"/>
  <c r="T75" i="67"/>
  <c r="T76" i="67"/>
  <c r="T77" i="67"/>
  <c r="T78" i="67"/>
  <c r="T79" i="67"/>
  <c r="T62" i="67"/>
  <c r="T80" i="67"/>
  <c r="T81" i="67"/>
  <c r="T82" i="67"/>
  <c r="T83" i="67"/>
  <c r="T84" i="67"/>
  <c r="T85" i="67"/>
  <c r="T86" i="67"/>
  <c r="T87" i="67"/>
  <c r="T104" i="67"/>
  <c r="T105" i="67"/>
  <c r="T106" i="67"/>
  <c r="T89" i="67"/>
  <c r="T107" i="67"/>
  <c r="T38" i="67"/>
  <c r="T39" i="67"/>
  <c r="T108" i="67"/>
  <c r="T48" i="67"/>
  <c r="T109" i="67"/>
  <c r="T110" i="67"/>
  <c r="T111" i="67"/>
  <c r="T112" i="67"/>
  <c r="T113" i="67"/>
  <c r="T114" i="67"/>
  <c r="T115" i="67"/>
  <c r="T116" i="67"/>
  <c r="T64"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G31" i="77"/>
  <c r="I31" i="77"/>
  <c r="K31" i="77"/>
  <c r="M31" i="77"/>
  <c r="O31" i="77"/>
  <c r="Q31" i="77"/>
  <c r="S31" i="77"/>
  <c r="U31" i="77"/>
  <c r="W31" i="77"/>
  <c r="Y31" i="77"/>
  <c r="AA31" i="77"/>
  <c r="AC31" i="77"/>
  <c r="AE31" i="77"/>
  <c r="AG31" i="77"/>
  <c r="AI31" i="77"/>
  <c r="AK31" i="77"/>
  <c r="AM31" i="77"/>
  <c r="AO31" i="77"/>
  <c r="T182" i="50" l="1"/>
  <c r="BL186" i="49" s="1"/>
  <c r="P180" i="50"/>
  <c r="BH184" i="49" s="1"/>
  <c r="P3" i="50"/>
  <c r="T3" i="50"/>
  <c r="S184" i="50"/>
  <c r="BK188" i="49" s="1"/>
  <c r="O184" i="50"/>
  <c r="BG188" i="49" s="1"/>
  <c r="S183" i="50"/>
  <c r="BK187" i="49" s="1"/>
  <c r="O183" i="50"/>
  <c r="BG187" i="49" s="1"/>
  <c r="S182" i="50"/>
  <c r="BK186" i="49" s="1"/>
  <c r="O182" i="50"/>
  <c r="BG186" i="49" s="1"/>
  <c r="S181" i="50"/>
  <c r="BK185" i="49" s="1"/>
  <c r="O181" i="50"/>
  <c r="BG185" i="49" s="1"/>
  <c r="S180" i="50"/>
  <c r="BK184" i="49" s="1"/>
  <c r="O180" i="50"/>
  <c r="BG184" i="49" s="1"/>
  <c r="S179" i="50"/>
  <c r="BK183" i="49" s="1"/>
  <c r="O179" i="50"/>
  <c r="BG183" i="49" s="1"/>
  <c r="S178" i="50"/>
  <c r="BK182" i="49" s="1"/>
  <c r="O178" i="50"/>
  <c r="BG182" i="49" s="1"/>
  <c r="S177" i="50"/>
  <c r="BK181" i="49" s="1"/>
  <c r="O177" i="50"/>
  <c r="BG181" i="49" s="1"/>
  <c r="S176" i="50"/>
  <c r="BK180" i="49" s="1"/>
  <c r="O176" i="50"/>
  <c r="BG180" i="49" s="1"/>
  <c r="S175" i="50"/>
  <c r="BK179" i="49" s="1"/>
  <c r="O175" i="50"/>
  <c r="BG179" i="49" s="1"/>
  <c r="S174" i="50"/>
  <c r="BK178" i="49" s="1"/>
  <c r="O174" i="50"/>
  <c r="BG178" i="49" s="1"/>
  <c r="S173" i="50"/>
  <c r="BK177" i="49" s="1"/>
  <c r="O173" i="50"/>
  <c r="BG177" i="49" s="1"/>
  <c r="S172" i="50"/>
  <c r="BK176" i="49" s="1"/>
  <c r="O172" i="50"/>
  <c r="BG176" i="49" s="1"/>
  <c r="S171" i="50"/>
  <c r="BK175" i="49" s="1"/>
  <c r="O171" i="50"/>
  <c r="BG175" i="49" s="1"/>
  <c r="S170" i="50"/>
  <c r="BK174" i="49" s="1"/>
  <c r="O170" i="50"/>
  <c r="BG174" i="49" s="1"/>
  <c r="S169" i="50"/>
  <c r="BK173" i="49" s="1"/>
  <c r="O169" i="50"/>
  <c r="BG173" i="49" s="1"/>
  <c r="S168" i="50"/>
  <c r="O168" i="50"/>
  <c r="S167" i="50"/>
  <c r="O167" i="50"/>
  <c r="S166" i="50"/>
  <c r="O166" i="50"/>
  <c r="S165" i="50"/>
  <c r="O165" i="50"/>
  <c r="S164" i="50"/>
  <c r="O164" i="50"/>
  <c r="S163" i="50"/>
  <c r="O163" i="50"/>
  <c r="S162" i="50"/>
  <c r="O162" i="50"/>
  <c r="S161" i="50"/>
  <c r="O161" i="50"/>
  <c r="S160" i="50"/>
  <c r="O160" i="50"/>
  <c r="S159" i="50"/>
  <c r="O159" i="50"/>
  <c r="S158" i="50"/>
  <c r="O158" i="50"/>
  <c r="S157" i="50"/>
  <c r="O157" i="50"/>
  <c r="S156" i="50"/>
  <c r="O156" i="50"/>
  <c r="S155" i="50"/>
  <c r="O155" i="50"/>
  <c r="S154" i="50"/>
  <c r="O154" i="50"/>
  <c r="S153" i="50"/>
  <c r="O153" i="50"/>
  <c r="S152" i="50"/>
  <c r="O152" i="50"/>
  <c r="S151" i="50"/>
  <c r="O151" i="50"/>
  <c r="S150" i="50"/>
  <c r="O150" i="50"/>
  <c r="S149" i="50"/>
  <c r="O149" i="50"/>
  <c r="S148" i="50"/>
  <c r="O148" i="50"/>
  <c r="S147" i="50"/>
  <c r="O147" i="50"/>
  <c r="S146" i="50"/>
  <c r="O146" i="50"/>
  <c r="S145" i="50"/>
  <c r="O145" i="50"/>
  <c r="S144" i="50"/>
  <c r="O144" i="50"/>
  <c r="S143" i="50"/>
  <c r="O143" i="50"/>
  <c r="S142" i="50"/>
  <c r="O142" i="50"/>
  <c r="S141" i="50"/>
  <c r="O141" i="50"/>
  <c r="S140" i="50"/>
  <c r="O140" i="50"/>
  <c r="S139" i="50"/>
  <c r="O139" i="50"/>
  <c r="S138" i="50"/>
  <c r="O138" i="50"/>
  <c r="S137" i="50"/>
  <c r="O137" i="50"/>
  <c r="S136" i="50"/>
  <c r="O136" i="50"/>
  <c r="S135" i="50"/>
  <c r="O135" i="50"/>
  <c r="S134" i="50"/>
  <c r="O134" i="50"/>
  <c r="S133" i="50"/>
  <c r="O133" i="50"/>
  <c r="S132" i="50"/>
  <c r="O132" i="50"/>
  <c r="S131" i="50"/>
  <c r="O131" i="50"/>
  <c r="S130" i="50"/>
  <c r="O130" i="50"/>
  <c r="S129" i="50"/>
  <c r="O129" i="50"/>
  <c r="S128" i="50"/>
  <c r="O128" i="50"/>
  <c r="S127" i="50"/>
  <c r="O127" i="50"/>
  <c r="S126" i="50"/>
  <c r="O126" i="50"/>
  <c r="S125" i="50"/>
  <c r="O125" i="50"/>
  <c r="S124" i="50"/>
  <c r="O124" i="50"/>
  <c r="S123" i="50"/>
  <c r="O123" i="50"/>
  <c r="S122" i="50"/>
  <c r="O122" i="50"/>
  <c r="S121" i="50"/>
  <c r="O121" i="50"/>
  <c r="S120" i="50"/>
  <c r="O120" i="50"/>
  <c r="S119" i="50"/>
  <c r="O119" i="50"/>
  <c r="S118" i="50"/>
  <c r="O118" i="50"/>
  <c r="S117" i="50"/>
  <c r="O117" i="50"/>
  <c r="S116" i="50"/>
  <c r="O116" i="50"/>
  <c r="S115" i="50"/>
  <c r="O115" i="50"/>
  <c r="S114" i="50"/>
  <c r="O114" i="50"/>
  <c r="S113" i="50"/>
  <c r="O113" i="50"/>
  <c r="S112" i="50"/>
  <c r="O112" i="50"/>
  <c r="S111" i="50"/>
  <c r="O111" i="50"/>
  <c r="S110" i="50"/>
  <c r="O110" i="50"/>
  <c r="S109" i="50"/>
  <c r="O109" i="50"/>
  <c r="S108" i="50"/>
  <c r="O108" i="50"/>
  <c r="S107" i="50"/>
  <c r="O107" i="50"/>
  <c r="S106" i="50"/>
  <c r="O106" i="50"/>
  <c r="S105" i="50"/>
  <c r="O105" i="50"/>
  <c r="S104" i="50"/>
  <c r="O104" i="50"/>
  <c r="S103" i="50"/>
  <c r="O103" i="50"/>
  <c r="S102" i="50"/>
  <c r="O102" i="50"/>
  <c r="S101" i="50"/>
  <c r="O101" i="50"/>
  <c r="S100" i="50"/>
  <c r="U99" i="50"/>
  <c r="P99" i="50"/>
  <c r="S98" i="50"/>
  <c r="U97" i="50"/>
  <c r="O97" i="50"/>
  <c r="O96" i="50"/>
  <c r="O95" i="50"/>
  <c r="S93" i="50"/>
  <c r="S91" i="50"/>
  <c r="Q4" i="50"/>
  <c r="U4" i="50"/>
  <c r="Q5" i="50"/>
  <c r="U5" i="50"/>
  <c r="Q6" i="50"/>
  <c r="U6" i="50"/>
  <c r="Q7" i="50"/>
  <c r="U7" i="50"/>
  <c r="Q8" i="50"/>
  <c r="U8" i="50"/>
  <c r="Q9" i="50"/>
  <c r="U9" i="50"/>
  <c r="Q10" i="50"/>
  <c r="U10" i="50"/>
  <c r="Q11" i="50"/>
  <c r="U11" i="50"/>
  <c r="Q12" i="50"/>
  <c r="U12" i="50"/>
  <c r="Q13" i="50"/>
  <c r="U13" i="50"/>
  <c r="Q14" i="50"/>
  <c r="U14" i="50"/>
  <c r="Q15" i="50"/>
  <c r="U15" i="50"/>
  <c r="Q16" i="50"/>
  <c r="U16" i="50"/>
  <c r="Q17" i="50"/>
  <c r="U17" i="50"/>
  <c r="Q18" i="50"/>
  <c r="U18" i="50"/>
  <c r="Q19" i="50"/>
  <c r="U19" i="50"/>
  <c r="Q20" i="50"/>
  <c r="U20" i="50"/>
  <c r="Q21" i="50"/>
  <c r="U21" i="50"/>
  <c r="Q22" i="50"/>
  <c r="U22" i="50"/>
  <c r="Q23" i="50"/>
  <c r="U23" i="50"/>
  <c r="Q24" i="50"/>
  <c r="U24" i="50"/>
  <c r="Q25" i="50"/>
  <c r="U25" i="50"/>
  <c r="N4" i="50"/>
  <c r="R4" i="50"/>
  <c r="N5" i="50"/>
  <c r="R5" i="50"/>
  <c r="N6" i="50"/>
  <c r="R6" i="50"/>
  <c r="N7" i="50"/>
  <c r="R7" i="50"/>
  <c r="N8" i="50"/>
  <c r="R8" i="50"/>
  <c r="N9" i="50"/>
  <c r="R9" i="50"/>
  <c r="N10" i="50"/>
  <c r="R10" i="50"/>
  <c r="N11" i="50"/>
  <c r="R11" i="50"/>
  <c r="N12" i="50"/>
  <c r="R12" i="50"/>
  <c r="N13" i="50"/>
  <c r="R13" i="50"/>
  <c r="N14" i="50"/>
  <c r="R14" i="50"/>
  <c r="N15" i="50"/>
  <c r="R15" i="50"/>
  <c r="N16" i="50"/>
  <c r="R16" i="50"/>
  <c r="N17" i="50"/>
  <c r="R17" i="50"/>
  <c r="N18" i="50"/>
  <c r="R18" i="50"/>
  <c r="N19" i="50"/>
  <c r="R19" i="50"/>
  <c r="N20" i="50"/>
  <c r="R20" i="50"/>
  <c r="N21" i="50"/>
  <c r="R21" i="50"/>
  <c r="N22" i="50"/>
  <c r="R22" i="50"/>
  <c r="N23" i="50"/>
  <c r="R23" i="50"/>
  <c r="N24" i="50"/>
  <c r="R24" i="50"/>
  <c r="N25" i="50"/>
  <c r="R25" i="50"/>
  <c r="N26" i="50"/>
  <c r="R26" i="50"/>
  <c r="N27" i="50"/>
  <c r="R27" i="50"/>
  <c r="N28" i="50"/>
  <c r="R28" i="50"/>
  <c r="N29" i="50"/>
  <c r="R29" i="50"/>
  <c r="N30" i="50"/>
  <c r="R30" i="50"/>
  <c r="N31" i="50"/>
  <c r="R31" i="50"/>
  <c r="N32" i="50"/>
  <c r="R32" i="50"/>
  <c r="N33" i="50"/>
  <c r="R33" i="50"/>
  <c r="N34" i="50"/>
  <c r="O4" i="50"/>
  <c r="S4" i="50"/>
  <c r="O5" i="50"/>
  <c r="S5" i="50"/>
  <c r="O6" i="50"/>
  <c r="S6" i="50"/>
  <c r="O7" i="50"/>
  <c r="S7" i="50"/>
  <c r="O8" i="50"/>
  <c r="S8" i="50"/>
  <c r="O9" i="50"/>
  <c r="S9" i="50"/>
  <c r="O10" i="50"/>
  <c r="S10" i="50"/>
  <c r="O11" i="50"/>
  <c r="S11" i="50"/>
  <c r="O12" i="50"/>
  <c r="S12" i="50"/>
  <c r="O13" i="50"/>
  <c r="S13" i="50"/>
  <c r="O14" i="50"/>
  <c r="S14" i="50"/>
  <c r="O15" i="50"/>
  <c r="S15" i="50"/>
  <c r="O16" i="50"/>
  <c r="S16" i="50"/>
  <c r="O17" i="50"/>
  <c r="S17" i="50"/>
  <c r="O18" i="50"/>
  <c r="S18" i="50"/>
  <c r="O19" i="50"/>
  <c r="S19" i="50"/>
  <c r="O20" i="50"/>
  <c r="S20" i="50"/>
  <c r="O21" i="50"/>
  <c r="S21" i="50"/>
  <c r="O22" i="50"/>
  <c r="S22" i="50"/>
  <c r="O23" i="50"/>
  <c r="S23" i="50"/>
  <c r="O24" i="50"/>
  <c r="S24" i="50"/>
  <c r="O25" i="50"/>
  <c r="S25" i="50"/>
  <c r="O26" i="50"/>
  <c r="S26" i="50"/>
  <c r="O27" i="50"/>
  <c r="S27" i="50"/>
  <c r="O28" i="50"/>
  <c r="S28" i="50"/>
  <c r="T4" i="50"/>
  <c r="T6" i="50"/>
  <c r="T8" i="50"/>
  <c r="T10" i="50"/>
  <c r="T12" i="50"/>
  <c r="T14" i="50"/>
  <c r="T16" i="50"/>
  <c r="T18" i="50"/>
  <c r="T20" i="50"/>
  <c r="T22" i="50"/>
  <c r="T24" i="50"/>
  <c r="Q26" i="50"/>
  <c r="Q27" i="50"/>
  <c r="Q28" i="50"/>
  <c r="P29" i="50"/>
  <c r="U29" i="50"/>
  <c r="S30" i="50"/>
  <c r="P31" i="50"/>
  <c r="U31" i="50"/>
  <c r="S32" i="50"/>
  <c r="P33" i="50"/>
  <c r="U33" i="50"/>
  <c r="R34" i="50"/>
  <c r="N35" i="50"/>
  <c r="R35" i="50"/>
  <c r="N36" i="50"/>
  <c r="R36" i="50"/>
  <c r="N37" i="50"/>
  <c r="R37" i="50"/>
  <c r="N38" i="50"/>
  <c r="R38" i="50"/>
  <c r="N39" i="50"/>
  <c r="R39" i="50"/>
  <c r="N40" i="50"/>
  <c r="R40" i="50"/>
  <c r="N41" i="50"/>
  <c r="R41" i="50"/>
  <c r="N42" i="50"/>
  <c r="R42" i="50"/>
  <c r="N43" i="50"/>
  <c r="R43" i="50"/>
  <c r="N44" i="50"/>
  <c r="R44" i="50"/>
  <c r="N45" i="50"/>
  <c r="R45" i="50"/>
  <c r="N46" i="50"/>
  <c r="R46" i="50"/>
  <c r="N47" i="50"/>
  <c r="R47" i="50"/>
  <c r="N48" i="50"/>
  <c r="R48" i="50"/>
  <c r="N49" i="50"/>
  <c r="R49" i="50"/>
  <c r="N50" i="50"/>
  <c r="R50" i="50"/>
  <c r="N51" i="50"/>
  <c r="R51" i="50"/>
  <c r="N52" i="50"/>
  <c r="R52" i="50"/>
  <c r="N53" i="50"/>
  <c r="R53" i="50"/>
  <c r="N54" i="50"/>
  <c r="R54" i="50"/>
  <c r="N55" i="50"/>
  <c r="R55" i="50"/>
  <c r="N56" i="50"/>
  <c r="R56" i="50"/>
  <c r="N57" i="50"/>
  <c r="R57" i="50"/>
  <c r="N58" i="50"/>
  <c r="R58" i="50"/>
  <c r="N59" i="50"/>
  <c r="R59" i="50"/>
  <c r="N60" i="50"/>
  <c r="R60" i="50"/>
  <c r="N61" i="50"/>
  <c r="R61" i="50"/>
  <c r="N62" i="50"/>
  <c r="R62" i="50"/>
  <c r="N63" i="50"/>
  <c r="R63" i="50"/>
  <c r="N64" i="50"/>
  <c r="R64" i="50"/>
  <c r="N65" i="50"/>
  <c r="R65" i="50"/>
  <c r="N66" i="50"/>
  <c r="R66" i="50"/>
  <c r="N67" i="50"/>
  <c r="R67" i="50"/>
  <c r="N68" i="50"/>
  <c r="R68" i="50"/>
  <c r="N69" i="50"/>
  <c r="R69" i="50"/>
  <c r="N70" i="50"/>
  <c r="R70" i="50"/>
  <c r="N71" i="50"/>
  <c r="R71" i="50"/>
  <c r="N72" i="50"/>
  <c r="R72" i="50"/>
  <c r="N73" i="50"/>
  <c r="R73" i="50"/>
  <c r="N74" i="50"/>
  <c r="R74" i="50"/>
  <c r="N75" i="50"/>
  <c r="R75" i="50"/>
  <c r="N76" i="50"/>
  <c r="R76" i="50"/>
  <c r="N77" i="50"/>
  <c r="R77" i="50"/>
  <c r="N78" i="50"/>
  <c r="R78" i="50"/>
  <c r="N79" i="50"/>
  <c r="R79" i="50"/>
  <c r="N80" i="50"/>
  <c r="R80" i="50"/>
  <c r="N81" i="50"/>
  <c r="R81" i="50"/>
  <c r="N82" i="50"/>
  <c r="R82" i="50"/>
  <c r="N83" i="50"/>
  <c r="R83" i="50"/>
  <c r="N84" i="50"/>
  <c r="R84" i="50"/>
  <c r="N85" i="50"/>
  <c r="R85" i="50"/>
  <c r="N86" i="50"/>
  <c r="R86" i="50"/>
  <c r="N87" i="50"/>
  <c r="R87" i="50"/>
  <c r="N88" i="50"/>
  <c r="R88" i="50"/>
  <c r="N89" i="50"/>
  <c r="R89" i="50"/>
  <c r="N90" i="50"/>
  <c r="R90" i="50"/>
  <c r="N91" i="50"/>
  <c r="R91" i="50"/>
  <c r="N92" i="50"/>
  <c r="R92" i="50"/>
  <c r="N93" i="50"/>
  <c r="R93" i="50"/>
  <c r="N94" i="50"/>
  <c r="R94" i="50"/>
  <c r="N95" i="50"/>
  <c r="R95" i="50"/>
  <c r="N96" i="50"/>
  <c r="R96" i="50"/>
  <c r="N97" i="50"/>
  <c r="R97" i="50"/>
  <c r="N98" i="50"/>
  <c r="R98" i="50"/>
  <c r="N99" i="50"/>
  <c r="R99" i="50"/>
  <c r="N100" i="50"/>
  <c r="R100" i="50"/>
  <c r="P5" i="50"/>
  <c r="P7" i="50"/>
  <c r="P9" i="50"/>
  <c r="P11" i="50"/>
  <c r="P13" i="50"/>
  <c r="P15" i="50"/>
  <c r="P17" i="50"/>
  <c r="P19" i="50"/>
  <c r="P21" i="50"/>
  <c r="P23" i="50"/>
  <c r="P25" i="50"/>
  <c r="T26" i="50"/>
  <c r="T27" i="50"/>
  <c r="T28" i="50"/>
  <c r="Q29" i="50"/>
  <c r="O30" i="50"/>
  <c r="T30" i="50"/>
  <c r="Q31" i="50"/>
  <c r="O32" i="50"/>
  <c r="T32" i="50"/>
  <c r="Q33" i="50"/>
  <c r="O34" i="50"/>
  <c r="S34" i="50"/>
  <c r="O35" i="50"/>
  <c r="S35" i="50"/>
  <c r="O36" i="50"/>
  <c r="S36" i="50"/>
  <c r="O37" i="50"/>
  <c r="S37" i="50"/>
  <c r="O38" i="50"/>
  <c r="S38" i="50"/>
  <c r="O39" i="50"/>
  <c r="S39" i="50"/>
  <c r="O40" i="50"/>
  <c r="S40" i="50"/>
  <c r="O41" i="50"/>
  <c r="S41" i="50"/>
  <c r="O42" i="50"/>
  <c r="S42" i="50"/>
  <c r="O43" i="50"/>
  <c r="S43" i="50"/>
  <c r="O44" i="50"/>
  <c r="S44" i="50"/>
  <c r="O45" i="50"/>
  <c r="S45" i="50"/>
  <c r="O46" i="50"/>
  <c r="S46" i="50"/>
  <c r="O47" i="50"/>
  <c r="S47" i="50"/>
  <c r="O48" i="50"/>
  <c r="S48" i="50"/>
  <c r="O49" i="50"/>
  <c r="S49" i="50"/>
  <c r="O50" i="50"/>
  <c r="S50" i="50"/>
  <c r="O51" i="50"/>
  <c r="S51" i="50"/>
  <c r="O52" i="50"/>
  <c r="S52" i="50"/>
  <c r="O53" i="50"/>
  <c r="S53" i="50"/>
  <c r="O54" i="50"/>
  <c r="S54" i="50"/>
  <c r="O55" i="50"/>
  <c r="S55" i="50"/>
  <c r="O56" i="50"/>
  <c r="S56" i="50"/>
  <c r="O57" i="50"/>
  <c r="S57" i="50"/>
  <c r="O58" i="50"/>
  <c r="S58" i="50"/>
  <c r="O59" i="50"/>
  <c r="S59" i="50"/>
  <c r="O60" i="50"/>
  <c r="S60" i="50"/>
  <c r="O61" i="50"/>
  <c r="S61" i="50"/>
  <c r="O62" i="50"/>
  <c r="S62" i="50"/>
  <c r="O63" i="50"/>
  <c r="S63" i="50"/>
  <c r="O64" i="50"/>
  <c r="S64" i="50"/>
  <c r="O65" i="50"/>
  <c r="S65" i="50"/>
  <c r="O66" i="50"/>
  <c r="S66" i="50"/>
  <c r="O67" i="50"/>
  <c r="S67" i="50"/>
  <c r="O68" i="50"/>
  <c r="S68" i="50"/>
  <c r="O69" i="50"/>
  <c r="S69" i="50"/>
  <c r="O70" i="50"/>
  <c r="S70" i="50"/>
  <c r="O71" i="50"/>
  <c r="S71" i="50"/>
  <c r="O72" i="50"/>
  <c r="S72" i="50"/>
  <c r="O73" i="50"/>
  <c r="S73" i="50"/>
  <c r="O74" i="50"/>
  <c r="S74" i="50"/>
  <c r="O75" i="50"/>
  <c r="S75" i="50"/>
  <c r="O76" i="50"/>
  <c r="S76" i="50"/>
  <c r="O77" i="50"/>
  <c r="S77" i="50"/>
  <c r="O78" i="50"/>
  <c r="S78" i="50"/>
  <c r="O79" i="50"/>
  <c r="S79" i="50"/>
  <c r="O80" i="50"/>
  <c r="S80" i="50"/>
  <c r="O81" i="50"/>
  <c r="S81" i="50"/>
  <c r="O82" i="50"/>
  <c r="S82" i="50"/>
  <c r="O83" i="50"/>
  <c r="S83" i="50"/>
  <c r="O84" i="50"/>
  <c r="S84" i="50"/>
  <c r="O85" i="50"/>
  <c r="S85" i="50"/>
  <c r="O86" i="50"/>
  <c r="S86" i="50"/>
  <c r="O87" i="50"/>
  <c r="S87" i="50"/>
  <c r="O88" i="50"/>
  <c r="T5" i="50"/>
  <c r="T7" i="50"/>
  <c r="T9" i="50"/>
  <c r="T11" i="50"/>
  <c r="T13" i="50"/>
  <c r="T15" i="50"/>
  <c r="T17" i="50"/>
  <c r="T19" i="50"/>
  <c r="T21" i="50"/>
  <c r="T23" i="50"/>
  <c r="T25" i="50"/>
  <c r="U26" i="50"/>
  <c r="U27" i="50"/>
  <c r="U28" i="50"/>
  <c r="S29" i="50"/>
  <c r="P30" i="50"/>
  <c r="U30" i="50"/>
  <c r="S31" i="50"/>
  <c r="P32" i="50"/>
  <c r="U32" i="50"/>
  <c r="S33" i="50"/>
  <c r="P34" i="50"/>
  <c r="T34" i="50"/>
  <c r="P35" i="50"/>
  <c r="T35" i="50"/>
  <c r="P36" i="50"/>
  <c r="T36" i="50"/>
  <c r="P37" i="50"/>
  <c r="T37" i="50"/>
  <c r="P38" i="50"/>
  <c r="T38" i="50"/>
  <c r="P39" i="50"/>
  <c r="T39" i="50"/>
  <c r="P40" i="50"/>
  <c r="T40" i="50"/>
  <c r="P41" i="50"/>
  <c r="T41" i="50"/>
  <c r="P42" i="50"/>
  <c r="T42" i="50"/>
  <c r="P43" i="50"/>
  <c r="T43" i="50"/>
  <c r="P44" i="50"/>
  <c r="T44" i="50"/>
  <c r="P45" i="50"/>
  <c r="T45" i="50"/>
  <c r="P46" i="50"/>
  <c r="T46" i="50"/>
  <c r="P47" i="50"/>
  <c r="T47" i="50"/>
  <c r="P48" i="50"/>
  <c r="T48" i="50"/>
  <c r="P49" i="50"/>
  <c r="T49" i="50"/>
  <c r="P50" i="50"/>
  <c r="T50" i="50"/>
  <c r="P51" i="50"/>
  <c r="T51" i="50"/>
  <c r="P52" i="50"/>
  <c r="T52" i="50"/>
  <c r="P53" i="50"/>
  <c r="T53" i="50"/>
  <c r="P54" i="50"/>
  <c r="T54" i="50"/>
  <c r="P55" i="50"/>
  <c r="T55" i="50"/>
  <c r="P56" i="50"/>
  <c r="T56" i="50"/>
  <c r="P57" i="50"/>
  <c r="T57" i="50"/>
  <c r="P58" i="50"/>
  <c r="T58" i="50"/>
  <c r="P59" i="50"/>
  <c r="T59" i="50"/>
  <c r="P60" i="50"/>
  <c r="T60" i="50"/>
  <c r="P61" i="50"/>
  <c r="T61" i="50"/>
  <c r="P62" i="50"/>
  <c r="T62" i="50"/>
  <c r="P63" i="50"/>
  <c r="T63" i="50"/>
  <c r="P64" i="50"/>
  <c r="T64" i="50"/>
  <c r="P65" i="50"/>
  <c r="T65" i="50"/>
  <c r="P66" i="50"/>
  <c r="T66" i="50"/>
  <c r="P67" i="50"/>
  <c r="T67" i="50"/>
  <c r="P68" i="50"/>
  <c r="T68" i="50"/>
  <c r="P69" i="50"/>
  <c r="T69" i="50"/>
  <c r="P70" i="50"/>
  <c r="T70" i="50"/>
  <c r="P71" i="50"/>
  <c r="T71" i="50"/>
  <c r="P72" i="50"/>
  <c r="T72" i="50"/>
  <c r="P73" i="50"/>
  <c r="T73" i="50"/>
  <c r="P74" i="50"/>
  <c r="T74" i="50"/>
  <c r="P75" i="50"/>
  <c r="T75" i="50"/>
  <c r="P76" i="50"/>
  <c r="T76" i="50"/>
  <c r="P77" i="50"/>
  <c r="T77" i="50"/>
  <c r="P78" i="50"/>
  <c r="T78" i="50"/>
  <c r="P79" i="50"/>
  <c r="T79" i="50"/>
  <c r="P80" i="50"/>
  <c r="T80" i="50"/>
  <c r="P81" i="50"/>
  <c r="T81" i="50"/>
  <c r="P82" i="50"/>
  <c r="T82" i="50"/>
  <c r="P83" i="50"/>
  <c r="T83" i="50"/>
  <c r="P84" i="50"/>
  <c r="T84" i="50"/>
  <c r="P85" i="50"/>
  <c r="T85" i="50"/>
  <c r="P86" i="50"/>
  <c r="T86" i="50"/>
  <c r="P87" i="50"/>
  <c r="T87" i="50"/>
  <c r="P88" i="50"/>
  <c r="T88" i="50"/>
  <c r="P89" i="50"/>
  <c r="T89" i="50"/>
  <c r="P90" i="50"/>
  <c r="T90" i="50"/>
  <c r="P91" i="50"/>
  <c r="T91" i="50"/>
  <c r="P92" i="50"/>
  <c r="T92" i="50"/>
  <c r="P93" i="50"/>
  <c r="T93" i="50"/>
  <c r="P94" i="50"/>
  <c r="T94" i="50"/>
  <c r="P95" i="50"/>
  <c r="T95" i="50"/>
  <c r="P96" i="50"/>
  <c r="T96" i="50"/>
  <c r="P97" i="50"/>
  <c r="P4" i="50"/>
  <c r="P6" i="50"/>
  <c r="P8" i="50"/>
  <c r="P10" i="50"/>
  <c r="P12" i="50"/>
  <c r="P14" i="50"/>
  <c r="P16" i="50"/>
  <c r="P18" i="50"/>
  <c r="P20" i="50"/>
  <c r="P22" i="50"/>
  <c r="P24" i="50"/>
  <c r="P26" i="50"/>
  <c r="P27" i="50"/>
  <c r="P28" i="50"/>
  <c r="O29" i="50"/>
  <c r="T29" i="50"/>
  <c r="Q30" i="50"/>
  <c r="O31" i="50"/>
  <c r="T31" i="50"/>
  <c r="Q32" i="50"/>
  <c r="O33" i="50"/>
  <c r="T33" i="50"/>
  <c r="Q34" i="50"/>
  <c r="U34" i="50"/>
  <c r="Q35" i="50"/>
  <c r="U35" i="50"/>
  <c r="Q36" i="50"/>
  <c r="U36" i="50"/>
  <c r="Q37" i="50"/>
  <c r="U37" i="50"/>
  <c r="Q38" i="50"/>
  <c r="U38" i="50"/>
  <c r="Q39" i="50"/>
  <c r="U39" i="50"/>
  <c r="Q40" i="50"/>
  <c r="U40" i="50"/>
  <c r="Q41" i="50"/>
  <c r="U41" i="50"/>
  <c r="Q42" i="50"/>
  <c r="U42" i="50"/>
  <c r="Q43" i="50"/>
  <c r="U43" i="50"/>
  <c r="Q44" i="50"/>
  <c r="U44" i="50"/>
  <c r="Q45" i="50"/>
  <c r="U45" i="50"/>
  <c r="Q46" i="50"/>
  <c r="U46" i="50"/>
  <c r="Q47" i="50"/>
  <c r="U47" i="50"/>
  <c r="Q48" i="50"/>
  <c r="U48" i="50"/>
  <c r="Q49" i="50"/>
  <c r="U49" i="50"/>
  <c r="Q50" i="50"/>
  <c r="U50" i="50"/>
  <c r="Q51" i="50"/>
  <c r="U51" i="50"/>
  <c r="Q52" i="50"/>
  <c r="U52" i="50"/>
  <c r="Q53" i="50"/>
  <c r="U53" i="50"/>
  <c r="Q54" i="50"/>
  <c r="U54" i="50"/>
  <c r="Q55" i="50"/>
  <c r="U55" i="50"/>
  <c r="Q56" i="50"/>
  <c r="U56" i="50"/>
  <c r="Q57" i="50"/>
  <c r="U57" i="50"/>
  <c r="Q58" i="50"/>
  <c r="U58" i="50"/>
  <c r="Q59" i="50"/>
  <c r="U59" i="50"/>
  <c r="Q60" i="50"/>
  <c r="U60" i="50"/>
  <c r="Q61" i="50"/>
  <c r="U61" i="50"/>
  <c r="Q62" i="50"/>
  <c r="U62" i="50"/>
  <c r="Q63" i="50"/>
  <c r="U63" i="50"/>
  <c r="Q64" i="50"/>
  <c r="U64" i="50"/>
  <c r="Q65" i="50"/>
  <c r="U65" i="50"/>
  <c r="Q66" i="50"/>
  <c r="U66" i="50"/>
  <c r="Q67" i="50"/>
  <c r="U67" i="50"/>
  <c r="Q68" i="50"/>
  <c r="U68" i="50"/>
  <c r="Q69" i="50"/>
  <c r="U69" i="50"/>
  <c r="Q70" i="50"/>
  <c r="U70" i="50"/>
  <c r="Q71" i="50"/>
  <c r="U71" i="50"/>
  <c r="Q72" i="50"/>
  <c r="U72" i="50"/>
  <c r="Q73" i="50"/>
  <c r="U73" i="50"/>
  <c r="Q74" i="50"/>
  <c r="U74" i="50"/>
  <c r="Q75" i="50"/>
  <c r="U75" i="50"/>
  <c r="Q76" i="50"/>
  <c r="U76" i="50"/>
  <c r="Q77" i="50"/>
  <c r="U77" i="50"/>
  <c r="Q78" i="50"/>
  <c r="U78" i="50"/>
  <c r="Q79" i="50"/>
  <c r="U79" i="50"/>
  <c r="Q80" i="50"/>
  <c r="U80" i="50"/>
  <c r="Q81" i="50"/>
  <c r="U81" i="50"/>
  <c r="Q82" i="50"/>
  <c r="U82" i="50"/>
  <c r="Q83" i="50"/>
  <c r="U83" i="50"/>
  <c r="Q84" i="50"/>
  <c r="U84" i="50"/>
  <c r="Q85" i="50"/>
  <c r="U85" i="50"/>
  <c r="Q86" i="50"/>
  <c r="U86" i="50"/>
  <c r="Q87" i="50"/>
  <c r="U87" i="50"/>
  <c r="Q88" i="50"/>
  <c r="U88" i="50"/>
  <c r="Q89" i="50"/>
  <c r="U89" i="50"/>
  <c r="Q90" i="50"/>
  <c r="U90" i="50"/>
  <c r="Q91" i="50"/>
  <c r="U91" i="50"/>
  <c r="Q92" i="50"/>
  <c r="U92" i="50"/>
  <c r="Q93" i="50"/>
  <c r="U93" i="50"/>
  <c r="Q94" i="50"/>
  <c r="U3" i="50"/>
  <c r="N184" i="50"/>
  <c r="BF188" i="49" s="1"/>
  <c r="N183" i="50"/>
  <c r="BF187" i="49" s="1"/>
  <c r="N182" i="50"/>
  <c r="BF186" i="49" s="1"/>
  <c r="R180" i="50"/>
  <c r="BJ184" i="49" s="1"/>
  <c r="N180" i="50"/>
  <c r="BF184" i="49" s="1"/>
  <c r="R179" i="50"/>
  <c r="BJ183" i="49" s="1"/>
  <c r="N179" i="50"/>
  <c r="BF183" i="49" s="1"/>
  <c r="R178" i="50"/>
  <c r="BJ182" i="49" s="1"/>
  <c r="N178" i="50"/>
  <c r="BF182" i="49" s="1"/>
  <c r="R177" i="50"/>
  <c r="BJ181" i="49" s="1"/>
  <c r="N177" i="50"/>
  <c r="BF181" i="49" s="1"/>
  <c r="R176" i="50"/>
  <c r="BJ180" i="49" s="1"/>
  <c r="N176" i="50"/>
  <c r="BF180" i="49" s="1"/>
  <c r="R175" i="50"/>
  <c r="BJ179" i="49" s="1"/>
  <c r="N175" i="50"/>
  <c r="BF179" i="49" s="1"/>
  <c r="R174" i="50"/>
  <c r="BJ178" i="49" s="1"/>
  <c r="N174" i="50"/>
  <c r="BF178" i="49" s="1"/>
  <c r="R173" i="50"/>
  <c r="BJ177" i="49" s="1"/>
  <c r="N173" i="50"/>
  <c r="BF177" i="49" s="1"/>
  <c r="R172" i="50"/>
  <c r="BJ176" i="49" s="1"/>
  <c r="N172" i="50"/>
  <c r="BF176" i="49" s="1"/>
  <c r="R171" i="50"/>
  <c r="BJ175" i="49" s="1"/>
  <c r="N171" i="50"/>
  <c r="BF175" i="49" s="1"/>
  <c r="R170" i="50"/>
  <c r="BJ174" i="49" s="1"/>
  <c r="N170" i="50"/>
  <c r="BF174" i="49" s="1"/>
  <c r="R169" i="50"/>
  <c r="BJ173" i="49" s="1"/>
  <c r="N169" i="50"/>
  <c r="BF173" i="49" s="1"/>
  <c r="R168" i="50"/>
  <c r="N168" i="50"/>
  <c r="R167" i="50"/>
  <c r="N167" i="50"/>
  <c r="R166" i="50"/>
  <c r="N166" i="50"/>
  <c r="R165" i="50"/>
  <c r="N165" i="50"/>
  <c r="R164" i="50"/>
  <c r="N164" i="50"/>
  <c r="R163" i="50"/>
  <c r="N163" i="50"/>
  <c r="R162" i="50"/>
  <c r="N162" i="50"/>
  <c r="R161" i="50"/>
  <c r="N161" i="50"/>
  <c r="R160" i="50"/>
  <c r="N160" i="50"/>
  <c r="R159" i="50"/>
  <c r="N159" i="50"/>
  <c r="R158" i="50"/>
  <c r="N158" i="50"/>
  <c r="R157" i="50"/>
  <c r="N157" i="50"/>
  <c r="R156" i="50"/>
  <c r="N156" i="50"/>
  <c r="R155" i="50"/>
  <c r="N155" i="50"/>
  <c r="R154" i="50"/>
  <c r="N154" i="50"/>
  <c r="R153" i="50"/>
  <c r="N153" i="50"/>
  <c r="R152" i="50"/>
  <c r="N152" i="50"/>
  <c r="R151" i="50"/>
  <c r="N151" i="50"/>
  <c r="R150" i="50"/>
  <c r="N150" i="50"/>
  <c r="R149" i="50"/>
  <c r="N149" i="50"/>
  <c r="R148" i="50"/>
  <c r="N148" i="50"/>
  <c r="R147" i="50"/>
  <c r="N147" i="50"/>
  <c r="R146" i="50"/>
  <c r="N146" i="50"/>
  <c r="R145" i="50"/>
  <c r="N145" i="50"/>
  <c r="R144" i="50"/>
  <c r="N144" i="50"/>
  <c r="R143" i="50"/>
  <c r="N143" i="50"/>
  <c r="R142" i="50"/>
  <c r="N142" i="50"/>
  <c r="R141" i="50"/>
  <c r="N141" i="50"/>
  <c r="R140" i="50"/>
  <c r="N140" i="50"/>
  <c r="R139" i="50"/>
  <c r="N139" i="50"/>
  <c r="R138" i="50"/>
  <c r="N138" i="50"/>
  <c r="R137" i="50"/>
  <c r="N137" i="50"/>
  <c r="R136" i="50"/>
  <c r="N136" i="50"/>
  <c r="R135" i="50"/>
  <c r="N135" i="50"/>
  <c r="R134" i="50"/>
  <c r="N134" i="50"/>
  <c r="R133" i="50"/>
  <c r="N133" i="50"/>
  <c r="R132" i="50"/>
  <c r="N132" i="50"/>
  <c r="R131" i="50"/>
  <c r="N131" i="50"/>
  <c r="R130" i="50"/>
  <c r="N130" i="50"/>
  <c r="R129" i="50"/>
  <c r="N129" i="50"/>
  <c r="R128" i="50"/>
  <c r="N128" i="50"/>
  <c r="R127" i="50"/>
  <c r="N127" i="50"/>
  <c r="R126" i="50"/>
  <c r="N126" i="50"/>
  <c r="R125" i="50"/>
  <c r="N125" i="50"/>
  <c r="R124" i="50"/>
  <c r="N124" i="50"/>
  <c r="R123" i="50"/>
  <c r="N123" i="50"/>
  <c r="R122" i="50"/>
  <c r="N122" i="50"/>
  <c r="R121" i="50"/>
  <c r="N121" i="50"/>
  <c r="R120" i="50"/>
  <c r="N120" i="50"/>
  <c r="R119" i="50"/>
  <c r="N119" i="50"/>
  <c r="R118" i="50"/>
  <c r="N118" i="50"/>
  <c r="R117" i="50"/>
  <c r="N117" i="50"/>
  <c r="R116" i="50"/>
  <c r="N116" i="50"/>
  <c r="R115" i="50"/>
  <c r="N115" i="50"/>
  <c r="R114" i="50"/>
  <c r="N114" i="50"/>
  <c r="R113" i="50"/>
  <c r="N113" i="50"/>
  <c r="R112" i="50"/>
  <c r="N112" i="50"/>
  <c r="R111" i="50"/>
  <c r="N111" i="50"/>
  <c r="R110" i="50"/>
  <c r="N110" i="50"/>
  <c r="R109" i="50"/>
  <c r="N109" i="50"/>
  <c r="R108" i="50"/>
  <c r="N108" i="50"/>
  <c r="R107" i="50"/>
  <c r="N107" i="50"/>
  <c r="R106" i="50"/>
  <c r="N106" i="50"/>
  <c r="R105" i="50"/>
  <c r="N105" i="50"/>
  <c r="R104" i="50"/>
  <c r="N104" i="50"/>
  <c r="R103" i="50"/>
  <c r="N103" i="50"/>
  <c r="R102" i="50"/>
  <c r="N102" i="50"/>
  <c r="R101" i="50"/>
  <c r="N101" i="50"/>
  <c r="Q100" i="50"/>
  <c r="T99" i="50"/>
  <c r="O99" i="50"/>
  <c r="Q98" i="50"/>
  <c r="T97" i="50"/>
  <c r="U96" i="50"/>
  <c r="U95" i="50"/>
  <c r="U94" i="50"/>
  <c r="O93" i="50"/>
  <c r="O91" i="50"/>
  <c r="O89" i="50"/>
  <c r="R184" i="50"/>
  <c r="BJ188" i="49" s="1"/>
  <c r="R183" i="50"/>
  <c r="BJ187" i="49" s="1"/>
  <c r="R182" i="50"/>
  <c r="BJ186" i="49" s="1"/>
  <c r="R181" i="50"/>
  <c r="BJ185" i="49" s="1"/>
  <c r="N181" i="50"/>
  <c r="BF185" i="49" s="1"/>
  <c r="N3" i="50"/>
  <c r="R3" i="50"/>
  <c r="U184" i="50"/>
  <c r="BM188" i="49" s="1"/>
  <c r="Q184" i="50"/>
  <c r="BI188" i="49" s="1"/>
  <c r="U183" i="50"/>
  <c r="BM187" i="49" s="1"/>
  <c r="Q183" i="50"/>
  <c r="BI187" i="49" s="1"/>
  <c r="U182" i="50"/>
  <c r="BM186" i="49" s="1"/>
  <c r="Q182" i="50"/>
  <c r="BI186" i="49" s="1"/>
  <c r="U181" i="50"/>
  <c r="BM185" i="49" s="1"/>
  <c r="Q181" i="50"/>
  <c r="BI185" i="49" s="1"/>
  <c r="U180" i="50"/>
  <c r="BM184" i="49" s="1"/>
  <c r="Q180" i="50"/>
  <c r="BI184" i="49" s="1"/>
  <c r="U179" i="50"/>
  <c r="BM183" i="49" s="1"/>
  <c r="Q179" i="50"/>
  <c r="BI183" i="49" s="1"/>
  <c r="U178" i="50"/>
  <c r="BM182" i="49" s="1"/>
  <c r="Q178" i="50"/>
  <c r="BI182" i="49" s="1"/>
  <c r="U177" i="50"/>
  <c r="BM181" i="49" s="1"/>
  <c r="Q177" i="50"/>
  <c r="BI181" i="49" s="1"/>
  <c r="U176" i="50"/>
  <c r="BM180" i="49" s="1"/>
  <c r="Q176" i="50"/>
  <c r="BI180" i="49" s="1"/>
  <c r="U175" i="50"/>
  <c r="BM179" i="49" s="1"/>
  <c r="Q175" i="50"/>
  <c r="BI179" i="49" s="1"/>
  <c r="U174" i="50"/>
  <c r="BM178" i="49" s="1"/>
  <c r="Q174" i="50"/>
  <c r="BI178" i="49" s="1"/>
  <c r="U173" i="50"/>
  <c r="BM177" i="49" s="1"/>
  <c r="Q173" i="50"/>
  <c r="BI177" i="49" s="1"/>
  <c r="U172" i="50"/>
  <c r="BM176" i="49" s="1"/>
  <c r="Q172" i="50"/>
  <c r="BI176" i="49" s="1"/>
  <c r="U171" i="50"/>
  <c r="BM175" i="49" s="1"/>
  <c r="Q171" i="50"/>
  <c r="BI175" i="49" s="1"/>
  <c r="U170" i="50"/>
  <c r="BM174" i="49" s="1"/>
  <c r="Q170" i="50"/>
  <c r="BI174" i="49" s="1"/>
  <c r="U169" i="50"/>
  <c r="BM173" i="49" s="1"/>
  <c r="Q169" i="50"/>
  <c r="BI173" i="49" s="1"/>
  <c r="U168" i="50"/>
  <c r="Q168" i="50"/>
  <c r="U167" i="50"/>
  <c r="Q167" i="50"/>
  <c r="U166" i="50"/>
  <c r="Q166" i="50"/>
  <c r="U165" i="50"/>
  <c r="Q165" i="50"/>
  <c r="U164" i="50"/>
  <c r="Q164" i="50"/>
  <c r="U163" i="50"/>
  <c r="Q163" i="50"/>
  <c r="U162" i="50"/>
  <c r="Q162" i="50"/>
  <c r="U161" i="50"/>
  <c r="Q161" i="50"/>
  <c r="U160" i="50"/>
  <c r="Q160" i="50"/>
  <c r="U159" i="50"/>
  <c r="Q159" i="50"/>
  <c r="U158" i="50"/>
  <c r="Q158" i="50"/>
  <c r="U157" i="50"/>
  <c r="Q157" i="50"/>
  <c r="U156" i="50"/>
  <c r="Q156" i="50"/>
  <c r="U155" i="50"/>
  <c r="Q155" i="50"/>
  <c r="U154" i="50"/>
  <c r="Q154" i="50"/>
  <c r="U153" i="50"/>
  <c r="Q153" i="50"/>
  <c r="U152" i="50"/>
  <c r="Q152" i="50"/>
  <c r="U151" i="50"/>
  <c r="Q151" i="50"/>
  <c r="U150" i="50"/>
  <c r="Q150" i="50"/>
  <c r="U149" i="50"/>
  <c r="Q149" i="50"/>
  <c r="U148" i="50"/>
  <c r="Q148" i="50"/>
  <c r="U147" i="50"/>
  <c r="Q147" i="50"/>
  <c r="U146" i="50"/>
  <c r="Q146" i="50"/>
  <c r="U145" i="50"/>
  <c r="Q145" i="50"/>
  <c r="U144" i="50"/>
  <c r="Q144" i="50"/>
  <c r="U143" i="50"/>
  <c r="Q143" i="50"/>
  <c r="U142" i="50"/>
  <c r="Q142" i="50"/>
  <c r="U141" i="50"/>
  <c r="Q141" i="50"/>
  <c r="U140" i="50"/>
  <c r="Q140" i="50"/>
  <c r="U139" i="50"/>
  <c r="Q139" i="50"/>
  <c r="U138" i="50"/>
  <c r="Q138" i="50"/>
  <c r="U137" i="50"/>
  <c r="Q137" i="50"/>
  <c r="U136" i="50"/>
  <c r="Q136" i="50"/>
  <c r="U135" i="50"/>
  <c r="Q135" i="50"/>
  <c r="U134" i="50"/>
  <c r="Q134" i="50"/>
  <c r="U133" i="50"/>
  <c r="Q133" i="50"/>
  <c r="U132" i="50"/>
  <c r="Q132" i="50"/>
  <c r="U131" i="50"/>
  <c r="Q131" i="50"/>
  <c r="U130" i="50"/>
  <c r="Q130" i="50"/>
  <c r="U129" i="50"/>
  <c r="Q129" i="50"/>
  <c r="U128" i="50"/>
  <c r="Q128" i="50"/>
  <c r="U127" i="50"/>
  <c r="Q127" i="50"/>
  <c r="U126" i="50"/>
  <c r="Q126" i="50"/>
  <c r="U125" i="50"/>
  <c r="Q125" i="50"/>
  <c r="U124" i="50"/>
  <c r="Q124" i="50"/>
  <c r="U123" i="50"/>
  <c r="Q123" i="50"/>
  <c r="U122" i="50"/>
  <c r="Q122" i="50"/>
  <c r="U121" i="50"/>
  <c r="Q121" i="50"/>
  <c r="U120" i="50"/>
  <c r="Q120" i="50"/>
  <c r="U119" i="50"/>
  <c r="Q119" i="50"/>
  <c r="U118" i="50"/>
  <c r="Q118" i="50"/>
  <c r="U117" i="50"/>
  <c r="Q117" i="50"/>
  <c r="U116" i="50"/>
  <c r="Q116" i="50"/>
  <c r="U115" i="50"/>
  <c r="Q115" i="50"/>
  <c r="U114" i="50"/>
  <c r="Q114" i="50"/>
  <c r="U113" i="50"/>
  <c r="Q113" i="50"/>
  <c r="U112" i="50"/>
  <c r="Q112" i="50"/>
  <c r="U111" i="50"/>
  <c r="Q111" i="50"/>
  <c r="U110" i="50"/>
  <c r="Q110" i="50"/>
  <c r="U109" i="50"/>
  <c r="Q109" i="50"/>
  <c r="U108" i="50"/>
  <c r="Q108" i="50"/>
  <c r="U107" i="50"/>
  <c r="Q107" i="50"/>
  <c r="U106" i="50"/>
  <c r="Q106" i="50"/>
  <c r="U105" i="50"/>
  <c r="Q105" i="50"/>
  <c r="U104" i="50"/>
  <c r="Q104" i="50"/>
  <c r="U103" i="50"/>
  <c r="Q103" i="50"/>
  <c r="U102" i="50"/>
  <c r="Q102" i="50"/>
  <c r="U101" i="50"/>
  <c r="Q101" i="50"/>
  <c r="U100" i="50"/>
  <c r="P100" i="50"/>
  <c r="S99" i="50"/>
  <c r="U98" i="50"/>
  <c r="P98" i="50"/>
  <c r="S97" i="50"/>
  <c r="S96" i="50"/>
  <c r="S95" i="50"/>
  <c r="S94" i="50"/>
  <c r="S92" i="50"/>
  <c r="S90" i="50"/>
  <c r="S88" i="50"/>
  <c r="T181" i="50"/>
  <c r="BL185" i="49" s="1"/>
  <c r="P181" i="50"/>
  <c r="BH185" i="49" s="1"/>
  <c r="T180" i="50"/>
  <c r="BL184" i="49" s="1"/>
  <c r="T179" i="50"/>
  <c r="BL183" i="49" s="1"/>
  <c r="P179" i="50"/>
  <c r="BH183" i="49" s="1"/>
  <c r="T178" i="50"/>
  <c r="BL182" i="49" s="1"/>
  <c r="P178" i="50"/>
  <c r="BH182" i="49" s="1"/>
  <c r="T177" i="50"/>
  <c r="BL181" i="49" s="1"/>
  <c r="P177" i="50"/>
  <c r="BH181" i="49" s="1"/>
  <c r="T176" i="50"/>
  <c r="BL180" i="49" s="1"/>
  <c r="P176" i="50"/>
  <c r="BH180" i="49" s="1"/>
  <c r="T175" i="50"/>
  <c r="BL179" i="49" s="1"/>
  <c r="P175" i="50"/>
  <c r="BH179" i="49" s="1"/>
  <c r="T174" i="50"/>
  <c r="BL178" i="49" s="1"/>
  <c r="P174" i="50"/>
  <c r="BH178" i="49" s="1"/>
  <c r="T173" i="50"/>
  <c r="BL177" i="49" s="1"/>
  <c r="P173" i="50"/>
  <c r="BH177" i="49" s="1"/>
  <c r="T172" i="50"/>
  <c r="BL176" i="49" s="1"/>
  <c r="P172" i="50"/>
  <c r="BH176" i="49" s="1"/>
  <c r="T171" i="50"/>
  <c r="BL175" i="49" s="1"/>
  <c r="P171" i="50"/>
  <c r="BH175" i="49" s="1"/>
  <c r="T170" i="50"/>
  <c r="BL174" i="49" s="1"/>
  <c r="P170" i="50"/>
  <c r="BH174" i="49" s="1"/>
  <c r="T169" i="50"/>
  <c r="BL173" i="49" s="1"/>
  <c r="P169" i="50"/>
  <c r="BH173" i="49" s="1"/>
  <c r="T168" i="50"/>
  <c r="P168" i="50"/>
  <c r="T167" i="50"/>
  <c r="P167" i="50"/>
  <c r="T166" i="50"/>
  <c r="P166" i="50"/>
  <c r="T165" i="50"/>
  <c r="P165" i="50"/>
  <c r="T164" i="50"/>
  <c r="P164" i="50"/>
  <c r="T163" i="50"/>
  <c r="P163" i="50"/>
  <c r="T162" i="50"/>
  <c r="P162" i="50"/>
  <c r="T161" i="50"/>
  <c r="P161" i="50"/>
  <c r="T160" i="50"/>
  <c r="P160" i="50"/>
  <c r="T159" i="50"/>
  <c r="P159" i="50"/>
  <c r="T158" i="50"/>
  <c r="P158" i="50"/>
  <c r="T157" i="50"/>
  <c r="P157" i="50"/>
  <c r="T156" i="50"/>
  <c r="P156" i="50"/>
  <c r="T155" i="50"/>
  <c r="P155" i="50"/>
  <c r="T154" i="50"/>
  <c r="P154" i="50"/>
  <c r="T153" i="50"/>
  <c r="P153" i="50"/>
  <c r="T152" i="50"/>
  <c r="P152" i="50"/>
  <c r="T151" i="50"/>
  <c r="P151" i="50"/>
  <c r="T150" i="50"/>
  <c r="P150" i="50"/>
  <c r="T149" i="50"/>
  <c r="P149" i="50"/>
  <c r="T148" i="50"/>
  <c r="P148" i="50"/>
  <c r="T147" i="50"/>
  <c r="P147" i="50"/>
  <c r="T146" i="50"/>
  <c r="P146" i="50"/>
  <c r="T145" i="50"/>
  <c r="P145" i="50"/>
  <c r="T144" i="50"/>
  <c r="P144" i="50"/>
  <c r="T143" i="50"/>
  <c r="P143" i="50"/>
  <c r="T142" i="50"/>
  <c r="P142" i="50"/>
  <c r="T141" i="50"/>
  <c r="P141" i="50"/>
  <c r="T140" i="50"/>
  <c r="P140" i="50"/>
  <c r="T139" i="50"/>
  <c r="P139" i="50"/>
  <c r="T138" i="50"/>
  <c r="P138" i="50"/>
  <c r="T137" i="50"/>
  <c r="P137" i="50"/>
  <c r="T136" i="50"/>
  <c r="P136" i="50"/>
  <c r="T135" i="50"/>
  <c r="P135" i="50"/>
  <c r="T134" i="50"/>
  <c r="P134" i="50"/>
  <c r="T133" i="50"/>
  <c r="P133" i="50"/>
  <c r="T132" i="50"/>
  <c r="P132" i="50"/>
  <c r="T131" i="50"/>
  <c r="P131" i="50"/>
  <c r="T130" i="50"/>
  <c r="P130" i="50"/>
  <c r="T129" i="50"/>
  <c r="P129" i="50"/>
  <c r="T128" i="50"/>
  <c r="P128" i="50"/>
  <c r="T127" i="50"/>
  <c r="P127" i="50"/>
  <c r="T126" i="50"/>
  <c r="P126" i="50"/>
  <c r="T125" i="50"/>
  <c r="P125" i="50"/>
  <c r="T124" i="50"/>
  <c r="P124" i="50"/>
  <c r="T123" i="50"/>
  <c r="P123" i="50"/>
  <c r="T122" i="50"/>
  <c r="P122" i="50"/>
  <c r="T121" i="50"/>
  <c r="P121" i="50"/>
  <c r="T120" i="50"/>
  <c r="P120" i="50"/>
  <c r="T119" i="50"/>
  <c r="P119" i="50"/>
  <c r="T118" i="50"/>
  <c r="P118" i="50"/>
  <c r="T117" i="50"/>
  <c r="P117" i="50"/>
  <c r="T116" i="50"/>
  <c r="P116" i="50"/>
  <c r="T115" i="50"/>
  <c r="P115" i="50"/>
  <c r="T114" i="50"/>
  <c r="P114" i="50"/>
  <c r="T113" i="50"/>
  <c r="P113" i="50"/>
  <c r="T112" i="50"/>
  <c r="P112" i="50"/>
  <c r="T111" i="50"/>
  <c r="P111" i="50"/>
  <c r="T110" i="50"/>
  <c r="P110" i="50"/>
  <c r="T109" i="50"/>
  <c r="P109" i="50"/>
  <c r="T108" i="50"/>
  <c r="P108" i="50"/>
  <c r="T107" i="50"/>
  <c r="P107" i="50"/>
  <c r="T106" i="50"/>
  <c r="P106" i="50"/>
  <c r="T105" i="50"/>
  <c r="P105" i="50"/>
  <c r="T104" i="50"/>
  <c r="P104" i="50"/>
  <c r="T103" i="50"/>
  <c r="P103" i="50"/>
  <c r="T102" i="50"/>
  <c r="P102" i="50"/>
  <c r="T101" i="50"/>
  <c r="P101" i="50"/>
  <c r="T100" i="50"/>
  <c r="O100" i="50"/>
  <c r="Q99" i="50"/>
  <c r="T98" i="50"/>
  <c r="O98" i="50"/>
  <c r="Q97" i="50"/>
  <c r="Q96" i="50"/>
  <c r="Q95" i="50"/>
  <c r="O94" i="50"/>
  <c r="O92" i="50"/>
  <c r="O90" i="50"/>
  <c r="AC12" i="75"/>
  <c r="AC14" i="75"/>
  <c r="AC16" i="75"/>
  <c r="AC18" i="75"/>
  <c r="AB35" i="87"/>
  <c r="X35" i="87"/>
  <c r="Y35" i="87" s="1"/>
  <c r="W35" i="87"/>
  <c r="AB34" i="87"/>
  <c r="X34" i="87"/>
  <c r="Y34" i="87" s="1"/>
  <c r="W34" i="87"/>
  <c r="AB33" i="87"/>
  <c r="X33" i="87"/>
  <c r="Y33" i="87" s="1"/>
  <c r="W33" i="87"/>
  <c r="AB32" i="87"/>
  <c r="X32" i="87"/>
  <c r="Y32" i="87" s="1"/>
  <c r="W32" i="87"/>
  <c r="AB31" i="87"/>
  <c r="X31" i="87"/>
  <c r="Y31" i="87" s="1"/>
  <c r="W31" i="87"/>
  <c r="AB30" i="87"/>
  <c r="X30" i="87"/>
  <c r="Y30" i="87" s="1"/>
  <c r="W30" i="87"/>
  <c r="AB29" i="87"/>
  <c r="X29" i="87"/>
  <c r="Y29" i="87" s="1"/>
  <c r="W29" i="87"/>
  <c r="AB28" i="87"/>
  <c r="X28" i="87"/>
  <c r="Y28" i="87" s="1"/>
  <c r="W28" i="87"/>
  <c r="AB27" i="87"/>
  <c r="X27" i="87"/>
  <c r="Y27" i="87" s="1"/>
  <c r="W27" i="87"/>
  <c r="AB26" i="87"/>
  <c r="X26" i="87"/>
  <c r="Y26" i="87" s="1"/>
  <c r="W26" i="87"/>
  <c r="AB25" i="87"/>
  <c r="X25" i="87"/>
  <c r="Y25" i="87" s="1"/>
  <c r="W25" i="87"/>
  <c r="AB24" i="87"/>
  <c r="X24" i="87"/>
  <c r="Y24" i="87" s="1"/>
  <c r="W24" i="87"/>
  <c r="AB23" i="87"/>
  <c r="X23" i="87"/>
  <c r="Y23" i="87" s="1"/>
  <c r="W23" i="87"/>
  <c r="AB22" i="87"/>
  <c r="X22" i="87"/>
  <c r="Y22" i="87" s="1"/>
  <c r="W22" i="87"/>
  <c r="AB21" i="87"/>
  <c r="X21" i="87"/>
  <c r="Y21" i="87" s="1"/>
  <c r="W21" i="87"/>
  <c r="AB20" i="87"/>
  <c r="X20" i="87"/>
  <c r="Y20" i="87" s="1"/>
  <c r="W20" i="87"/>
  <c r="AB19" i="87"/>
  <c r="X19" i="87"/>
  <c r="Y19" i="87" s="1"/>
  <c r="W19" i="87"/>
  <c r="AB18" i="87"/>
  <c r="X18" i="87"/>
  <c r="Y18" i="87" s="1"/>
  <c r="W18" i="87"/>
  <c r="AB17" i="87"/>
  <c r="X17" i="87"/>
  <c r="Y17" i="87" s="1"/>
  <c r="W17" i="87"/>
  <c r="AB16" i="87"/>
  <c r="X16" i="87"/>
  <c r="Y16" i="87" s="1"/>
  <c r="W16" i="87"/>
  <c r="AB15" i="87"/>
  <c r="X15" i="87"/>
  <c r="Y15" i="87" s="1"/>
  <c r="W15" i="87"/>
  <c r="E15" i="87"/>
  <c r="AB14" i="87"/>
  <c r="X14" i="87"/>
  <c r="Y14" i="87" s="1"/>
  <c r="W14" i="87"/>
  <c r="AB13" i="87"/>
  <c r="X13" i="87"/>
  <c r="Y13" i="87" s="1"/>
  <c r="W13" i="87"/>
  <c r="E13" i="87"/>
  <c r="AB12" i="87"/>
  <c r="X12" i="87"/>
  <c r="Y12" i="87" s="1"/>
  <c r="W12" i="87"/>
  <c r="AB11" i="87"/>
  <c r="Y11" i="87"/>
  <c r="X11" i="87"/>
  <c r="W11" i="87"/>
  <c r="E11" i="87"/>
  <c r="AB10" i="87"/>
  <c r="X10" i="87"/>
  <c r="Y10" i="87" s="1"/>
  <c r="W10" i="87"/>
  <c r="AB46" i="86"/>
  <c r="X46" i="86"/>
  <c r="Y46" i="86" s="1"/>
  <c r="W46" i="86"/>
  <c r="AB45" i="86"/>
  <c r="X45" i="86"/>
  <c r="Y45" i="86" s="1"/>
  <c r="W45" i="86"/>
  <c r="AB44" i="86"/>
  <c r="X44" i="86"/>
  <c r="Y44" i="86" s="1"/>
  <c r="W44" i="86"/>
  <c r="AB43" i="86"/>
  <c r="X43" i="86"/>
  <c r="Y43" i="86" s="1"/>
  <c r="W43" i="86"/>
  <c r="AB42" i="86"/>
  <c r="X42" i="86"/>
  <c r="Y42" i="86" s="1"/>
  <c r="W42" i="86"/>
  <c r="AB41" i="86"/>
  <c r="X41" i="86"/>
  <c r="Y41" i="86" s="1"/>
  <c r="W41" i="86"/>
  <c r="AB40" i="86"/>
  <c r="X40" i="86"/>
  <c r="Y40" i="86" s="1"/>
  <c r="W40" i="86"/>
  <c r="AB39" i="86"/>
  <c r="X39" i="86"/>
  <c r="Y39" i="86" s="1"/>
  <c r="W39" i="86"/>
  <c r="AB38" i="86"/>
  <c r="X38" i="86"/>
  <c r="Y38" i="86" s="1"/>
  <c r="W38" i="86"/>
  <c r="AB37" i="86"/>
  <c r="X37" i="86"/>
  <c r="Y37" i="86" s="1"/>
  <c r="W37" i="86"/>
  <c r="AB36" i="86"/>
  <c r="X36" i="86"/>
  <c r="Y36" i="86" s="1"/>
  <c r="W36" i="86"/>
  <c r="AB35" i="86"/>
  <c r="X35" i="86"/>
  <c r="Y35" i="86" s="1"/>
  <c r="W35" i="86"/>
  <c r="AB34" i="86"/>
  <c r="X34" i="86"/>
  <c r="Y34" i="86" s="1"/>
  <c r="W34" i="86"/>
  <c r="AB33" i="86"/>
  <c r="X33" i="86"/>
  <c r="Y33" i="86" s="1"/>
  <c r="W33" i="86"/>
  <c r="AB32" i="86"/>
  <c r="X32" i="86"/>
  <c r="Y32" i="86" s="1"/>
  <c r="W32" i="86"/>
  <c r="AB31" i="86"/>
  <c r="X31" i="86"/>
  <c r="Y31" i="86" s="1"/>
  <c r="W31" i="86"/>
  <c r="AB30" i="86"/>
  <c r="X30" i="86"/>
  <c r="Y30" i="86" s="1"/>
  <c r="W30" i="86"/>
  <c r="AB29" i="86"/>
  <c r="X29" i="86"/>
  <c r="Y29" i="86" s="1"/>
  <c r="W29" i="86"/>
  <c r="AB28" i="86"/>
  <c r="X28" i="86"/>
  <c r="Y28" i="86" s="1"/>
  <c r="W28" i="86"/>
  <c r="AB27" i="86"/>
  <c r="X27" i="86"/>
  <c r="Y27" i="86" s="1"/>
  <c r="W27" i="86"/>
  <c r="AB26" i="86"/>
  <c r="X26" i="86"/>
  <c r="Y26" i="86" s="1"/>
  <c r="W26" i="86"/>
  <c r="AB25" i="86"/>
  <c r="X25" i="86"/>
  <c r="Y25" i="86" s="1"/>
  <c r="W25" i="86"/>
  <c r="AB24" i="86"/>
  <c r="X24" i="86"/>
  <c r="Y24" i="86" s="1"/>
  <c r="W24" i="86"/>
  <c r="E24" i="86"/>
  <c r="AB23" i="86"/>
  <c r="X23" i="86"/>
  <c r="Y23" i="86" s="1"/>
  <c r="W23" i="86"/>
  <c r="AB22" i="86"/>
  <c r="X22" i="86"/>
  <c r="Y22" i="86" s="1"/>
  <c r="W22" i="86"/>
  <c r="AB21" i="86"/>
  <c r="X21" i="86"/>
  <c r="Y21" i="86" s="1"/>
  <c r="W21" i="86"/>
  <c r="AB20" i="86"/>
  <c r="X20" i="86"/>
  <c r="Y20" i="86" s="1"/>
  <c r="W20" i="86"/>
  <c r="AB19" i="86"/>
  <c r="X19" i="86"/>
  <c r="Y19" i="86" s="1"/>
  <c r="W19" i="86"/>
  <c r="AB18" i="86"/>
  <c r="X18" i="86"/>
  <c r="Y18" i="86" s="1"/>
  <c r="W18" i="86"/>
  <c r="AB17" i="86"/>
  <c r="X17" i="86"/>
  <c r="Y17" i="86" s="1"/>
  <c r="W17" i="86"/>
  <c r="AB16" i="86"/>
  <c r="X16" i="86"/>
  <c r="Y16" i="86" s="1"/>
  <c r="W16" i="86"/>
  <c r="AB15" i="86"/>
  <c r="X15" i="86"/>
  <c r="Y15" i="86" s="1"/>
  <c r="W15" i="86"/>
  <c r="E15" i="86"/>
  <c r="AB14" i="86"/>
  <c r="X14" i="86"/>
  <c r="Y14" i="86" s="1"/>
  <c r="W14" i="86"/>
  <c r="AB13" i="86"/>
  <c r="X13" i="86"/>
  <c r="Y13" i="86" s="1"/>
  <c r="W13" i="86"/>
  <c r="E13" i="86"/>
  <c r="AB12" i="86"/>
  <c r="X12" i="86"/>
  <c r="Y12" i="86" s="1"/>
  <c r="W12" i="86"/>
  <c r="AB11" i="86"/>
  <c r="X11" i="86"/>
  <c r="Y11" i="86" s="1"/>
  <c r="W11" i="86"/>
  <c r="E11" i="86"/>
  <c r="AB10" i="86"/>
  <c r="X10" i="86"/>
  <c r="Y10" i="86" s="1"/>
  <c r="W10" i="86"/>
  <c r="AB28" i="85"/>
  <c r="X28" i="85"/>
  <c r="Y28" i="85" s="1"/>
  <c r="W28" i="85"/>
  <c r="AB27" i="85"/>
  <c r="X27" i="85"/>
  <c r="Y27" i="85" s="1"/>
  <c r="W27" i="85"/>
  <c r="AB26" i="85"/>
  <c r="X26" i="85"/>
  <c r="Y26" i="85" s="1"/>
  <c r="W26" i="85"/>
  <c r="AB25" i="85"/>
  <c r="X25" i="85"/>
  <c r="Y25" i="85" s="1"/>
  <c r="W25" i="85"/>
  <c r="AB24" i="85"/>
  <c r="X24" i="85"/>
  <c r="Y24" i="85" s="1"/>
  <c r="W24" i="85"/>
  <c r="AB23" i="85"/>
  <c r="X23" i="85"/>
  <c r="Y23" i="85" s="1"/>
  <c r="W23" i="85"/>
  <c r="AB22" i="85"/>
  <c r="X22" i="85"/>
  <c r="Y22" i="85" s="1"/>
  <c r="W22" i="85"/>
  <c r="AB21" i="85"/>
  <c r="X21" i="85"/>
  <c r="Y21" i="85" s="1"/>
  <c r="W21" i="85"/>
  <c r="AB20" i="85"/>
  <c r="X20" i="85"/>
  <c r="Y20" i="85" s="1"/>
  <c r="W20" i="85"/>
  <c r="AB19" i="85"/>
  <c r="X19" i="85"/>
  <c r="Y19" i="85" s="1"/>
  <c r="W19" i="85"/>
  <c r="AB18" i="85"/>
  <c r="X18" i="85"/>
  <c r="Y18" i="85" s="1"/>
  <c r="W18" i="85"/>
  <c r="AB17" i="85"/>
  <c r="X17" i="85"/>
  <c r="Y17" i="85" s="1"/>
  <c r="W17" i="85"/>
  <c r="AB16" i="85"/>
  <c r="X16" i="85"/>
  <c r="Y16" i="85" s="1"/>
  <c r="W16" i="85"/>
  <c r="AB15" i="85"/>
  <c r="X15" i="85"/>
  <c r="Y15" i="85" s="1"/>
  <c r="W15" i="85"/>
  <c r="E15" i="85"/>
  <c r="AB14" i="85"/>
  <c r="X14" i="85"/>
  <c r="Y14" i="85" s="1"/>
  <c r="W14" i="85"/>
  <c r="AB13" i="85"/>
  <c r="X13" i="85"/>
  <c r="Y13" i="85" s="1"/>
  <c r="W13" i="85"/>
  <c r="E13" i="85"/>
  <c r="AB12" i="85"/>
  <c r="X12" i="85"/>
  <c r="Y12" i="85" s="1"/>
  <c r="W12" i="85"/>
  <c r="AB11" i="85"/>
  <c r="X11" i="85"/>
  <c r="Y11" i="85" s="1"/>
  <c r="W11" i="85"/>
  <c r="E11" i="85"/>
  <c r="AB10" i="85"/>
  <c r="X10" i="85"/>
  <c r="Y10" i="85" s="1"/>
  <c r="W10" i="85"/>
  <c r="AB43" i="84" l="1"/>
  <c r="X43" i="84"/>
  <c r="Y43" i="84" s="1"/>
  <c r="W43" i="84"/>
  <c r="AB42" i="84"/>
  <c r="X42" i="84"/>
  <c r="Y42" i="84" s="1"/>
  <c r="W42" i="84"/>
  <c r="AB41" i="84"/>
  <c r="X41" i="84"/>
  <c r="Y41" i="84" s="1"/>
  <c r="W41" i="84"/>
  <c r="AB40" i="84"/>
  <c r="X40" i="84"/>
  <c r="Y40" i="84" s="1"/>
  <c r="W40" i="84"/>
  <c r="AB39" i="84"/>
  <c r="X39" i="84"/>
  <c r="Y39" i="84" s="1"/>
  <c r="W39" i="84"/>
  <c r="AB38" i="84"/>
  <c r="X38" i="84"/>
  <c r="Y38" i="84" s="1"/>
  <c r="W38" i="84"/>
  <c r="AB37" i="84"/>
  <c r="X37" i="84"/>
  <c r="Y37" i="84" s="1"/>
  <c r="W37" i="84"/>
  <c r="AB36" i="84"/>
  <c r="X36" i="84"/>
  <c r="Y36" i="84" s="1"/>
  <c r="W36" i="84"/>
  <c r="AB35" i="84"/>
  <c r="X35" i="84"/>
  <c r="Y35" i="84" s="1"/>
  <c r="W35" i="84"/>
  <c r="AB34" i="84"/>
  <c r="X34" i="84"/>
  <c r="Y34" i="84" s="1"/>
  <c r="W34" i="84"/>
  <c r="AB33" i="84"/>
  <c r="X33" i="84"/>
  <c r="Y33" i="84" s="1"/>
  <c r="W33" i="84"/>
  <c r="AB32" i="84"/>
  <c r="X32" i="84"/>
  <c r="Y32" i="84" s="1"/>
  <c r="W32" i="84"/>
  <c r="AB31" i="84"/>
  <c r="X31" i="84"/>
  <c r="Y31" i="84" s="1"/>
  <c r="W31" i="84"/>
  <c r="AB30" i="84"/>
  <c r="X30" i="84"/>
  <c r="Y30" i="84" s="1"/>
  <c r="W30" i="84"/>
  <c r="AB29" i="84"/>
  <c r="X29" i="84"/>
  <c r="Y29" i="84" s="1"/>
  <c r="W29" i="84"/>
  <c r="AB28" i="84"/>
  <c r="X28" i="84"/>
  <c r="Y28" i="84" s="1"/>
  <c r="W28" i="84"/>
  <c r="AB27" i="84"/>
  <c r="X27" i="84"/>
  <c r="Y27" i="84" s="1"/>
  <c r="W27" i="84"/>
  <c r="AB26" i="84"/>
  <c r="X26" i="84"/>
  <c r="Y26" i="84" s="1"/>
  <c r="W26" i="84"/>
  <c r="AB25" i="84"/>
  <c r="X25" i="84"/>
  <c r="Y25" i="84" s="1"/>
  <c r="W25" i="84"/>
  <c r="AB24" i="84"/>
  <c r="X24" i="84"/>
  <c r="Y24" i="84" s="1"/>
  <c r="W24" i="84"/>
  <c r="AB23" i="84"/>
  <c r="X23" i="84"/>
  <c r="Y23" i="84" s="1"/>
  <c r="W23" i="84"/>
  <c r="AB22" i="84"/>
  <c r="X22" i="84"/>
  <c r="Y22" i="84" s="1"/>
  <c r="W22" i="84"/>
  <c r="AB21" i="84"/>
  <c r="X21" i="84"/>
  <c r="Y21" i="84" s="1"/>
  <c r="W21" i="84"/>
  <c r="AB20" i="84"/>
  <c r="X20" i="84"/>
  <c r="Y20" i="84" s="1"/>
  <c r="W20" i="84"/>
  <c r="AB19" i="84"/>
  <c r="X19" i="84"/>
  <c r="Y19" i="84" s="1"/>
  <c r="W19" i="84"/>
  <c r="AB18" i="84"/>
  <c r="X18" i="84"/>
  <c r="Y18" i="84" s="1"/>
  <c r="W18" i="84"/>
  <c r="AB17" i="84"/>
  <c r="X17" i="84"/>
  <c r="Y17" i="84" s="1"/>
  <c r="W17" i="84"/>
  <c r="AB16" i="84"/>
  <c r="X16" i="84"/>
  <c r="Y16" i="84" s="1"/>
  <c r="W16" i="84"/>
  <c r="AB15" i="84"/>
  <c r="X15" i="84"/>
  <c r="Y15" i="84" s="1"/>
  <c r="W15" i="84"/>
  <c r="E15" i="84"/>
  <c r="AB14" i="84"/>
  <c r="X14" i="84"/>
  <c r="Y14" i="84" s="1"/>
  <c r="W14" i="84"/>
  <c r="AB13" i="84"/>
  <c r="X13" i="84"/>
  <c r="Y13" i="84" s="1"/>
  <c r="W13" i="84"/>
  <c r="E13" i="84"/>
  <c r="AB12" i="84"/>
  <c r="X12" i="84"/>
  <c r="Y12" i="84" s="1"/>
  <c r="W12" i="84"/>
  <c r="AB11" i="84"/>
  <c r="X11" i="84"/>
  <c r="Y11" i="84" s="1"/>
  <c r="W11" i="84"/>
  <c r="E11" i="84"/>
  <c r="AB10" i="84"/>
  <c r="X10" i="84"/>
  <c r="Y10" i="84" s="1"/>
  <c r="W10" i="84"/>
  <c r="AS31" i="77" l="1"/>
  <c r="AC20" i="75" l="1"/>
  <c r="AC22" i="75"/>
  <c r="AC24" i="75"/>
  <c r="AC26" i="75"/>
  <c r="AC28" i="75"/>
  <c r="AC30" i="75"/>
  <c r="AC32" i="75"/>
  <c r="AC34" i="75"/>
  <c r="AC36" i="75"/>
  <c r="AC38" i="75"/>
  <c r="AC40" i="75"/>
  <c r="AC42" i="75"/>
  <c r="AC44" i="75"/>
  <c r="AC46" i="75"/>
  <c r="AB11" i="64"/>
  <c r="AB12" i="64"/>
  <c r="AB13" i="64"/>
  <c r="AB14" i="64"/>
  <c r="AB15" i="64"/>
  <c r="AB16" i="64"/>
  <c r="AB17" i="64"/>
  <c r="AB18" i="64"/>
  <c r="AB19" i="64"/>
  <c r="AB20" i="64"/>
  <c r="AB21" i="64"/>
  <c r="AB22" i="64"/>
  <c r="AB23" i="64"/>
  <c r="AB24" i="64"/>
  <c r="AB25" i="64"/>
  <c r="AB26" i="64"/>
  <c r="AB27" i="64"/>
  <c r="AB28" i="64"/>
  <c r="AB29" i="64"/>
  <c r="AB30" i="64"/>
  <c r="AB31" i="64"/>
  <c r="AB32" i="64"/>
  <c r="AB33" i="64"/>
  <c r="AB34" i="64"/>
  <c r="AB35" i="64"/>
  <c r="AB36" i="64"/>
  <c r="AB37" i="64"/>
  <c r="AB38" i="64"/>
  <c r="AB39" i="64"/>
  <c r="AB40" i="64"/>
  <c r="AB41" i="64"/>
  <c r="AB42" i="64"/>
  <c r="AB43" i="64"/>
  <c r="AB44" i="64"/>
  <c r="AB45" i="64"/>
  <c r="AB46" i="64"/>
  <c r="AB10" i="64"/>
  <c r="AB11" i="63"/>
  <c r="AB12" i="63"/>
  <c r="AB13" i="63"/>
  <c r="AB14" i="63"/>
  <c r="AB15" i="63"/>
  <c r="AB16" i="63"/>
  <c r="AB17" i="63"/>
  <c r="AB18" i="63"/>
  <c r="AB19" i="63"/>
  <c r="AB20" i="63"/>
  <c r="AB21" i="63"/>
  <c r="AB22" i="63"/>
  <c r="AB23" i="63"/>
  <c r="AB24" i="63"/>
  <c r="AB25" i="63"/>
  <c r="AB26" i="63"/>
  <c r="AB27" i="63"/>
  <c r="AB28" i="63"/>
  <c r="AB29" i="63"/>
  <c r="AB30" i="63"/>
  <c r="AB31" i="63"/>
  <c r="AB32" i="63"/>
  <c r="AB33" i="63"/>
  <c r="AB34" i="63"/>
  <c r="AB35" i="63"/>
  <c r="AB36" i="63"/>
  <c r="AB37" i="63"/>
  <c r="AB38" i="63"/>
  <c r="AB39" i="63"/>
  <c r="AB40" i="63"/>
  <c r="AB41" i="63"/>
  <c r="AB42" i="63"/>
  <c r="AB43" i="63"/>
  <c r="AB44" i="63"/>
  <c r="AB45" i="63"/>
  <c r="AB46" i="63"/>
  <c r="AB47" i="63"/>
  <c r="AB48" i="63"/>
  <c r="AB10" i="63"/>
  <c r="AB11" i="62"/>
  <c r="AB12" i="62"/>
  <c r="AB13" i="62"/>
  <c r="AB14" i="62"/>
  <c r="AB15" i="62"/>
  <c r="AB16" i="62"/>
  <c r="AB17" i="62"/>
  <c r="AB18" i="62"/>
  <c r="AB19" i="62"/>
  <c r="AB20" i="62"/>
  <c r="AB21" i="62"/>
  <c r="AB22" i="62"/>
  <c r="AB23" i="62"/>
  <c r="AB24" i="62"/>
  <c r="AB25" i="62"/>
  <c r="AB26" i="62"/>
  <c r="AB27" i="62"/>
  <c r="AB28" i="62"/>
  <c r="AB29" i="62"/>
  <c r="AB30" i="62"/>
  <c r="AB31" i="62"/>
  <c r="AB32" i="62"/>
  <c r="AB33" i="62"/>
  <c r="AB34" i="62"/>
  <c r="AB35" i="62"/>
  <c r="AB36" i="62"/>
  <c r="AB37" i="62"/>
  <c r="AB38" i="62"/>
  <c r="AB39" i="62"/>
  <c r="AB40" i="62"/>
  <c r="AB41" i="62"/>
  <c r="AB42" i="62"/>
  <c r="AB43" i="62"/>
  <c r="AB44" i="62"/>
  <c r="AB45" i="62"/>
  <c r="AB46" i="62"/>
  <c r="AB47" i="62"/>
  <c r="AB48" i="62"/>
  <c r="AB49" i="62"/>
  <c r="AB50" i="62"/>
  <c r="AB51" i="62"/>
  <c r="AB52" i="62"/>
  <c r="AB53" i="62"/>
  <c r="AB54" i="62"/>
  <c r="AB55" i="62"/>
  <c r="AB56" i="62"/>
  <c r="AB57" i="62"/>
  <c r="AB58" i="62"/>
  <c r="AB59" i="62"/>
  <c r="AB60" i="62"/>
  <c r="AB61" i="62"/>
  <c r="AB62" i="62"/>
  <c r="AB63" i="62"/>
  <c r="AB64" i="62"/>
  <c r="AB65" i="62"/>
  <c r="AB66" i="62"/>
  <c r="AB67" i="62"/>
  <c r="AB68" i="62"/>
  <c r="AB10" i="62"/>
  <c r="AB11" i="61"/>
  <c r="AB12" i="61"/>
  <c r="AB13" i="61"/>
  <c r="AB14" i="61"/>
  <c r="AB15" i="61"/>
  <c r="AB16" i="61"/>
  <c r="AB17" i="61"/>
  <c r="AB18" i="61"/>
  <c r="AB19" i="61"/>
  <c r="AB20" i="61"/>
  <c r="AB21" i="61"/>
  <c r="AB22" i="61"/>
  <c r="AB23" i="61"/>
  <c r="AB24" i="61"/>
  <c r="AB25" i="61"/>
  <c r="AB26" i="61"/>
  <c r="AB27" i="61"/>
  <c r="AB28" i="61"/>
  <c r="AB29" i="61"/>
  <c r="AB30" i="61"/>
  <c r="AB31" i="61"/>
  <c r="AB32" i="61"/>
  <c r="AB33" i="61"/>
  <c r="AB34" i="61"/>
  <c r="AB35" i="61"/>
  <c r="AB36" i="61"/>
  <c r="AB37" i="61"/>
  <c r="AB38" i="61"/>
  <c r="AB39" i="61"/>
  <c r="AB40" i="61"/>
  <c r="AB41" i="61"/>
  <c r="AB42" i="61"/>
  <c r="AB10" i="61"/>
  <c r="AB11" i="60"/>
  <c r="AB12" i="60"/>
  <c r="AB13" i="60"/>
  <c r="AB14" i="60"/>
  <c r="AB15" i="60"/>
  <c r="AB16" i="60"/>
  <c r="AB17" i="60"/>
  <c r="AB18" i="60"/>
  <c r="AB19" i="60"/>
  <c r="AB20" i="60"/>
  <c r="AB21" i="60"/>
  <c r="AB22" i="60"/>
  <c r="AB23" i="60"/>
  <c r="AB24" i="60"/>
  <c r="AB25" i="60"/>
  <c r="AB26" i="60"/>
  <c r="AB27" i="60"/>
  <c r="AB28" i="60"/>
  <c r="AB29" i="60"/>
  <c r="AB30" i="60"/>
  <c r="AB31" i="60"/>
  <c r="AB32" i="60"/>
  <c r="AB33" i="60"/>
  <c r="AB34" i="60"/>
  <c r="AB35" i="60"/>
  <c r="AB36" i="60"/>
  <c r="AB37" i="60"/>
  <c r="AB38" i="60"/>
  <c r="AB39" i="60"/>
  <c r="AB40" i="60"/>
  <c r="AB41" i="60"/>
  <c r="AB42" i="60"/>
  <c r="AB43" i="60"/>
  <c r="AB44" i="60"/>
  <c r="AB10" i="60"/>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10" i="59"/>
  <c r="AB11" i="58"/>
  <c r="AB12" i="58"/>
  <c r="AB13" i="58"/>
  <c r="AB14" i="58"/>
  <c r="AB15" i="58"/>
  <c r="AB16" i="58"/>
  <c r="AB17" i="58"/>
  <c r="AB18" i="58"/>
  <c r="AB19" i="58"/>
  <c r="AB20" i="58"/>
  <c r="AB21" i="58"/>
  <c r="AB22" i="58"/>
  <c r="AB23" i="58"/>
  <c r="AB24" i="58"/>
  <c r="AB25" i="58"/>
  <c r="AB26" i="58"/>
  <c r="AB27" i="58"/>
  <c r="AB10" i="58"/>
  <c r="AB11" i="57"/>
  <c r="AB12" i="57"/>
  <c r="AB13" i="57"/>
  <c r="AB14" i="57"/>
  <c r="AB15" i="57"/>
  <c r="AB16" i="57"/>
  <c r="AB17" i="57"/>
  <c r="AB18" i="57"/>
  <c r="AB19" i="57"/>
  <c r="AB20" i="57"/>
  <c r="AB21" i="57"/>
  <c r="AB22" i="57"/>
  <c r="AB23" i="57"/>
  <c r="AB24" i="57"/>
  <c r="AB25" i="57"/>
  <c r="AB26" i="57"/>
  <c r="AB27" i="57"/>
  <c r="AB28" i="57"/>
  <c r="AB29" i="57"/>
  <c r="AB30" i="57"/>
  <c r="AB31" i="57"/>
  <c r="AB32" i="57"/>
  <c r="AB33" i="57"/>
  <c r="AB34" i="57"/>
  <c r="AB35" i="57"/>
  <c r="AB36" i="57"/>
  <c r="AB37" i="57"/>
  <c r="AB38" i="57"/>
  <c r="AB39" i="57"/>
  <c r="AB40" i="57"/>
  <c r="AB41" i="57"/>
  <c r="AB10" i="57"/>
  <c r="AB11" i="56"/>
  <c r="AB12" i="56"/>
  <c r="AB13" i="56"/>
  <c r="AB14" i="56"/>
  <c r="AB15" i="56"/>
  <c r="AB16" i="56"/>
  <c r="AB17" i="56"/>
  <c r="AB18" i="56"/>
  <c r="AB19" i="56"/>
  <c r="AB20" i="56"/>
  <c r="AB21" i="56"/>
  <c r="AB22" i="56"/>
  <c r="AB23" i="56"/>
  <c r="AB24" i="56"/>
  <c r="AB25" i="56"/>
  <c r="AB26" i="56"/>
  <c r="AB27" i="56"/>
  <c r="AB28" i="56"/>
  <c r="AB29" i="56"/>
  <c r="AB30" i="56"/>
  <c r="AB31" i="56"/>
  <c r="AB32" i="56"/>
  <c r="AB33" i="56"/>
  <c r="AB34" i="56"/>
  <c r="AB35" i="56"/>
  <c r="AB36" i="56"/>
  <c r="AB37" i="56"/>
  <c r="AB38" i="56"/>
  <c r="AB39" i="56"/>
  <c r="AB40" i="56"/>
  <c r="AB41" i="56"/>
  <c r="AB42" i="56"/>
  <c r="AB43" i="56"/>
  <c r="AB44" i="56"/>
  <c r="AB45" i="56"/>
  <c r="AB46" i="56"/>
  <c r="AB47" i="56"/>
  <c r="AB48" i="56"/>
  <c r="AB49" i="56"/>
  <c r="AB50" i="56"/>
  <c r="AB51" i="56"/>
  <c r="AB52" i="56"/>
  <c r="AB53" i="56"/>
  <c r="AB54" i="56"/>
  <c r="AB55" i="56"/>
  <c r="AB56" i="56"/>
  <c r="AB57" i="56"/>
  <c r="AB58" i="56"/>
  <c r="AB59" i="56"/>
  <c r="AB60" i="56"/>
  <c r="AB61" i="56"/>
  <c r="AB62" i="56"/>
  <c r="AB63" i="56"/>
  <c r="AB10" i="56"/>
  <c r="AB11" i="55"/>
  <c r="AB12" i="55"/>
  <c r="AB13" i="55"/>
  <c r="AB14" i="55"/>
  <c r="AB15" i="55"/>
  <c r="AB16"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10" i="55"/>
  <c r="AB11" i="54"/>
  <c r="AB12" i="54"/>
  <c r="AB13" i="54"/>
  <c r="AB14" i="54"/>
  <c r="AB15" i="54"/>
  <c r="AB16" i="54"/>
  <c r="AB17" i="54"/>
  <c r="AB18" i="54"/>
  <c r="AB19" i="54"/>
  <c r="AB20" i="54"/>
  <c r="AB21" i="54"/>
  <c r="AB22" i="54"/>
  <c r="AB23" i="54"/>
  <c r="AB24" i="54"/>
  <c r="AB25" i="54"/>
  <c r="AB26" i="54"/>
  <c r="AB27" i="54"/>
  <c r="AB28" i="54"/>
  <c r="AB29" i="54"/>
  <c r="AB30" i="54"/>
  <c r="AB31" i="54"/>
  <c r="AB32" i="54"/>
  <c r="AB33" i="54"/>
  <c r="AB34" i="54"/>
  <c r="AB35" i="54"/>
  <c r="AB36" i="54"/>
  <c r="AB37" i="54"/>
  <c r="AB38" i="54"/>
  <c r="AB39" i="54"/>
  <c r="AB40" i="54"/>
  <c r="AB41" i="54"/>
  <c r="AB10" i="54"/>
  <c r="AB11" i="53"/>
  <c r="AB12" i="53"/>
  <c r="AB13" i="53"/>
  <c r="AB14" i="53"/>
  <c r="AB15" i="53"/>
  <c r="AB16" i="53"/>
  <c r="AB17" i="53"/>
  <c r="AB18" i="53"/>
  <c r="AB19" i="53"/>
  <c r="AB10" i="53"/>
  <c r="AB14" i="52"/>
  <c r="AB13" i="52"/>
  <c r="AB12" i="52"/>
  <c r="AB11" i="52"/>
  <c r="AB10" i="52"/>
  <c r="AB11" i="5"/>
  <c r="AB12" i="5"/>
  <c r="AB13" i="5"/>
  <c r="AB14" i="5"/>
  <c r="AB15" i="5"/>
  <c r="AB16" i="5"/>
  <c r="AB10" i="5"/>
  <c r="F25" i="72"/>
  <c r="L22" i="72"/>
  <c r="H20" i="72"/>
  <c r="M19" i="72"/>
  <c r="F19" i="72"/>
  <c r="F4" i="71"/>
  <c r="F5" i="71"/>
  <c r="F7" i="71"/>
  <c r="F10" i="71"/>
  <c r="F12" i="71"/>
  <c r="F14" i="71"/>
  <c r="F18" i="71"/>
  <c r="F20" i="71"/>
  <c r="F22" i="71"/>
  <c r="F24" i="71"/>
  <c r="F27" i="71"/>
  <c r="F29" i="71"/>
  <c r="F33" i="71"/>
  <c r="F3" i="71"/>
  <c r="R4" i="70" l="1"/>
  <c r="R5" i="70"/>
  <c r="R6" i="70"/>
  <c r="R7" i="70"/>
  <c r="R8" i="70"/>
  <c r="R9" i="70"/>
  <c r="R10" i="70"/>
  <c r="R11" i="70"/>
  <c r="R12" i="70"/>
  <c r="R13" i="70"/>
  <c r="R14" i="70"/>
  <c r="R15" i="70"/>
  <c r="R16" i="70"/>
  <c r="R17" i="70"/>
  <c r="R18" i="70"/>
  <c r="R19" i="70"/>
  <c r="R20" i="70"/>
  <c r="R3" i="70"/>
  <c r="F26" i="70"/>
  <c r="G26" i="70"/>
  <c r="K26" i="70"/>
  <c r="Q4" i="70"/>
  <c r="Q5" i="70"/>
  <c r="Q6" i="70"/>
  <c r="Q7" i="70"/>
  <c r="Q8" i="70"/>
  <c r="Q9" i="70"/>
  <c r="Q10" i="70"/>
  <c r="Q11" i="70"/>
  <c r="Q12" i="70"/>
  <c r="Q13" i="70"/>
  <c r="Q14" i="70"/>
  <c r="Q15" i="70"/>
  <c r="Q16" i="70"/>
  <c r="Q17" i="70"/>
  <c r="Q18" i="70"/>
  <c r="Q19" i="70"/>
  <c r="Q20" i="70"/>
  <c r="Q3" i="70"/>
  <c r="F21" i="70"/>
  <c r="G21" i="70"/>
  <c r="H21" i="70"/>
  <c r="H26" i="70" s="1"/>
  <c r="I21" i="70"/>
  <c r="I26" i="70" s="1"/>
  <c r="J21" i="70"/>
  <c r="J26" i="70" s="1"/>
  <c r="K21" i="70"/>
  <c r="L21" i="70"/>
  <c r="L26" i="70" s="1"/>
  <c r="M21" i="70"/>
  <c r="M26" i="70" s="1"/>
  <c r="N21" i="70"/>
  <c r="N26" i="70" s="1"/>
  <c r="O21" i="70"/>
  <c r="O26" i="70" s="1"/>
  <c r="P21" i="70"/>
  <c r="P26" i="70" s="1"/>
  <c r="D21" i="70"/>
  <c r="D26" i="70" s="1"/>
  <c r="E21" i="70"/>
  <c r="E26" i="70" s="1"/>
  <c r="C21" i="70"/>
  <c r="C26" i="70" s="1"/>
  <c r="Q21" i="70" l="1"/>
  <c r="J126" i="65"/>
  <c r="J13" i="65"/>
  <c r="J90" i="65"/>
  <c r="J66" i="65"/>
  <c r="J137" i="65"/>
  <c r="J123" i="65"/>
  <c r="J175" i="65"/>
  <c r="J54" i="65"/>
  <c r="J15" i="65"/>
  <c r="J76" i="65"/>
  <c r="J179" i="65"/>
  <c r="J20" i="65"/>
  <c r="J148" i="65"/>
  <c r="J75" i="65"/>
  <c r="J139" i="65"/>
  <c r="J21" i="65"/>
  <c r="J64" i="65"/>
  <c r="J10" i="65"/>
  <c r="J87" i="65"/>
  <c r="J60" i="65"/>
  <c r="J74" i="65"/>
  <c r="J40" i="65"/>
  <c r="J30" i="65"/>
  <c r="J163" i="65"/>
  <c r="J8" i="65"/>
  <c r="J136" i="65"/>
  <c r="J6" i="65"/>
  <c r="J145" i="65"/>
  <c r="J168" i="65"/>
  <c r="J135" i="65"/>
  <c r="J71" i="65"/>
  <c r="J22" i="65"/>
  <c r="J92" i="65"/>
  <c r="J44" i="65"/>
  <c r="J157" i="65"/>
  <c r="J110" i="65"/>
  <c r="J154" i="65"/>
  <c r="J182" i="65"/>
  <c r="J132" i="65"/>
  <c r="J2" i="65"/>
  <c r="J99" i="65"/>
  <c r="J127" i="65"/>
  <c r="J56" i="65"/>
  <c r="J155" i="65"/>
  <c r="J65" i="65"/>
  <c r="J34" i="65"/>
  <c r="J51" i="65"/>
  <c r="J108" i="65"/>
  <c r="J134" i="65"/>
  <c r="J9" i="65"/>
  <c r="J100" i="65"/>
  <c r="J103" i="65"/>
  <c r="J46" i="65"/>
  <c r="J62" i="65"/>
  <c r="J68" i="65"/>
  <c r="J180" i="65"/>
  <c r="J164" i="65"/>
  <c r="J98" i="65"/>
  <c r="J61" i="65"/>
  <c r="J113" i="65"/>
  <c r="J42" i="65"/>
  <c r="J19" i="65"/>
  <c r="J162" i="65"/>
  <c r="J167" i="65"/>
  <c r="J80" i="65"/>
  <c r="J177" i="65"/>
  <c r="J165" i="65"/>
  <c r="J133" i="65"/>
  <c r="J47" i="65"/>
  <c r="J36" i="65"/>
  <c r="J73" i="65"/>
  <c r="J43" i="65"/>
  <c r="J12" i="65"/>
  <c r="J16" i="65"/>
  <c r="J81" i="65"/>
  <c r="J38" i="65"/>
  <c r="J53" i="65"/>
  <c r="J37" i="65"/>
  <c r="J118" i="65"/>
  <c r="J41" i="65"/>
  <c r="J31" i="65"/>
  <c r="J106" i="65"/>
  <c r="J11" i="65"/>
  <c r="J122" i="65"/>
  <c r="J23" i="65"/>
  <c r="J79" i="65"/>
  <c r="J88" i="65"/>
  <c r="J29" i="65"/>
  <c r="J94" i="65"/>
  <c r="J83" i="65"/>
  <c r="J128" i="65"/>
  <c r="J93" i="65"/>
  <c r="J89" i="65"/>
  <c r="J150" i="65"/>
  <c r="J105" i="65"/>
  <c r="J101" i="65"/>
  <c r="J170" i="65"/>
  <c r="J176" i="65"/>
  <c r="J32" i="65"/>
  <c r="J144" i="65"/>
  <c r="J84" i="65"/>
  <c r="J131" i="65"/>
  <c r="J166" i="65"/>
  <c r="J69" i="65"/>
  <c r="J26" i="65"/>
  <c r="J129" i="65"/>
  <c r="J171" i="65"/>
  <c r="J104" i="65"/>
  <c r="J28" i="65"/>
  <c r="J158" i="65"/>
  <c r="J25" i="65"/>
  <c r="J50" i="65"/>
  <c r="J146" i="65"/>
  <c r="J57" i="65"/>
  <c r="J151" i="65"/>
  <c r="J149" i="65"/>
  <c r="J143" i="65"/>
  <c r="J45" i="65"/>
  <c r="J109" i="65"/>
  <c r="J156" i="65"/>
  <c r="J96" i="65"/>
  <c r="J55" i="65"/>
  <c r="J5" i="65"/>
  <c r="J86" i="65"/>
  <c r="J140" i="65"/>
  <c r="J48" i="65"/>
  <c r="J97" i="65"/>
  <c r="J114" i="65"/>
  <c r="J18" i="65"/>
  <c r="J121" i="65"/>
  <c r="J33" i="65"/>
  <c r="J70" i="65"/>
  <c r="J58" i="65"/>
  <c r="J4" i="65"/>
  <c r="J49" i="65"/>
  <c r="J183" i="65"/>
  <c r="J27" i="65"/>
  <c r="J7" i="65"/>
  <c r="J130" i="65"/>
  <c r="J111" i="65"/>
  <c r="J95" i="65"/>
  <c r="J107" i="65"/>
  <c r="J142" i="65"/>
  <c r="J77" i="65"/>
  <c r="J17" i="65"/>
  <c r="J117" i="65"/>
  <c r="J39" i="65"/>
  <c r="J181" i="65"/>
  <c r="J116" i="65"/>
  <c r="J35" i="65"/>
  <c r="J159" i="65"/>
  <c r="J3" i="65"/>
  <c r="J52" i="65"/>
  <c r="J141" i="65"/>
  <c r="J14" i="65"/>
  <c r="J102" i="65"/>
  <c r="J124" i="65"/>
  <c r="J178" i="65"/>
  <c r="J138" i="65"/>
  <c r="J24" i="65"/>
  <c r="J59" i="65"/>
  <c r="J67" i="65"/>
  <c r="J152" i="65"/>
  <c r="J112" i="65"/>
  <c r="J119" i="65"/>
  <c r="J120" i="65"/>
  <c r="K126" i="65"/>
  <c r="K13" i="65"/>
  <c r="K90" i="65"/>
  <c r="K66" i="65"/>
  <c r="K137" i="65"/>
  <c r="K123" i="65"/>
  <c r="K175" i="65"/>
  <c r="K54" i="65"/>
  <c r="K15" i="65"/>
  <c r="K76" i="65"/>
  <c r="K179" i="65"/>
  <c r="K20" i="65"/>
  <c r="K148" i="65"/>
  <c r="K75" i="65"/>
  <c r="K139" i="65"/>
  <c r="K21" i="65"/>
  <c r="K64" i="65"/>
  <c r="K10" i="65"/>
  <c r="K87" i="65"/>
  <c r="K60" i="65"/>
  <c r="K74" i="65"/>
  <c r="K40" i="65"/>
  <c r="K30" i="65"/>
  <c r="K163" i="65"/>
  <c r="K8" i="65"/>
  <c r="K136" i="65"/>
  <c r="K6" i="65"/>
  <c r="K145" i="65"/>
  <c r="K168" i="65"/>
  <c r="K135" i="65"/>
  <c r="K71" i="65"/>
  <c r="K22" i="65"/>
  <c r="K92" i="65"/>
  <c r="K44" i="65"/>
  <c r="K157" i="65"/>
  <c r="K110" i="65"/>
  <c r="K154" i="65"/>
  <c r="K182" i="65"/>
  <c r="K132" i="65"/>
  <c r="K2" i="65"/>
  <c r="K99" i="65"/>
  <c r="K127" i="65"/>
  <c r="K56" i="65"/>
  <c r="K155" i="65"/>
  <c r="K65" i="65"/>
  <c r="K34" i="65"/>
  <c r="K51" i="65"/>
  <c r="K108" i="65"/>
  <c r="K134" i="65"/>
  <c r="K9" i="65"/>
  <c r="K100" i="65"/>
  <c r="K103" i="65"/>
  <c r="K46" i="65"/>
  <c r="K62" i="65"/>
  <c r="K68" i="65"/>
  <c r="K180" i="65"/>
  <c r="K164" i="65"/>
  <c r="K98" i="65"/>
  <c r="K61" i="65"/>
  <c r="K113" i="65"/>
  <c r="K42" i="65"/>
  <c r="K19" i="65"/>
  <c r="K162" i="65"/>
  <c r="K167" i="65"/>
  <c r="K80" i="65"/>
  <c r="K177" i="65"/>
  <c r="K165" i="65"/>
  <c r="K133" i="65"/>
  <c r="K47" i="65"/>
  <c r="K36" i="65"/>
  <c r="K73" i="65"/>
  <c r="K43" i="65"/>
  <c r="K12" i="65"/>
  <c r="K16" i="65"/>
  <c r="K81" i="65"/>
  <c r="K38" i="65"/>
  <c r="K53" i="65"/>
  <c r="K37" i="65"/>
  <c r="K118" i="65"/>
  <c r="K41" i="65"/>
  <c r="K31" i="65"/>
  <c r="K106" i="65"/>
  <c r="K11" i="65"/>
  <c r="K122" i="65"/>
  <c r="K23" i="65"/>
  <c r="K79" i="65"/>
  <c r="K88" i="65"/>
  <c r="K29" i="65"/>
  <c r="K94" i="65"/>
  <c r="K83" i="65"/>
  <c r="K128" i="65"/>
  <c r="K93" i="65"/>
  <c r="K89" i="65"/>
  <c r="K150" i="65"/>
  <c r="K105" i="65"/>
  <c r="K101" i="65"/>
  <c r="K170" i="65"/>
  <c r="K176" i="65"/>
  <c r="K32" i="65"/>
  <c r="K144" i="65"/>
  <c r="K84" i="65"/>
  <c r="K131" i="65"/>
  <c r="K166" i="65"/>
  <c r="K69" i="65"/>
  <c r="K26" i="65"/>
  <c r="K129" i="65"/>
  <c r="K171" i="65"/>
  <c r="K104" i="65"/>
  <c r="K28" i="65"/>
  <c r="K158" i="65"/>
  <c r="K25" i="65"/>
  <c r="K50" i="65"/>
  <c r="K146" i="65"/>
  <c r="K57" i="65"/>
  <c r="K151" i="65"/>
  <c r="K149" i="65"/>
  <c r="K143" i="65"/>
  <c r="K45" i="65"/>
  <c r="K109" i="65"/>
  <c r="K156" i="65"/>
  <c r="K96" i="65"/>
  <c r="K55" i="65"/>
  <c r="K5" i="65"/>
  <c r="K86" i="65"/>
  <c r="K140" i="65"/>
  <c r="K48" i="65"/>
  <c r="K97" i="65"/>
  <c r="K114" i="65"/>
  <c r="K18" i="65"/>
  <c r="K121" i="65"/>
  <c r="K33" i="65"/>
  <c r="K70" i="65"/>
  <c r="K58" i="65"/>
  <c r="K4" i="65"/>
  <c r="K49" i="65"/>
  <c r="K183" i="65"/>
  <c r="K27" i="65"/>
  <c r="K7" i="65"/>
  <c r="K130" i="65"/>
  <c r="K111" i="65"/>
  <c r="K95" i="65"/>
  <c r="K107" i="65"/>
  <c r="K142" i="65"/>
  <c r="K77" i="65"/>
  <c r="K17" i="65"/>
  <c r="K117" i="65"/>
  <c r="K39" i="65"/>
  <c r="K181" i="65"/>
  <c r="K116" i="65"/>
  <c r="K35" i="65"/>
  <c r="K159" i="65"/>
  <c r="K3" i="65"/>
  <c r="K52" i="65"/>
  <c r="K141" i="65"/>
  <c r="K14" i="65"/>
  <c r="K102" i="65"/>
  <c r="K124" i="65"/>
  <c r="K178" i="65"/>
  <c r="K138" i="65"/>
  <c r="K24" i="65"/>
  <c r="K59" i="65"/>
  <c r="K67" i="65"/>
  <c r="K152" i="65"/>
  <c r="K112" i="65"/>
  <c r="K119" i="65"/>
  <c r="K120" i="65"/>
  <c r="L126" i="65"/>
  <c r="L13" i="65"/>
  <c r="L90" i="65"/>
  <c r="L66" i="65"/>
  <c r="L137" i="65"/>
  <c r="L123" i="65"/>
  <c r="L175" i="65"/>
  <c r="L54" i="65"/>
  <c r="L15" i="65"/>
  <c r="L76" i="65"/>
  <c r="L179" i="65"/>
  <c r="L20" i="65"/>
  <c r="L148" i="65"/>
  <c r="L75" i="65"/>
  <c r="L139" i="65"/>
  <c r="L21" i="65"/>
  <c r="L64" i="65"/>
  <c r="L10" i="65"/>
  <c r="L87" i="65"/>
  <c r="L60" i="65"/>
  <c r="L74" i="65"/>
  <c r="L40" i="65"/>
  <c r="L30" i="65"/>
  <c r="L163" i="65"/>
  <c r="L8" i="65"/>
  <c r="L136" i="65"/>
  <c r="L6" i="65"/>
  <c r="L145" i="65"/>
  <c r="L168" i="65"/>
  <c r="L135" i="65"/>
  <c r="L71" i="65"/>
  <c r="L22" i="65"/>
  <c r="L92" i="65"/>
  <c r="L44" i="65"/>
  <c r="L157" i="65"/>
  <c r="L110" i="65"/>
  <c r="L154" i="65"/>
  <c r="L182" i="65"/>
  <c r="L132" i="65"/>
  <c r="L2" i="65"/>
  <c r="L99" i="65"/>
  <c r="L127" i="65"/>
  <c r="L56" i="65"/>
  <c r="L155" i="65"/>
  <c r="L65" i="65"/>
  <c r="L34" i="65"/>
  <c r="L51" i="65"/>
  <c r="L108" i="65"/>
  <c r="L134" i="65"/>
  <c r="L9" i="65"/>
  <c r="L100" i="65"/>
  <c r="L103" i="65"/>
  <c r="L46" i="65"/>
  <c r="L62" i="65"/>
  <c r="L68" i="65"/>
  <c r="L180" i="65"/>
  <c r="L164" i="65"/>
  <c r="L98" i="65"/>
  <c r="L61" i="65"/>
  <c r="L113" i="65"/>
  <c r="L42" i="65"/>
  <c r="L19" i="65"/>
  <c r="L162" i="65"/>
  <c r="L167" i="65"/>
  <c r="L80" i="65"/>
  <c r="L177" i="65"/>
  <c r="L165" i="65"/>
  <c r="L133" i="65"/>
  <c r="L47" i="65"/>
  <c r="L36" i="65"/>
  <c r="L73" i="65"/>
  <c r="L43" i="65"/>
  <c r="L12" i="65"/>
  <c r="L16" i="65"/>
  <c r="L81" i="65"/>
  <c r="L38" i="65"/>
  <c r="L53" i="65"/>
  <c r="L37" i="65"/>
  <c r="L118" i="65"/>
  <c r="L41" i="65"/>
  <c r="L31" i="65"/>
  <c r="L106" i="65"/>
  <c r="L11" i="65"/>
  <c r="L122" i="65"/>
  <c r="L23" i="65"/>
  <c r="L79" i="65"/>
  <c r="L88" i="65"/>
  <c r="L29" i="65"/>
  <c r="L94" i="65"/>
  <c r="L83" i="65"/>
  <c r="L128" i="65"/>
  <c r="L93" i="65"/>
  <c r="L89" i="65"/>
  <c r="L150" i="65"/>
  <c r="L105" i="65"/>
  <c r="L101" i="65"/>
  <c r="L170" i="65"/>
  <c r="L176" i="65"/>
  <c r="L32" i="65"/>
  <c r="L144" i="65"/>
  <c r="L84" i="65"/>
  <c r="L131" i="65"/>
  <c r="L166" i="65"/>
  <c r="L69" i="65"/>
  <c r="L26" i="65"/>
  <c r="L129" i="65"/>
  <c r="L171" i="65"/>
  <c r="L104" i="65"/>
  <c r="L28" i="65"/>
  <c r="L158" i="65"/>
  <c r="L25" i="65"/>
  <c r="L50" i="65"/>
  <c r="L146" i="65"/>
  <c r="L57" i="65"/>
  <c r="L151" i="65"/>
  <c r="L149" i="65"/>
  <c r="L143" i="65"/>
  <c r="L45" i="65"/>
  <c r="L109" i="65"/>
  <c r="L156" i="65"/>
  <c r="L96" i="65"/>
  <c r="L55" i="65"/>
  <c r="L5" i="65"/>
  <c r="L86" i="65"/>
  <c r="L140" i="65"/>
  <c r="L48" i="65"/>
  <c r="L97" i="65"/>
  <c r="L114" i="65"/>
  <c r="L18" i="65"/>
  <c r="L121" i="65"/>
  <c r="L33" i="65"/>
  <c r="L70" i="65"/>
  <c r="L58" i="65"/>
  <c r="L4" i="65"/>
  <c r="L49" i="65"/>
  <c r="L183" i="65"/>
  <c r="L27" i="65"/>
  <c r="L7" i="65"/>
  <c r="L130" i="65"/>
  <c r="L111" i="65"/>
  <c r="L95" i="65"/>
  <c r="L107" i="65"/>
  <c r="L142" i="65"/>
  <c r="L77" i="65"/>
  <c r="L17" i="65"/>
  <c r="L117" i="65"/>
  <c r="L39" i="65"/>
  <c r="L181" i="65"/>
  <c r="L116" i="65"/>
  <c r="L35" i="65"/>
  <c r="L159" i="65"/>
  <c r="L3" i="65"/>
  <c r="L52" i="65"/>
  <c r="L141" i="65"/>
  <c r="L14" i="65"/>
  <c r="L102" i="65"/>
  <c r="L124" i="65"/>
  <c r="L178" i="65"/>
  <c r="L138" i="65"/>
  <c r="L24" i="65"/>
  <c r="L59" i="65"/>
  <c r="L67" i="65"/>
  <c r="L152" i="65"/>
  <c r="L112" i="65"/>
  <c r="L119" i="65"/>
  <c r="L120" i="65"/>
  <c r="N13" i="65"/>
  <c r="N126" i="65"/>
  <c r="N168" i="65"/>
  <c r="N20" i="65"/>
  <c r="N127" i="65"/>
  <c r="N120" i="65"/>
  <c r="N80" i="65"/>
  <c r="N175" i="65"/>
  <c r="N163" i="65"/>
  <c r="N66" i="65"/>
  <c r="N54" i="65"/>
  <c r="N64" i="65"/>
  <c r="N90" i="65"/>
  <c r="N148" i="65"/>
  <c r="N6" i="65"/>
  <c r="N179" i="65"/>
  <c r="N2" i="65"/>
  <c r="N30" i="65"/>
  <c r="N139" i="65"/>
  <c r="N113" i="65"/>
  <c r="N100" i="65"/>
  <c r="N123" i="65"/>
  <c r="N73" i="65"/>
  <c r="N12" i="65"/>
  <c r="N40" i="65"/>
  <c r="N15" i="65"/>
  <c r="N135" i="65"/>
  <c r="N71" i="65"/>
  <c r="N180" i="65"/>
  <c r="N44" i="65"/>
  <c r="N137" i="65"/>
  <c r="N167" i="65"/>
  <c r="N11" i="65"/>
  <c r="N110" i="65"/>
  <c r="N43" i="65"/>
  <c r="N154" i="65"/>
  <c r="N21" i="65"/>
  <c r="N122" i="65"/>
  <c r="N136" i="65"/>
  <c r="N145" i="65"/>
  <c r="N47" i="65"/>
  <c r="N9" i="65"/>
  <c r="N93" i="65"/>
  <c r="N68" i="65"/>
  <c r="N108" i="65"/>
  <c r="N46" i="65"/>
  <c r="N164" i="65"/>
  <c r="N162" i="65"/>
  <c r="N76" i="65"/>
  <c r="N8" i="65"/>
  <c r="N106" i="65"/>
  <c r="N83" i="65"/>
  <c r="N31" i="65"/>
  <c r="N99" i="65"/>
  <c r="N32" i="65"/>
  <c r="N10" i="65"/>
  <c r="N133" i="65"/>
  <c r="N75" i="65"/>
  <c r="N157" i="65"/>
  <c r="N92" i="65"/>
  <c r="N60" i="65"/>
  <c r="N61" i="65"/>
  <c r="N101" i="65"/>
  <c r="N128" i="65"/>
  <c r="N62" i="65"/>
  <c r="N41" i="65"/>
  <c r="N118" i="65"/>
  <c r="N182" i="65"/>
  <c r="N94" i="65"/>
  <c r="N29" i="65"/>
  <c r="N65" i="65"/>
  <c r="N56" i="65"/>
  <c r="N144" i="65"/>
  <c r="N69" i="65"/>
  <c r="N165" i="65"/>
  <c r="N87" i="65"/>
  <c r="N79" i="65"/>
  <c r="N51" i="65"/>
  <c r="N42" i="65"/>
  <c r="N74" i="65"/>
  <c r="N134" i="65"/>
  <c r="N19" i="65"/>
  <c r="N150" i="65"/>
  <c r="N105" i="65"/>
  <c r="N131" i="65"/>
  <c r="N170" i="65"/>
  <c r="N176" i="65"/>
  <c r="N4" i="65"/>
  <c r="N34" i="65"/>
  <c r="N36" i="65"/>
  <c r="N37" i="65"/>
  <c r="N88" i="65"/>
  <c r="N103" i="65"/>
  <c r="N155" i="65"/>
  <c r="N166" i="65"/>
  <c r="N53" i="65"/>
  <c r="N109" i="65"/>
  <c r="N143" i="65"/>
  <c r="N132" i="65"/>
  <c r="N57" i="65"/>
  <c r="N48" i="65"/>
  <c r="N38" i="65"/>
  <c r="N98" i="65"/>
  <c r="N158" i="65"/>
  <c r="N25" i="65"/>
  <c r="N45" i="65"/>
  <c r="N81" i="65"/>
  <c r="N177" i="65"/>
  <c r="N149" i="65"/>
  <c r="N50" i="65"/>
  <c r="N55" i="65"/>
  <c r="N146" i="65"/>
  <c r="N89" i="65"/>
  <c r="N58" i="65"/>
  <c r="N151" i="65"/>
  <c r="N18" i="65"/>
  <c r="N23" i="65"/>
  <c r="N86" i="65"/>
  <c r="N16" i="65"/>
  <c r="N70" i="65"/>
  <c r="N140" i="65"/>
  <c r="N28" i="65"/>
  <c r="N84" i="65"/>
  <c r="N5" i="65"/>
  <c r="N114" i="65"/>
  <c r="N33" i="65"/>
  <c r="N97" i="65"/>
  <c r="N121" i="65"/>
  <c r="N117" i="65"/>
  <c r="N104" i="65"/>
  <c r="N17" i="65"/>
  <c r="N171" i="65"/>
  <c r="N95" i="65"/>
  <c r="N111" i="65"/>
  <c r="N142" i="65"/>
  <c r="N129" i="65"/>
  <c r="N39" i="65"/>
  <c r="N181" i="65"/>
  <c r="N26" i="65"/>
  <c r="N7" i="65"/>
  <c r="N96" i="65"/>
  <c r="N119" i="65"/>
  <c r="N116" i="65"/>
  <c r="N130" i="65"/>
  <c r="N107" i="65"/>
  <c r="N156" i="65"/>
  <c r="N159" i="65"/>
  <c r="N183" i="65"/>
  <c r="N49" i="65"/>
  <c r="N77" i="65"/>
  <c r="N27" i="65"/>
  <c r="N124" i="65"/>
  <c r="N52" i="65"/>
  <c r="N67" i="65"/>
  <c r="N141" i="65"/>
  <c r="N59" i="65"/>
  <c r="N178" i="65"/>
  <c r="N112" i="65"/>
  <c r="N3" i="65"/>
  <c r="N102" i="65"/>
  <c r="N138" i="65"/>
  <c r="N24" i="65"/>
  <c r="N35" i="65"/>
  <c r="N14" i="65"/>
  <c r="N152" i="65"/>
  <c r="N22" i="65"/>
  <c r="M13" i="65"/>
  <c r="M126" i="65"/>
  <c r="M168" i="65"/>
  <c r="M20" i="65"/>
  <c r="M127" i="65"/>
  <c r="M120" i="65"/>
  <c r="M80" i="65"/>
  <c r="M175" i="65"/>
  <c r="M163" i="65"/>
  <c r="M66" i="65"/>
  <c r="M54" i="65"/>
  <c r="M64" i="65"/>
  <c r="M90" i="65"/>
  <c r="M148" i="65"/>
  <c r="M6" i="65"/>
  <c r="M179" i="65"/>
  <c r="M2" i="65"/>
  <c r="M30" i="65"/>
  <c r="M139" i="65"/>
  <c r="M113" i="65"/>
  <c r="M100" i="65"/>
  <c r="M123" i="65"/>
  <c r="M73" i="65"/>
  <c r="M12" i="65"/>
  <c r="M40" i="65"/>
  <c r="M15" i="65"/>
  <c r="M135" i="65"/>
  <c r="M71" i="65"/>
  <c r="M180" i="65"/>
  <c r="M44" i="65"/>
  <c r="M137" i="65"/>
  <c r="M167" i="65"/>
  <c r="M11" i="65"/>
  <c r="M110" i="65"/>
  <c r="M43" i="65"/>
  <c r="M154" i="65"/>
  <c r="M21" i="65"/>
  <c r="M122" i="65"/>
  <c r="M136" i="65"/>
  <c r="M145" i="65"/>
  <c r="M47" i="65"/>
  <c r="M9" i="65"/>
  <c r="M93" i="65"/>
  <c r="M68" i="65"/>
  <c r="M108" i="65"/>
  <c r="M46" i="65"/>
  <c r="M164" i="65"/>
  <c r="M162" i="65"/>
  <c r="M76" i="65"/>
  <c r="M8" i="65"/>
  <c r="M106" i="65"/>
  <c r="M83" i="65"/>
  <c r="M31" i="65"/>
  <c r="M99" i="65"/>
  <c r="M32" i="65"/>
  <c r="M10" i="65"/>
  <c r="M133" i="65"/>
  <c r="M75" i="65"/>
  <c r="M157" i="65"/>
  <c r="M92" i="65"/>
  <c r="M60" i="65"/>
  <c r="M61" i="65"/>
  <c r="M101" i="65"/>
  <c r="M128" i="65"/>
  <c r="M62" i="65"/>
  <c r="M41" i="65"/>
  <c r="M118" i="65"/>
  <c r="M182" i="65"/>
  <c r="M94" i="65"/>
  <c r="M29" i="65"/>
  <c r="M65" i="65"/>
  <c r="M56" i="65"/>
  <c r="M144" i="65"/>
  <c r="M69" i="65"/>
  <c r="M165" i="65"/>
  <c r="M87" i="65"/>
  <c r="M79" i="65"/>
  <c r="M51" i="65"/>
  <c r="M42" i="65"/>
  <c r="M74" i="65"/>
  <c r="M134" i="65"/>
  <c r="M19" i="65"/>
  <c r="M150" i="65"/>
  <c r="M105" i="65"/>
  <c r="M131" i="65"/>
  <c r="M170" i="65"/>
  <c r="M176" i="65"/>
  <c r="M4" i="65"/>
  <c r="M34" i="65"/>
  <c r="M36" i="65"/>
  <c r="M37" i="65"/>
  <c r="M88" i="65"/>
  <c r="M103" i="65"/>
  <c r="M155" i="65"/>
  <c r="M166" i="65"/>
  <c r="M53" i="65"/>
  <c r="M109" i="65"/>
  <c r="M143" i="65"/>
  <c r="M132" i="65"/>
  <c r="M57" i="65"/>
  <c r="M48" i="65"/>
  <c r="M38" i="65"/>
  <c r="M98" i="65"/>
  <c r="M158" i="65"/>
  <c r="M25" i="65"/>
  <c r="M45" i="65"/>
  <c r="M81" i="65"/>
  <c r="M177" i="65"/>
  <c r="M149" i="65"/>
  <c r="M50" i="65"/>
  <c r="M55" i="65"/>
  <c r="M146" i="65"/>
  <c r="M89" i="65"/>
  <c r="M58" i="65"/>
  <c r="M151" i="65"/>
  <c r="M18" i="65"/>
  <c r="M23" i="65"/>
  <c r="M86" i="65"/>
  <c r="M16" i="65"/>
  <c r="M70" i="65"/>
  <c r="M140" i="65"/>
  <c r="M28" i="65"/>
  <c r="M84" i="65"/>
  <c r="M5" i="65"/>
  <c r="M114" i="65"/>
  <c r="M33" i="65"/>
  <c r="M97" i="65"/>
  <c r="M121" i="65"/>
  <c r="M117" i="65"/>
  <c r="M104" i="65"/>
  <c r="M17" i="65"/>
  <c r="M171" i="65"/>
  <c r="M95" i="65"/>
  <c r="M111" i="65"/>
  <c r="M142" i="65"/>
  <c r="M129" i="65"/>
  <c r="M39" i="65"/>
  <c r="M181" i="65"/>
  <c r="M26" i="65"/>
  <c r="M7" i="65"/>
  <c r="M96" i="65"/>
  <c r="M119" i="65"/>
  <c r="M116" i="65"/>
  <c r="M130" i="65"/>
  <c r="M107" i="65"/>
  <c r="M156" i="65"/>
  <c r="M159" i="65"/>
  <c r="M183" i="65"/>
  <c r="M49" i="65"/>
  <c r="M77" i="65"/>
  <c r="M27" i="65"/>
  <c r="M124" i="65"/>
  <c r="M52" i="65"/>
  <c r="M67" i="65"/>
  <c r="M141" i="65"/>
  <c r="M59" i="65"/>
  <c r="M178" i="65"/>
  <c r="M112" i="65"/>
  <c r="M3" i="65"/>
  <c r="M102" i="65"/>
  <c r="M138" i="65"/>
  <c r="M24" i="65"/>
  <c r="M35" i="65"/>
  <c r="M14" i="65"/>
  <c r="M152" i="65"/>
  <c r="M22" i="65"/>
  <c r="O126" i="65"/>
  <c r="O13" i="65"/>
  <c r="O90" i="65"/>
  <c r="O66" i="65"/>
  <c r="O123" i="65"/>
  <c r="O137" i="65"/>
  <c r="O175" i="65"/>
  <c r="O54" i="65"/>
  <c r="O76" i="65"/>
  <c r="O15" i="65"/>
  <c r="O179" i="65"/>
  <c r="O20" i="65"/>
  <c r="O148" i="65"/>
  <c r="O75" i="65"/>
  <c r="O139" i="65"/>
  <c r="O21" i="65"/>
  <c r="O10" i="65"/>
  <c r="O64" i="65"/>
  <c r="O74" i="65"/>
  <c r="O87" i="65"/>
  <c r="O60" i="65"/>
  <c r="O40" i="65"/>
  <c r="O30" i="65"/>
  <c r="O8" i="65"/>
  <c r="O163" i="65"/>
  <c r="O136" i="65"/>
  <c r="O6" i="65"/>
  <c r="O145" i="65"/>
  <c r="O135" i="65"/>
  <c r="O168" i="65"/>
  <c r="O44" i="65"/>
  <c r="O71" i="65"/>
  <c r="O92" i="65"/>
  <c r="O157" i="65"/>
  <c r="O22" i="65"/>
  <c r="O110" i="65"/>
  <c r="O182" i="65"/>
  <c r="O154" i="65"/>
  <c r="O132" i="65"/>
  <c r="O2" i="65"/>
  <c r="O65" i="65"/>
  <c r="O99" i="65"/>
  <c r="O56" i="65"/>
  <c r="O51" i="65"/>
  <c r="O155" i="65"/>
  <c r="O127" i="65"/>
  <c r="O134" i="65"/>
  <c r="O34" i="65"/>
  <c r="O9" i="65"/>
  <c r="O103" i="65"/>
  <c r="O100" i="65"/>
  <c r="O108" i="65"/>
  <c r="O46" i="65"/>
  <c r="O68" i="65"/>
  <c r="O62" i="65"/>
  <c r="O180" i="65"/>
  <c r="O164" i="65"/>
  <c r="O98" i="65"/>
  <c r="O61" i="65"/>
  <c r="O113" i="65"/>
  <c r="O42" i="65"/>
  <c r="O80" i="65"/>
  <c r="O165" i="65"/>
  <c r="O167" i="65"/>
  <c r="O19" i="65"/>
  <c r="O162" i="65"/>
  <c r="O133" i="65"/>
  <c r="O47" i="65"/>
  <c r="O177" i="65"/>
  <c r="O73" i="65"/>
  <c r="O81" i="65"/>
  <c r="O12" i="65"/>
  <c r="O37" i="65"/>
  <c r="O36" i="65"/>
  <c r="O16" i="65"/>
  <c r="O53" i="65"/>
  <c r="O43" i="65"/>
  <c r="O38" i="65"/>
  <c r="O11" i="65"/>
  <c r="O122" i="65"/>
  <c r="O106" i="65"/>
  <c r="O41" i="65"/>
  <c r="O89" i="65"/>
  <c r="O83" i="65"/>
  <c r="O118" i="65"/>
  <c r="O31" i="65"/>
  <c r="O94" i="65"/>
  <c r="O93" i="65"/>
  <c r="O29" i="65"/>
  <c r="O79" i="65"/>
  <c r="O101" i="65"/>
  <c r="O150" i="65"/>
  <c r="O128" i="65"/>
  <c r="O32" i="65"/>
  <c r="O23" i="65"/>
  <c r="O105" i="65"/>
  <c r="O88" i="65"/>
  <c r="O84" i="65"/>
  <c r="O131" i="65"/>
  <c r="O170" i="65"/>
  <c r="O26" i="65"/>
  <c r="O176" i="65"/>
  <c r="O144" i="65"/>
  <c r="O69" i="65"/>
  <c r="O166" i="65"/>
  <c r="O158" i="65"/>
  <c r="O25" i="65"/>
  <c r="O57" i="65"/>
  <c r="O48" i="65"/>
  <c r="O104" i="65"/>
  <c r="O50" i="65"/>
  <c r="O171" i="65"/>
  <c r="O55" i="65"/>
  <c r="O146" i="65"/>
  <c r="O109" i="65"/>
  <c r="O4" i="65"/>
  <c r="O149" i="65"/>
  <c r="O129" i="65"/>
  <c r="O86" i="65"/>
  <c r="O28" i="65"/>
  <c r="O143" i="65"/>
  <c r="O45" i="65"/>
  <c r="O151" i="65"/>
  <c r="O18" i="65"/>
  <c r="O96" i="65"/>
  <c r="O140" i="65"/>
  <c r="O58" i="65"/>
  <c r="O5" i="65"/>
  <c r="O114" i="65"/>
  <c r="O33" i="65"/>
  <c r="O97" i="65"/>
  <c r="O70" i="65"/>
  <c r="O121" i="65"/>
  <c r="O156" i="65"/>
  <c r="O49" i="65"/>
  <c r="O117" i="65"/>
  <c r="O95" i="65"/>
  <c r="O17" i="65"/>
  <c r="O7" i="65"/>
  <c r="O111" i="65"/>
  <c r="O142" i="65"/>
  <c r="O130" i="65"/>
  <c r="O39" i="65"/>
  <c r="O183" i="65"/>
  <c r="O107" i="65"/>
  <c r="O159" i="65"/>
  <c r="O181" i="65"/>
  <c r="O77" i="65"/>
  <c r="O27" i="65"/>
  <c r="O119" i="65"/>
  <c r="O116" i="65"/>
  <c r="O52" i="65"/>
  <c r="O124" i="65"/>
  <c r="O141" i="65"/>
  <c r="O67" i="65"/>
  <c r="O59" i="65"/>
  <c r="O178" i="65"/>
  <c r="O112" i="65"/>
  <c r="O3" i="65"/>
  <c r="O102" i="65"/>
  <c r="O138" i="65"/>
  <c r="O24" i="65"/>
  <c r="O35" i="65"/>
  <c r="O14" i="65"/>
  <c r="O152" i="65"/>
  <c r="O120" i="65"/>
  <c r="B189" i="50" l="1"/>
  <c r="C189" i="50"/>
  <c r="D189" i="50"/>
  <c r="E189" i="50"/>
  <c r="F189" i="50"/>
  <c r="G189" i="50"/>
  <c r="H189" i="50"/>
  <c r="I189" i="50"/>
  <c r="E24" i="62" l="1"/>
  <c r="E26" i="61"/>
  <c r="E24" i="63"/>
  <c r="W41" i="57"/>
  <c r="J189" i="50" s="1"/>
  <c r="X41" i="57"/>
  <c r="Y41" i="57" l="1"/>
  <c r="K189" i="50"/>
  <c r="E24" i="64"/>
  <c r="B411" i="50" l="1"/>
  <c r="C411" i="50"/>
  <c r="D411" i="50"/>
  <c r="E411" i="50"/>
  <c r="F411" i="50"/>
  <c r="G411" i="50"/>
  <c r="H411" i="50"/>
  <c r="I411" i="50"/>
  <c r="B412" i="50"/>
  <c r="C412" i="50"/>
  <c r="D412" i="50"/>
  <c r="E412" i="50"/>
  <c r="F412" i="50"/>
  <c r="G412" i="50"/>
  <c r="H412" i="50"/>
  <c r="I412" i="50"/>
  <c r="B413" i="50"/>
  <c r="C413" i="50"/>
  <c r="D413" i="50"/>
  <c r="E413" i="50"/>
  <c r="F413" i="50"/>
  <c r="G413" i="50"/>
  <c r="H413" i="50"/>
  <c r="I413" i="50"/>
  <c r="B414" i="50"/>
  <c r="C414" i="50"/>
  <c r="D414" i="50"/>
  <c r="E414" i="50"/>
  <c r="F414" i="50"/>
  <c r="G414" i="50"/>
  <c r="H414" i="50"/>
  <c r="I414" i="50"/>
  <c r="B415" i="50"/>
  <c r="C415" i="50"/>
  <c r="D415" i="50"/>
  <c r="E415" i="50"/>
  <c r="F415" i="50"/>
  <c r="G415" i="50"/>
  <c r="H415" i="50"/>
  <c r="I415" i="50"/>
  <c r="B416" i="50"/>
  <c r="C416" i="50"/>
  <c r="D416" i="50"/>
  <c r="E416" i="50"/>
  <c r="F416" i="50"/>
  <c r="G416" i="50"/>
  <c r="H416" i="50"/>
  <c r="I416" i="50"/>
  <c r="B417" i="50"/>
  <c r="C417" i="50"/>
  <c r="D417" i="50"/>
  <c r="E417" i="50"/>
  <c r="F417" i="50"/>
  <c r="G417" i="50"/>
  <c r="H417" i="50"/>
  <c r="I417" i="50"/>
  <c r="B418" i="50"/>
  <c r="C418" i="50"/>
  <c r="D418" i="50"/>
  <c r="E418" i="50"/>
  <c r="F418" i="50"/>
  <c r="G418" i="50"/>
  <c r="H418" i="50"/>
  <c r="I418" i="50"/>
  <c r="B419" i="50"/>
  <c r="C419" i="50"/>
  <c r="D419" i="50"/>
  <c r="E419" i="50"/>
  <c r="F419" i="50"/>
  <c r="G419" i="50"/>
  <c r="H419" i="50"/>
  <c r="I419" i="50"/>
  <c r="B420" i="50"/>
  <c r="C420" i="50"/>
  <c r="D420" i="50"/>
  <c r="E420" i="50"/>
  <c r="F420" i="50"/>
  <c r="G420" i="50"/>
  <c r="H420" i="50"/>
  <c r="I420" i="50"/>
  <c r="B421" i="50"/>
  <c r="C421" i="50"/>
  <c r="D421" i="50"/>
  <c r="E421" i="50"/>
  <c r="F421" i="50"/>
  <c r="G421" i="50"/>
  <c r="H421" i="50"/>
  <c r="I421" i="50"/>
  <c r="B422" i="50"/>
  <c r="C422" i="50"/>
  <c r="D422" i="50"/>
  <c r="E422" i="50"/>
  <c r="F422" i="50"/>
  <c r="G422" i="50"/>
  <c r="H422" i="50"/>
  <c r="I422" i="50"/>
  <c r="B423" i="50"/>
  <c r="C423" i="50"/>
  <c r="D423" i="50"/>
  <c r="E423" i="50"/>
  <c r="F423" i="50"/>
  <c r="G423" i="50"/>
  <c r="H423" i="50"/>
  <c r="I423" i="50"/>
  <c r="B424" i="50"/>
  <c r="C424" i="50"/>
  <c r="D424" i="50"/>
  <c r="E424" i="50"/>
  <c r="F424" i="50"/>
  <c r="G424" i="50"/>
  <c r="H424" i="50"/>
  <c r="I424" i="50"/>
  <c r="B425" i="50"/>
  <c r="C425" i="50"/>
  <c r="D425" i="50"/>
  <c r="E425" i="50"/>
  <c r="F425" i="50"/>
  <c r="G425" i="50"/>
  <c r="H425" i="50"/>
  <c r="I425" i="50"/>
  <c r="B426" i="50"/>
  <c r="C426" i="50"/>
  <c r="D426" i="50"/>
  <c r="E426" i="50"/>
  <c r="F426" i="50"/>
  <c r="G426" i="50"/>
  <c r="H426" i="50"/>
  <c r="I426" i="50"/>
  <c r="B427" i="50"/>
  <c r="C427" i="50"/>
  <c r="D427" i="50"/>
  <c r="E427" i="50"/>
  <c r="F427" i="50"/>
  <c r="G427" i="50"/>
  <c r="H427" i="50"/>
  <c r="I427" i="50"/>
  <c r="B428" i="50"/>
  <c r="C428" i="50"/>
  <c r="D428" i="50"/>
  <c r="E428" i="50"/>
  <c r="F428" i="50"/>
  <c r="G428" i="50"/>
  <c r="H428" i="50"/>
  <c r="I428" i="50"/>
  <c r="B429" i="50"/>
  <c r="C429" i="50"/>
  <c r="D429" i="50"/>
  <c r="E429" i="50"/>
  <c r="F429" i="50"/>
  <c r="G429" i="50"/>
  <c r="H429" i="50"/>
  <c r="I429" i="50"/>
  <c r="B430" i="50"/>
  <c r="C430" i="50"/>
  <c r="D430" i="50"/>
  <c r="E430" i="50"/>
  <c r="F430" i="50"/>
  <c r="G430" i="50"/>
  <c r="H430" i="50"/>
  <c r="I430" i="50"/>
  <c r="B431" i="50"/>
  <c r="C431" i="50"/>
  <c r="D431" i="50"/>
  <c r="E431" i="50"/>
  <c r="F431" i="50"/>
  <c r="G431" i="50"/>
  <c r="H431" i="50"/>
  <c r="I431" i="50"/>
  <c r="B432" i="50"/>
  <c r="C432" i="50"/>
  <c r="D432" i="50"/>
  <c r="E432" i="50"/>
  <c r="F432" i="50"/>
  <c r="G432" i="50"/>
  <c r="H432" i="50"/>
  <c r="I432" i="50"/>
  <c r="B433" i="50"/>
  <c r="C433" i="50"/>
  <c r="D433" i="50"/>
  <c r="E433" i="50"/>
  <c r="F433" i="50"/>
  <c r="G433" i="50"/>
  <c r="H433" i="50"/>
  <c r="I433" i="50"/>
  <c r="B434" i="50"/>
  <c r="C434" i="50"/>
  <c r="D434" i="50"/>
  <c r="E434" i="50"/>
  <c r="F434" i="50"/>
  <c r="G434" i="50"/>
  <c r="H434" i="50"/>
  <c r="I434" i="50"/>
  <c r="B435" i="50"/>
  <c r="C435" i="50"/>
  <c r="D435" i="50"/>
  <c r="E435" i="50"/>
  <c r="F435" i="50"/>
  <c r="G435" i="50"/>
  <c r="H435" i="50"/>
  <c r="I435" i="50"/>
  <c r="B436" i="50"/>
  <c r="C436" i="50"/>
  <c r="D436" i="50"/>
  <c r="E436" i="50"/>
  <c r="F436" i="50"/>
  <c r="G436" i="50"/>
  <c r="H436" i="50"/>
  <c r="I436" i="50"/>
  <c r="B437" i="50"/>
  <c r="C437" i="50"/>
  <c r="D437" i="50"/>
  <c r="E437" i="50"/>
  <c r="F437" i="50"/>
  <c r="G437" i="50"/>
  <c r="H437" i="50"/>
  <c r="I437" i="50"/>
  <c r="B438" i="50"/>
  <c r="C438" i="50"/>
  <c r="D438" i="50"/>
  <c r="E438" i="50"/>
  <c r="F438" i="50"/>
  <c r="G438" i="50"/>
  <c r="H438" i="50"/>
  <c r="I438" i="50"/>
  <c r="B439" i="50"/>
  <c r="C439" i="50"/>
  <c r="D439" i="50"/>
  <c r="E439" i="50"/>
  <c r="F439" i="50"/>
  <c r="G439" i="50"/>
  <c r="H439" i="50"/>
  <c r="I439" i="50"/>
  <c r="B440" i="50"/>
  <c r="C440" i="50"/>
  <c r="D440" i="50"/>
  <c r="E440" i="50"/>
  <c r="F440" i="50"/>
  <c r="G440" i="50"/>
  <c r="H440" i="50"/>
  <c r="I440" i="50"/>
  <c r="B441" i="50"/>
  <c r="C441" i="50"/>
  <c r="D441" i="50"/>
  <c r="E441" i="50"/>
  <c r="F441" i="50"/>
  <c r="G441" i="50"/>
  <c r="H441" i="50"/>
  <c r="I441" i="50"/>
  <c r="B442" i="50"/>
  <c r="C442" i="50"/>
  <c r="D442" i="50"/>
  <c r="E442" i="50"/>
  <c r="F442" i="50"/>
  <c r="G442" i="50"/>
  <c r="H442" i="50"/>
  <c r="I442" i="50"/>
  <c r="B443" i="50"/>
  <c r="C443" i="50"/>
  <c r="D443" i="50"/>
  <c r="E443" i="50"/>
  <c r="F443" i="50"/>
  <c r="G443" i="50"/>
  <c r="H443" i="50"/>
  <c r="I443" i="50"/>
  <c r="B444" i="50"/>
  <c r="C444" i="50"/>
  <c r="D444" i="50"/>
  <c r="E444" i="50"/>
  <c r="F444" i="50"/>
  <c r="G444" i="50"/>
  <c r="H444" i="50"/>
  <c r="I444" i="50"/>
  <c r="B445" i="50"/>
  <c r="C445" i="50"/>
  <c r="D445" i="50"/>
  <c r="E445" i="50"/>
  <c r="F445" i="50"/>
  <c r="G445" i="50"/>
  <c r="H445" i="50"/>
  <c r="I445" i="50"/>
  <c r="B446" i="50"/>
  <c r="C446" i="50"/>
  <c r="D446" i="50"/>
  <c r="E446" i="50"/>
  <c r="F446" i="50"/>
  <c r="G446" i="50"/>
  <c r="H446" i="50"/>
  <c r="I446" i="50"/>
  <c r="D410" i="50"/>
  <c r="E410" i="50"/>
  <c r="F410" i="50"/>
  <c r="G410" i="50"/>
  <c r="H410" i="50"/>
  <c r="I410" i="50"/>
  <c r="C410" i="50"/>
  <c r="B410" i="50"/>
  <c r="X46" i="64" l="1"/>
  <c r="W46" i="64"/>
  <c r="J446" i="50" s="1"/>
  <c r="X45" i="64"/>
  <c r="K445" i="50" s="1"/>
  <c r="W45" i="64"/>
  <c r="J445" i="50" s="1"/>
  <c r="X44" i="64"/>
  <c r="K444" i="50" s="1"/>
  <c r="W44" i="64"/>
  <c r="J444" i="50" s="1"/>
  <c r="X43" i="64"/>
  <c r="W43" i="64"/>
  <c r="J443" i="50" s="1"/>
  <c r="X42" i="64"/>
  <c r="W42" i="64"/>
  <c r="J442" i="50" s="1"/>
  <c r="X41" i="64"/>
  <c r="K441" i="50" s="1"/>
  <c r="W41" i="64"/>
  <c r="J441" i="50" s="1"/>
  <c r="X40" i="64"/>
  <c r="K440" i="50" s="1"/>
  <c r="W40" i="64"/>
  <c r="J440" i="50" s="1"/>
  <c r="X39" i="64"/>
  <c r="W39" i="64"/>
  <c r="J439" i="50" s="1"/>
  <c r="X38" i="64"/>
  <c r="W38" i="64"/>
  <c r="J438" i="50" s="1"/>
  <c r="X37" i="64"/>
  <c r="K437" i="50" s="1"/>
  <c r="W37" i="64"/>
  <c r="J437" i="50" s="1"/>
  <c r="X36" i="64"/>
  <c r="K436" i="50" s="1"/>
  <c r="W36" i="64"/>
  <c r="J436" i="50" s="1"/>
  <c r="X35" i="64"/>
  <c r="W35" i="64"/>
  <c r="J435" i="50" s="1"/>
  <c r="X34" i="64"/>
  <c r="W34" i="64"/>
  <c r="J434" i="50" s="1"/>
  <c r="X33" i="64"/>
  <c r="K433" i="50" s="1"/>
  <c r="W33" i="64"/>
  <c r="J433" i="50" s="1"/>
  <c r="X32" i="64"/>
  <c r="K432" i="50" s="1"/>
  <c r="W32" i="64"/>
  <c r="J432" i="50" s="1"/>
  <c r="X31" i="64"/>
  <c r="W31" i="64"/>
  <c r="J431" i="50" s="1"/>
  <c r="X30" i="64"/>
  <c r="W30" i="64"/>
  <c r="J430" i="50" s="1"/>
  <c r="X29" i="64"/>
  <c r="K429" i="50" s="1"/>
  <c r="W29" i="64"/>
  <c r="J429" i="50" s="1"/>
  <c r="X28" i="64"/>
  <c r="K428" i="50" s="1"/>
  <c r="W28" i="64"/>
  <c r="J428" i="50" s="1"/>
  <c r="X27" i="64"/>
  <c r="W27" i="64"/>
  <c r="J427" i="50" s="1"/>
  <c r="X26" i="64"/>
  <c r="W26" i="64"/>
  <c r="J426" i="50" s="1"/>
  <c r="X25" i="64"/>
  <c r="K425" i="50" s="1"/>
  <c r="W25" i="64"/>
  <c r="J425" i="50" s="1"/>
  <c r="X24" i="64"/>
  <c r="K424" i="50" s="1"/>
  <c r="W24" i="64"/>
  <c r="J424" i="50" s="1"/>
  <c r="X23" i="64"/>
  <c r="W23" i="64"/>
  <c r="J423" i="50" s="1"/>
  <c r="X22" i="64"/>
  <c r="W22" i="64"/>
  <c r="J422" i="50" s="1"/>
  <c r="X21" i="64"/>
  <c r="K421" i="50" s="1"/>
  <c r="W21" i="64"/>
  <c r="J421" i="50" s="1"/>
  <c r="X20" i="64"/>
  <c r="K420" i="50" s="1"/>
  <c r="W20" i="64"/>
  <c r="J420" i="50" s="1"/>
  <c r="X19" i="64"/>
  <c r="W19" i="64"/>
  <c r="J419" i="50" s="1"/>
  <c r="X18" i="64"/>
  <c r="W18" i="64"/>
  <c r="J418" i="50" s="1"/>
  <c r="X17" i="64"/>
  <c r="K417" i="50" s="1"/>
  <c r="W17" i="64"/>
  <c r="J417" i="50" s="1"/>
  <c r="X16" i="64"/>
  <c r="W16" i="64"/>
  <c r="J416" i="50" s="1"/>
  <c r="X15" i="64"/>
  <c r="W15" i="64"/>
  <c r="J415" i="50" s="1"/>
  <c r="E15" i="64"/>
  <c r="X14" i="64"/>
  <c r="W14" i="64"/>
  <c r="J414" i="50" s="1"/>
  <c r="X13" i="64"/>
  <c r="W13" i="64"/>
  <c r="J413" i="50" s="1"/>
  <c r="E13" i="64"/>
  <c r="X12" i="64"/>
  <c r="W12" i="64"/>
  <c r="J412" i="50" s="1"/>
  <c r="X11" i="64"/>
  <c r="K411" i="50" s="1"/>
  <c r="W11" i="64"/>
  <c r="J411" i="50" s="1"/>
  <c r="E11" i="64"/>
  <c r="X10" i="64"/>
  <c r="K410" i="50" s="1"/>
  <c r="W10" i="64"/>
  <c r="J410" i="50" s="1"/>
  <c r="B372" i="50"/>
  <c r="C372" i="50"/>
  <c r="D372" i="50"/>
  <c r="E372" i="50"/>
  <c r="F372" i="50"/>
  <c r="G372" i="50"/>
  <c r="H372" i="50"/>
  <c r="I372" i="50"/>
  <c r="B373" i="50"/>
  <c r="C373" i="50"/>
  <c r="D373" i="50"/>
  <c r="E373" i="50"/>
  <c r="F373" i="50"/>
  <c r="G373" i="50"/>
  <c r="H373" i="50"/>
  <c r="I373" i="50"/>
  <c r="B374" i="50"/>
  <c r="C374" i="50"/>
  <c r="D374" i="50"/>
  <c r="E374" i="50"/>
  <c r="F374" i="50"/>
  <c r="G374" i="50"/>
  <c r="H374" i="50"/>
  <c r="I374" i="50"/>
  <c r="B375" i="50"/>
  <c r="C375" i="50"/>
  <c r="D375" i="50"/>
  <c r="E375" i="50"/>
  <c r="F375" i="50"/>
  <c r="G375" i="50"/>
  <c r="H375" i="50"/>
  <c r="I375" i="50"/>
  <c r="B376" i="50"/>
  <c r="C376" i="50"/>
  <c r="D376" i="50"/>
  <c r="E376" i="50"/>
  <c r="F376" i="50"/>
  <c r="G376" i="50"/>
  <c r="H376" i="50"/>
  <c r="I376" i="50"/>
  <c r="B377" i="50"/>
  <c r="C377" i="50"/>
  <c r="D377" i="50"/>
  <c r="E377" i="50"/>
  <c r="F377" i="50"/>
  <c r="G377" i="50"/>
  <c r="H377" i="50"/>
  <c r="I377" i="50"/>
  <c r="B378" i="50"/>
  <c r="C378" i="50"/>
  <c r="D378" i="50"/>
  <c r="E378" i="50"/>
  <c r="F378" i="50"/>
  <c r="G378" i="50"/>
  <c r="H378" i="50"/>
  <c r="I378" i="50"/>
  <c r="B379" i="50"/>
  <c r="C379" i="50"/>
  <c r="D379" i="50"/>
  <c r="E379" i="50"/>
  <c r="F379" i="50"/>
  <c r="G379" i="50"/>
  <c r="H379" i="50"/>
  <c r="I379" i="50"/>
  <c r="B380" i="50"/>
  <c r="C380" i="50"/>
  <c r="D380" i="50"/>
  <c r="E380" i="50"/>
  <c r="F380" i="50"/>
  <c r="G380" i="50"/>
  <c r="H380" i="50"/>
  <c r="I380" i="50"/>
  <c r="B381" i="50"/>
  <c r="C381" i="50"/>
  <c r="D381" i="50"/>
  <c r="E381" i="50"/>
  <c r="F381" i="50"/>
  <c r="G381" i="50"/>
  <c r="H381" i="50"/>
  <c r="I381" i="50"/>
  <c r="B382" i="50"/>
  <c r="C382" i="50"/>
  <c r="D382" i="50"/>
  <c r="E382" i="50"/>
  <c r="F382" i="50"/>
  <c r="G382" i="50"/>
  <c r="H382" i="50"/>
  <c r="I382" i="50"/>
  <c r="B383" i="50"/>
  <c r="C383" i="50"/>
  <c r="D383" i="50"/>
  <c r="E383" i="50"/>
  <c r="F383" i="50"/>
  <c r="G383" i="50"/>
  <c r="H383" i="50"/>
  <c r="I383" i="50"/>
  <c r="B384" i="50"/>
  <c r="C384" i="50"/>
  <c r="D384" i="50"/>
  <c r="E384" i="50"/>
  <c r="F384" i="50"/>
  <c r="G384" i="50"/>
  <c r="H384" i="50"/>
  <c r="I384" i="50"/>
  <c r="B385" i="50"/>
  <c r="C385" i="50"/>
  <c r="D385" i="50"/>
  <c r="E385" i="50"/>
  <c r="F385" i="50"/>
  <c r="G385" i="50"/>
  <c r="H385" i="50"/>
  <c r="I385" i="50"/>
  <c r="B386" i="50"/>
  <c r="C386" i="50"/>
  <c r="D386" i="50"/>
  <c r="E386" i="50"/>
  <c r="F386" i="50"/>
  <c r="G386" i="50"/>
  <c r="H386" i="50"/>
  <c r="I386" i="50"/>
  <c r="B387" i="50"/>
  <c r="C387" i="50"/>
  <c r="D387" i="50"/>
  <c r="E387" i="50"/>
  <c r="F387" i="50"/>
  <c r="G387" i="50"/>
  <c r="H387" i="50"/>
  <c r="I387" i="50"/>
  <c r="B388" i="50"/>
  <c r="C388" i="50"/>
  <c r="D388" i="50"/>
  <c r="E388" i="50"/>
  <c r="F388" i="50"/>
  <c r="G388" i="50"/>
  <c r="H388" i="50"/>
  <c r="I388" i="50"/>
  <c r="B389" i="50"/>
  <c r="C389" i="50"/>
  <c r="D389" i="50"/>
  <c r="E389" i="50"/>
  <c r="F389" i="50"/>
  <c r="G389" i="50"/>
  <c r="H389" i="50"/>
  <c r="I389" i="50"/>
  <c r="B390" i="50"/>
  <c r="C390" i="50"/>
  <c r="D390" i="50"/>
  <c r="E390" i="50"/>
  <c r="F390" i="50"/>
  <c r="G390" i="50"/>
  <c r="H390" i="50"/>
  <c r="I390" i="50"/>
  <c r="B391" i="50"/>
  <c r="C391" i="50"/>
  <c r="D391" i="50"/>
  <c r="E391" i="50"/>
  <c r="F391" i="50"/>
  <c r="G391" i="50"/>
  <c r="H391" i="50"/>
  <c r="I391" i="50"/>
  <c r="B392" i="50"/>
  <c r="C392" i="50"/>
  <c r="D392" i="50"/>
  <c r="E392" i="50"/>
  <c r="F392" i="50"/>
  <c r="G392" i="50"/>
  <c r="H392" i="50"/>
  <c r="I392" i="50"/>
  <c r="B393" i="50"/>
  <c r="C393" i="50"/>
  <c r="D393" i="50"/>
  <c r="E393" i="50"/>
  <c r="F393" i="50"/>
  <c r="G393" i="50"/>
  <c r="H393" i="50"/>
  <c r="I393" i="50"/>
  <c r="B394" i="50"/>
  <c r="C394" i="50"/>
  <c r="D394" i="50"/>
  <c r="E394" i="50"/>
  <c r="F394" i="50"/>
  <c r="G394" i="50"/>
  <c r="H394" i="50"/>
  <c r="I394" i="50"/>
  <c r="B395" i="50"/>
  <c r="C395" i="50"/>
  <c r="D395" i="50"/>
  <c r="E395" i="50"/>
  <c r="F395" i="50"/>
  <c r="G395" i="50"/>
  <c r="H395" i="50"/>
  <c r="I395" i="50"/>
  <c r="B396" i="50"/>
  <c r="C396" i="50"/>
  <c r="D396" i="50"/>
  <c r="E396" i="50"/>
  <c r="F396" i="50"/>
  <c r="G396" i="50"/>
  <c r="H396" i="50"/>
  <c r="I396" i="50"/>
  <c r="B397" i="50"/>
  <c r="C397" i="50"/>
  <c r="D397" i="50"/>
  <c r="E397" i="50"/>
  <c r="F397" i="50"/>
  <c r="G397" i="50"/>
  <c r="H397" i="50"/>
  <c r="I397" i="50"/>
  <c r="B398" i="50"/>
  <c r="C398" i="50"/>
  <c r="D398" i="50"/>
  <c r="E398" i="50"/>
  <c r="F398" i="50"/>
  <c r="G398" i="50"/>
  <c r="H398" i="50"/>
  <c r="I398" i="50"/>
  <c r="B399" i="50"/>
  <c r="C399" i="50"/>
  <c r="D399" i="50"/>
  <c r="E399" i="50"/>
  <c r="F399" i="50"/>
  <c r="G399" i="50"/>
  <c r="H399" i="50"/>
  <c r="I399" i="50"/>
  <c r="B400" i="50"/>
  <c r="C400" i="50"/>
  <c r="D400" i="50"/>
  <c r="E400" i="50"/>
  <c r="F400" i="50"/>
  <c r="G400" i="50"/>
  <c r="H400" i="50"/>
  <c r="I400" i="50"/>
  <c r="B401" i="50"/>
  <c r="C401" i="50"/>
  <c r="D401" i="50"/>
  <c r="E401" i="50"/>
  <c r="F401" i="50"/>
  <c r="G401" i="50"/>
  <c r="H401" i="50"/>
  <c r="I401" i="50"/>
  <c r="B402" i="50"/>
  <c r="C402" i="50"/>
  <c r="D402" i="50"/>
  <c r="E402" i="50"/>
  <c r="F402" i="50"/>
  <c r="G402" i="50"/>
  <c r="H402" i="50"/>
  <c r="I402" i="50"/>
  <c r="B403" i="50"/>
  <c r="C403" i="50"/>
  <c r="D403" i="50"/>
  <c r="E403" i="50"/>
  <c r="F403" i="50"/>
  <c r="G403" i="50"/>
  <c r="H403" i="50"/>
  <c r="I403" i="50"/>
  <c r="B404" i="50"/>
  <c r="C404" i="50"/>
  <c r="D404" i="50"/>
  <c r="E404" i="50"/>
  <c r="F404" i="50"/>
  <c r="G404" i="50"/>
  <c r="H404" i="50"/>
  <c r="I404" i="50"/>
  <c r="B405" i="50"/>
  <c r="C405" i="50"/>
  <c r="D405" i="50"/>
  <c r="E405" i="50"/>
  <c r="F405" i="50"/>
  <c r="G405" i="50"/>
  <c r="H405" i="50"/>
  <c r="I405" i="50"/>
  <c r="B406" i="50"/>
  <c r="C406" i="50"/>
  <c r="D406" i="50"/>
  <c r="E406" i="50"/>
  <c r="F406" i="50"/>
  <c r="G406" i="50"/>
  <c r="H406" i="50"/>
  <c r="I406" i="50"/>
  <c r="B407" i="50"/>
  <c r="C407" i="50"/>
  <c r="D407" i="50"/>
  <c r="E407" i="50"/>
  <c r="F407" i="50"/>
  <c r="G407" i="50"/>
  <c r="H407" i="50"/>
  <c r="I407" i="50"/>
  <c r="B408" i="50"/>
  <c r="C408" i="50"/>
  <c r="D408" i="50"/>
  <c r="E408" i="50"/>
  <c r="F408" i="50"/>
  <c r="G408" i="50"/>
  <c r="H408" i="50"/>
  <c r="I408" i="50"/>
  <c r="B409" i="50"/>
  <c r="C409" i="50"/>
  <c r="D409" i="50"/>
  <c r="E409" i="50"/>
  <c r="F409" i="50"/>
  <c r="G409" i="50"/>
  <c r="H409" i="50"/>
  <c r="I409" i="50"/>
  <c r="D371" i="50"/>
  <c r="E371" i="50"/>
  <c r="F371" i="50"/>
  <c r="G371" i="50"/>
  <c r="H371" i="50"/>
  <c r="I371" i="50"/>
  <c r="C371" i="50"/>
  <c r="B371" i="50"/>
  <c r="X48" i="63"/>
  <c r="Y48" i="63" s="1"/>
  <c r="W48" i="63"/>
  <c r="J409" i="50" s="1"/>
  <c r="X47" i="63"/>
  <c r="Y47" i="63" s="1"/>
  <c r="W47" i="63"/>
  <c r="J408" i="50" s="1"/>
  <c r="X46" i="63"/>
  <c r="Y46" i="63" s="1"/>
  <c r="W46" i="63"/>
  <c r="J407" i="50" s="1"/>
  <c r="X45" i="63"/>
  <c r="Y45" i="63" s="1"/>
  <c r="W45" i="63"/>
  <c r="J406" i="50" s="1"/>
  <c r="X44" i="63"/>
  <c r="Y44" i="63" s="1"/>
  <c r="W44" i="63"/>
  <c r="J405" i="50" s="1"/>
  <c r="X43" i="63"/>
  <c r="K404" i="50" s="1"/>
  <c r="W43" i="63"/>
  <c r="J404" i="50" s="1"/>
  <c r="X42" i="63"/>
  <c r="Y42" i="63" s="1"/>
  <c r="W42" i="63"/>
  <c r="J403" i="50" s="1"/>
  <c r="X41" i="63"/>
  <c r="Y41" i="63" s="1"/>
  <c r="W41" i="63"/>
  <c r="J402" i="50" s="1"/>
  <c r="X40" i="63"/>
  <c r="Y40" i="63" s="1"/>
  <c r="W40" i="63"/>
  <c r="J401" i="50" s="1"/>
  <c r="X39" i="63"/>
  <c r="K400" i="50" s="1"/>
  <c r="W39" i="63"/>
  <c r="J400" i="50" s="1"/>
  <c r="X38" i="63"/>
  <c r="Y38" i="63" s="1"/>
  <c r="W38" i="63"/>
  <c r="J399" i="50" s="1"/>
  <c r="X37" i="63"/>
  <c r="Y37" i="63" s="1"/>
  <c r="W37" i="63"/>
  <c r="J398" i="50" s="1"/>
  <c r="X36" i="63"/>
  <c r="Y36" i="63" s="1"/>
  <c r="W36" i="63"/>
  <c r="J397" i="50" s="1"/>
  <c r="X35" i="63"/>
  <c r="K396" i="50" s="1"/>
  <c r="W35" i="63"/>
  <c r="J396" i="50" s="1"/>
  <c r="X34" i="63"/>
  <c r="Y34" i="63" s="1"/>
  <c r="W34" i="63"/>
  <c r="J395" i="50" s="1"/>
  <c r="X33" i="63"/>
  <c r="Y33" i="63" s="1"/>
  <c r="W33" i="63"/>
  <c r="J394" i="50" s="1"/>
  <c r="X32" i="63"/>
  <c r="Y32" i="63" s="1"/>
  <c r="W32" i="63"/>
  <c r="J393" i="50" s="1"/>
  <c r="X31" i="63"/>
  <c r="Y31" i="63" s="1"/>
  <c r="W31" i="63"/>
  <c r="J392" i="50" s="1"/>
  <c r="X30" i="63"/>
  <c r="Y30" i="63" s="1"/>
  <c r="W30" i="63"/>
  <c r="J391" i="50" s="1"/>
  <c r="X29" i="63"/>
  <c r="Y29" i="63" s="1"/>
  <c r="W29" i="63"/>
  <c r="J390" i="50" s="1"/>
  <c r="X28" i="63"/>
  <c r="Y28" i="63" s="1"/>
  <c r="W28" i="63"/>
  <c r="J389" i="50" s="1"/>
  <c r="X27" i="63"/>
  <c r="K388" i="50" s="1"/>
  <c r="W27" i="63"/>
  <c r="J388" i="50" s="1"/>
  <c r="X26" i="63"/>
  <c r="Y26" i="63" s="1"/>
  <c r="W26" i="63"/>
  <c r="J387" i="50" s="1"/>
  <c r="X25" i="63"/>
  <c r="Y25" i="63" s="1"/>
  <c r="W25" i="63"/>
  <c r="J386" i="50" s="1"/>
  <c r="X24" i="63"/>
  <c r="Y24" i="63" s="1"/>
  <c r="W24" i="63"/>
  <c r="J385" i="50" s="1"/>
  <c r="X23" i="63"/>
  <c r="K384" i="50" s="1"/>
  <c r="W23" i="63"/>
  <c r="J384" i="50" s="1"/>
  <c r="X22" i="63"/>
  <c r="Y22" i="63" s="1"/>
  <c r="W22" i="63"/>
  <c r="J383" i="50" s="1"/>
  <c r="X21" i="63"/>
  <c r="Y21" i="63" s="1"/>
  <c r="W21" i="63"/>
  <c r="J382" i="50" s="1"/>
  <c r="X20" i="63"/>
  <c r="Y20" i="63" s="1"/>
  <c r="W20" i="63"/>
  <c r="J381" i="50" s="1"/>
  <c r="X19" i="63"/>
  <c r="K380" i="50" s="1"/>
  <c r="W19" i="63"/>
  <c r="J380" i="50" s="1"/>
  <c r="X18" i="63"/>
  <c r="Y18" i="63" s="1"/>
  <c r="W18" i="63"/>
  <c r="J379" i="50" s="1"/>
  <c r="X17" i="63"/>
  <c r="Y17" i="63" s="1"/>
  <c r="W17" i="63"/>
  <c r="J378" i="50" s="1"/>
  <c r="X16" i="63"/>
  <c r="Y16" i="63" s="1"/>
  <c r="W16" i="63"/>
  <c r="J377" i="50" s="1"/>
  <c r="X15" i="63"/>
  <c r="Y15" i="63" s="1"/>
  <c r="W15" i="63"/>
  <c r="J376" i="50" s="1"/>
  <c r="E15" i="63"/>
  <c r="X14" i="63"/>
  <c r="Y14" i="63" s="1"/>
  <c r="W14" i="63"/>
  <c r="J375" i="50" s="1"/>
  <c r="X13" i="63"/>
  <c r="Y13" i="63" s="1"/>
  <c r="W13" i="63"/>
  <c r="J374" i="50" s="1"/>
  <c r="E13" i="63"/>
  <c r="X12" i="63"/>
  <c r="Y12" i="63" s="1"/>
  <c r="W12" i="63"/>
  <c r="J373" i="50" s="1"/>
  <c r="X11" i="63"/>
  <c r="Y11" i="63" s="1"/>
  <c r="W11" i="63"/>
  <c r="J372" i="50" s="1"/>
  <c r="E11" i="63"/>
  <c r="X10" i="63"/>
  <c r="Y10" i="63" s="1"/>
  <c r="W10" i="63"/>
  <c r="J371" i="50" s="1"/>
  <c r="C313" i="50"/>
  <c r="D313" i="50"/>
  <c r="E313" i="50"/>
  <c r="F313" i="50"/>
  <c r="G313" i="50"/>
  <c r="H313" i="50"/>
  <c r="I313" i="50"/>
  <c r="C314" i="50"/>
  <c r="D314" i="50"/>
  <c r="E314" i="50"/>
  <c r="F314" i="50"/>
  <c r="G314" i="50"/>
  <c r="H314" i="50"/>
  <c r="I314" i="50"/>
  <c r="C315" i="50"/>
  <c r="D315" i="50"/>
  <c r="E315" i="50"/>
  <c r="F315" i="50"/>
  <c r="G315" i="50"/>
  <c r="H315" i="50"/>
  <c r="I315" i="50"/>
  <c r="C316" i="50"/>
  <c r="D316" i="50"/>
  <c r="E316" i="50"/>
  <c r="F316" i="50"/>
  <c r="G316" i="50"/>
  <c r="H316" i="50"/>
  <c r="I316" i="50"/>
  <c r="C317" i="50"/>
  <c r="D317" i="50"/>
  <c r="E317" i="50"/>
  <c r="F317" i="50"/>
  <c r="G317" i="50"/>
  <c r="H317" i="50"/>
  <c r="I317" i="50"/>
  <c r="C318" i="50"/>
  <c r="D318" i="50"/>
  <c r="E318" i="50"/>
  <c r="F318" i="50"/>
  <c r="G318" i="50"/>
  <c r="H318" i="50"/>
  <c r="I318" i="50"/>
  <c r="C319" i="50"/>
  <c r="D319" i="50"/>
  <c r="E319" i="50"/>
  <c r="F319" i="50"/>
  <c r="G319" i="50"/>
  <c r="H319" i="50"/>
  <c r="I319" i="50"/>
  <c r="C320" i="50"/>
  <c r="D320" i="50"/>
  <c r="E320" i="50"/>
  <c r="F320" i="50"/>
  <c r="G320" i="50"/>
  <c r="H320" i="50"/>
  <c r="I320" i="50"/>
  <c r="C321" i="50"/>
  <c r="D321" i="50"/>
  <c r="E321" i="50"/>
  <c r="F321" i="50"/>
  <c r="G321" i="50"/>
  <c r="H321" i="50"/>
  <c r="I321" i="50"/>
  <c r="C322" i="50"/>
  <c r="D322" i="50"/>
  <c r="E322" i="50"/>
  <c r="F322" i="50"/>
  <c r="G322" i="50"/>
  <c r="H322" i="50"/>
  <c r="I322" i="50"/>
  <c r="C323" i="50"/>
  <c r="D323" i="50"/>
  <c r="E323" i="50"/>
  <c r="F323" i="50"/>
  <c r="G323" i="50"/>
  <c r="H323" i="50"/>
  <c r="I323" i="50"/>
  <c r="C324" i="50"/>
  <c r="D324" i="50"/>
  <c r="E324" i="50"/>
  <c r="F324" i="50"/>
  <c r="G324" i="50"/>
  <c r="H324" i="50"/>
  <c r="I324" i="50"/>
  <c r="C325" i="50"/>
  <c r="D325" i="50"/>
  <c r="E325" i="50"/>
  <c r="F325" i="50"/>
  <c r="G325" i="50"/>
  <c r="H325" i="50"/>
  <c r="I325" i="50"/>
  <c r="C326" i="50"/>
  <c r="D326" i="50"/>
  <c r="E326" i="50"/>
  <c r="F326" i="50"/>
  <c r="G326" i="50"/>
  <c r="H326" i="50"/>
  <c r="I326" i="50"/>
  <c r="C327" i="50"/>
  <c r="D327" i="50"/>
  <c r="E327" i="50"/>
  <c r="F327" i="50"/>
  <c r="G327" i="50"/>
  <c r="H327" i="50"/>
  <c r="I327" i="50"/>
  <c r="C328" i="50"/>
  <c r="D328" i="50"/>
  <c r="E328" i="50"/>
  <c r="F328" i="50"/>
  <c r="G328" i="50"/>
  <c r="H328" i="50"/>
  <c r="I328" i="50"/>
  <c r="C329" i="50"/>
  <c r="D329" i="50"/>
  <c r="E329" i="50"/>
  <c r="F329" i="50"/>
  <c r="G329" i="50"/>
  <c r="H329" i="50"/>
  <c r="I329" i="50"/>
  <c r="C330" i="50"/>
  <c r="D330" i="50"/>
  <c r="E330" i="50"/>
  <c r="F330" i="50"/>
  <c r="G330" i="50"/>
  <c r="H330" i="50"/>
  <c r="I330" i="50"/>
  <c r="C331" i="50"/>
  <c r="D331" i="50"/>
  <c r="E331" i="50"/>
  <c r="F331" i="50"/>
  <c r="G331" i="50"/>
  <c r="H331" i="50"/>
  <c r="I331" i="50"/>
  <c r="C332" i="50"/>
  <c r="D332" i="50"/>
  <c r="E332" i="50"/>
  <c r="F332" i="50"/>
  <c r="G332" i="50"/>
  <c r="H332" i="50"/>
  <c r="I332" i="50"/>
  <c r="C333" i="50"/>
  <c r="D333" i="50"/>
  <c r="E333" i="50"/>
  <c r="F333" i="50"/>
  <c r="G333" i="50"/>
  <c r="H333" i="50"/>
  <c r="I333" i="50"/>
  <c r="C334" i="50"/>
  <c r="D334" i="50"/>
  <c r="E334" i="50"/>
  <c r="F334" i="50"/>
  <c r="G334" i="50"/>
  <c r="H334" i="50"/>
  <c r="I334" i="50"/>
  <c r="C335" i="50"/>
  <c r="D335" i="50"/>
  <c r="E335" i="50"/>
  <c r="F335" i="50"/>
  <c r="G335" i="50"/>
  <c r="H335" i="50"/>
  <c r="I335" i="50"/>
  <c r="C336" i="50"/>
  <c r="D336" i="50"/>
  <c r="E336" i="50"/>
  <c r="F336" i="50"/>
  <c r="G336" i="50"/>
  <c r="H336" i="50"/>
  <c r="I336" i="50"/>
  <c r="C337" i="50"/>
  <c r="D337" i="50"/>
  <c r="E337" i="50"/>
  <c r="F337" i="50"/>
  <c r="G337" i="50"/>
  <c r="H337" i="50"/>
  <c r="I337" i="50"/>
  <c r="C338" i="50"/>
  <c r="D338" i="50"/>
  <c r="E338" i="50"/>
  <c r="F338" i="50"/>
  <c r="G338" i="50"/>
  <c r="H338" i="50"/>
  <c r="I338" i="50"/>
  <c r="C339" i="50"/>
  <c r="D339" i="50"/>
  <c r="E339" i="50"/>
  <c r="F339" i="50"/>
  <c r="G339" i="50"/>
  <c r="H339" i="50"/>
  <c r="I339" i="50"/>
  <c r="C340" i="50"/>
  <c r="D340" i="50"/>
  <c r="E340" i="50"/>
  <c r="F340" i="50"/>
  <c r="G340" i="50"/>
  <c r="H340" i="50"/>
  <c r="I340" i="50"/>
  <c r="C341" i="50"/>
  <c r="D341" i="50"/>
  <c r="E341" i="50"/>
  <c r="F341" i="50"/>
  <c r="G341" i="50"/>
  <c r="H341" i="50"/>
  <c r="I341" i="50"/>
  <c r="C342" i="50"/>
  <c r="D342" i="50"/>
  <c r="E342" i="50"/>
  <c r="F342" i="50"/>
  <c r="G342" i="50"/>
  <c r="H342" i="50"/>
  <c r="I342" i="50"/>
  <c r="C343" i="50"/>
  <c r="D343" i="50"/>
  <c r="E343" i="50"/>
  <c r="F343" i="50"/>
  <c r="G343" i="50"/>
  <c r="H343" i="50"/>
  <c r="I343" i="50"/>
  <c r="C344" i="50"/>
  <c r="D344" i="50"/>
  <c r="E344" i="50"/>
  <c r="F344" i="50"/>
  <c r="G344" i="50"/>
  <c r="H344" i="50"/>
  <c r="I344" i="50"/>
  <c r="C345" i="50"/>
  <c r="D345" i="50"/>
  <c r="E345" i="50"/>
  <c r="F345" i="50"/>
  <c r="G345" i="50"/>
  <c r="H345" i="50"/>
  <c r="I345" i="50"/>
  <c r="C346" i="50"/>
  <c r="D346" i="50"/>
  <c r="E346" i="50"/>
  <c r="F346" i="50"/>
  <c r="G346" i="50"/>
  <c r="H346" i="50"/>
  <c r="I346" i="50"/>
  <c r="C347" i="50"/>
  <c r="D347" i="50"/>
  <c r="E347" i="50"/>
  <c r="F347" i="50"/>
  <c r="G347" i="50"/>
  <c r="H347" i="50"/>
  <c r="I347" i="50"/>
  <c r="C348" i="50"/>
  <c r="D348" i="50"/>
  <c r="E348" i="50"/>
  <c r="F348" i="50"/>
  <c r="G348" i="50"/>
  <c r="H348" i="50"/>
  <c r="I348" i="50"/>
  <c r="C349" i="50"/>
  <c r="D349" i="50"/>
  <c r="E349" i="50"/>
  <c r="F349" i="50"/>
  <c r="G349" i="50"/>
  <c r="H349" i="50"/>
  <c r="I349" i="50"/>
  <c r="C350" i="50"/>
  <c r="D350" i="50"/>
  <c r="E350" i="50"/>
  <c r="F350" i="50"/>
  <c r="G350" i="50"/>
  <c r="H350" i="50"/>
  <c r="I350" i="50"/>
  <c r="C351" i="50"/>
  <c r="D351" i="50"/>
  <c r="E351" i="50"/>
  <c r="F351" i="50"/>
  <c r="G351" i="50"/>
  <c r="H351" i="50"/>
  <c r="I351" i="50"/>
  <c r="C352" i="50"/>
  <c r="D352" i="50"/>
  <c r="E352" i="50"/>
  <c r="F352" i="50"/>
  <c r="G352" i="50"/>
  <c r="H352" i="50"/>
  <c r="I352" i="50"/>
  <c r="C353" i="50"/>
  <c r="D353" i="50"/>
  <c r="E353" i="50"/>
  <c r="F353" i="50"/>
  <c r="G353" i="50"/>
  <c r="H353" i="50"/>
  <c r="I353" i="50"/>
  <c r="C354" i="50"/>
  <c r="D354" i="50"/>
  <c r="E354" i="50"/>
  <c r="F354" i="50"/>
  <c r="G354" i="50"/>
  <c r="H354" i="50"/>
  <c r="I354" i="50"/>
  <c r="C355" i="50"/>
  <c r="D355" i="50"/>
  <c r="E355" i="50"/>
  <c r="F355" i="50"/>
  <c r="G355" i="50"/>
  <c r="H355" i="50"/>
  <c r="I355" i="50"/>
  <c r="C356" i="50"/>
  <c r="D356" i="50"/>
  <c r="E356" i="50"/>
  <c r="F356" i="50"/>
  <c r="G356" i="50"/>
  <c r="H356" i="50"/>
  <c r="I356" i="50"/>
  <c r="C357" i="50"/>
  <c r="D357" i="50"/>
  <c r="E357" i="50"/>
  <c r="F357" i="50"/>
  <c r="G357" i="50"/>
  <c r="H357" i="50"/>
  <c r="I357" i="50"/>
  <c r="C358" i="50"/>
  <c r="D358" i="50"/>
  <c r="E358" i="50"/>
  <c r="F358" i="50"/>
  <c r="G358" i="50"/>
  <c r="H358" i="50"/>
  <c r="I358" i="50"/>
  <c r="C359" i="50"/>
  <c r="D359" i="50"/>
  <c r="E359" i="50"/>
  <c r="F359" i="50"/>
  <c r="G359" i="50"/>
  <c r="H359" i="50"/>
  <c r="I359" i="50"/>
  <c r="C360" i="50"/>
  <c r="D360" i="50"/>
  <c r="E360" i="50"/>
  <c r="F360" i="50"/>
  <c r="G360" i="50"/>
  <c r="H360" i="50"/>
  <c r="I360" i="50"/>
  <c r="C361" i="50"/>
  <c r="D361" i="50"/>
  <c r="E361" i="50"/>
  <c r="F361" i="50"/>
  <c r="G361" i="50"/>
  <c r="H361" i="50"/>
  <c r="I361" i="50"/>
  <c r="C362" i="50"/>
  <c r="D362" i="50"/>
  <c r="E362" i="50"/>
  <c r="F362" i="50"/>
  <c r="G362" i="50"/>
  <c r="H362" i="50"/>
  <c r="I362" i="50"/>
  <c r="C363" i="50"/>
  <c r="D363" i="50"/>
  <c r="E363" i="50"/>
  <c r="F363" i="50"/>
  <c r="G363" i="50"/>
  <c r="H363" i="50"/>
  <c r="I363" i="50"/>
  <c r="C364" i="50"/>
  <c r="D364" i="50"/>
  <c r="E364" i="50"/>
  <c r="F364" i="50"/>
  <c r="G364" i="50"/>
  <c r="H364" i="50"/>
  <c r="I364" i="50"/>
  <c r="C365" i="50"/>
  <c r="D365" i="50"/>
  <c r="E365" i="50"/>
  <c r="F365" i="50"/>
  <c r="G365" i="50"/>
  <c r="H365" i="50"/>
  <c r="I365" i="50"/>
  <c r="C366" i="50"/>
  <c r="D366" i="50"/>
  <c r="E366" i="50"/>
  <c r="F366" i="50"/>
  <c r="G366" i="50"/>
  <c r="H366" i="50"/>
  <c r="I366" i="50"/>
  <c r="C367" i="50"/>
  <c r="D367" i="50"/>
  <c r="E367" i="50"/>
  <c r="F367" i="50"/>
  <c r="G367" i="50"/>
  <c r="H367" i="50"/>
  <c r="I367" i="50"/>
  <c r="C368" i="50"/>
  <c r="D368" i="50"/>
  <c r="E368" i="50"/>
  <c r="F368" i="50"/>
  <c r="G368" i="50"/>
  <c r="H368" i="50"/>
  <c r="I368" i="50"/>
  <c r="C369" i="50"/>
  <c r="D369" i="50"/>
  <c r="E369" i="50"/>
  <c r="F369" i="50"/>
  <c r="G369" i="50"/>
  <c r="H369" i="50"/>
  <c r="I369" i="50"/>
  <c r="C370" i="50"/>
  <c r="D370" i="50"/>
  <c r="E370" i="50"/>
  <c r="F370" i="50"/>
  <c r="G370" i="50"/>
  <c r="H370" i="50"/>
  <c r="I370" i="50"/>
  <c r="D312" i="50"/>
  <c r="E312" i="50"/>
  <c r="F312" i="50"/>
  <c r="G312" i="50"/>
  <c r="H312" i="50"/>
  <c r="I312" i="50"/>
  <c r="C312" i="50"/>
  <c r="B313" i="50"/>
  <c r="B314" i="50"/>
  <c r="B315" i="50"/>
  <c r="B316" i="50"/>
  <c r="B317" i="50"/>
  <c r="B318" i="50"/>
  <c r="B319" i="50"/>
  <c r="B320" i="50"/>
  <c r="B321" i="50"/>
  <c r="B322" i="50"/>
  <c r="B323" i="50"/>
  <c r="B324" i="50"/>
  <c r="B325" i="50"/>
  <c r="B326" i="50"/>
  <c r="B327" i="50"/>
  <c r="B328" i="50"/>
  <c r="B329" i="50"/>
  <c r="B330" i="50"/>
  <c r="B331" i="50"/>
  <c r="B332" i="50"/>
  <c r="B333" i="50"/>
  <c r="B334" i="50"/>
  <c r="B335" i="50"/>
  <c r="B336" i="50"/>
  <c r="B337" i="50"/>
  <c r="B338" i="50"/>
  <c r="B339" i="50"/>
  <c r="B340" i="50"/>
  <c r="B341" i="50"/>
  <c r="B342" i="50"/>
  <c r="B343" i="50"/>
  <c r="B344" i="50"/>
  <c r="B345" i="50"/>
  <c r="B346" i="50"/>
  <c r="B347" i="50"/>
  <c r="B348" i="50"/>
  <c r="B349" i="50"/>
  <c r="B350" i="50"/>
  <c r="B351" i="50"/>
  <c r="B352" i="50"/>
  <c r="B353" i="50"/>
  <c r="B354" i="50"/>
  <c r="B355" i="50"/>
  <c r="B356" i="50"/>
  <c r="B357" i="50"/>
  <c r="B358" i="50"/>
  <c r="B359" i="50"/>
  <c r="B360" i="50"/>
  <c r="B361" i="50"/>
  <c r="B362" i="50"/>
  <c r="B363" i="50"/>
  <c r="B364" i="50"/>
  <c r="B365" i="50"/>
  <c r="B366" i="50"/>
  <c r="B367" i="50"/>
  <c r="B368" i="50"/>
  <c r="B369" i="50"/>
  <c r="B370" i="50"/>
  <c r="W43" i="62"/>
  <c r="J345" i="50" s="1"/>
  <c r="X43" i="62"/>
  <c r="Y43" i="62" s="1"/>
  <c r="W44" i="62"/>
  <c r="J346" i="50" s="1"/>
  <c r="X44" i="62"/>
  <c r="W45" i="62"/>
  <c r="J347" i="50" s="1"/>
  <c r="X45" i="62"/>
  <c r="Y45" i="62" s="1"/>
  <c r="W46" i="62"/>
  <c r="J348" i="50" s="1"/>
  <c r="X46" i="62"/>
  <c r="K348" i="50" s="1"/>
  <c r="W47" i="62"/>
  <c r="J349" i="50" s="1"/>
  <c r="X47" i="62"/>
  <c r="K349" i="50" s="1"/>
  <c r="Y47" i="62"/>
  <c r="W48" i="62"/>
  <c r="J350" i="50" s="1"/>
  <c r="X48" i="62"/>
  <c r="Y48" i="62" s="1"/>
  <c r="W49" i="62"/>
  <c r="J351" i="50" s="1"/>
  <c r="X49" i="62"/>
  <c r="Y49" i="62" s="1"/>
  <c r="W50" i="62"/>
  <c r="J352" i="50" s="1"/>
  <c r="X50" i="62"/>
  <c r="Y50" i="62" s="1"/>
  <c r="W51" i="62"/>
  <c r="J353" i="50" s="1"/>
  <c r="X51" i="62"/>
  <c r="K353" i="50" s="1"/>
  <c r="W52" i="62"/>
  <c r="J354" i="50" s="1"/>
  <c r="X52" i="62"/>
  <c r="Y52" i="62" s="1"/>
  <c r="W53" i="62"/>
  <c r="J355" i="50" s="1"/>
  <c r="X53" i="62"/>
  <c r="Y53" i="62" s="1"/>
  <c r="W54" i="62"/>
  <c r="J356" i="50" s="1"/>
  <c r="X54" i="62"/>
  <c r="K356" i="50" s="1"/>
  <c r="W55" i="62"/>
  <c r="J357" i="50" s="1"/>
  <c r="X55" i="62"/>
  <c r="Y55" i="62" s="1"/>
  <c r="W56" i="62"/>
  <c r="J358" i="50" s="1"/>
  <c r="X56" i="62"/>
  <c r="K358" i="50" s="1"/>
  <c r="W57" i="62"/>
  <c r="J359" i="50" s="1"/>
  <c r="X57" i="62"/>
  <c r="Y57" i="62" s="1"/>
  <c r="W58" i="62"/>
  <c r="J360" i="50" s="1"/>
  <c r="X58" i="62"/>
  <c r="K360" i="50" s="1"/>
  <c r="W59" i="62"/>
  <c r="J361" i="50" s="1"/>
  <c r="X59" i="62"/>
  <c r="K361" i="50" s="1"/>
  <c r="W60" i="62"/>
  <c r="J362" i="50" s="1"/>
  <c r="X60" i="62"/>
  <c r="Y60" i="62" s="1"/>
  <c r="W61" i="62"/>
  <c r="J363" i="50" s="1"/>
  <c r="X61" i="62"/>
  <c r="Y61" i="62" s="1"/>
  <c r="W62" i="62"/>
  <c r="J364" i="50" s="1"/>
  <c r="X62" i="62"/>
  <c r="W63" i="62"/>
  <c r="J365" i="50" s="1"/>
  <c r="X63" i="62"/>
  <c r="K365" i="50" s="1"/>
  <c r="W64" i="62"/>
  <c r="J366" i="50" s="1"/>
  <c r="X64" i="62"/>
  <c r="Y64" i="62" s="1"/>
  <c r="W65" i="62"/>
  <c r="J367" i="50" s="1"/>
  <c r="X65" i="62"/>
  <c r="Y65" i="62" s="1"/>
  <c r="W66" i="62"/>
  <c r="J368" i="50" s="1"/>
  <c r="X66" i="62"/>
  <c r="K368" i="50" s="1"/>
  <c r="W67" i="62"/>
  <c r="J369" i="50" s="1"/>
  <c r="X67" i="62"/>
  <c r="K369" i="50" s="1"/>
  <c r="W68" i="62"/>
  <c r="J370" i="50" s="1"/>
  <c r="X68" i="62"/>
  <c r="Y68" i="62" s="1"/>
  <c r="B312" i="50"/>
  <c r="X42" i="62"/>
  <c r="K344" i="50" s="1"/>
  <c r="W42" i="62"/>
  <c r="J344" i="50" s="1"/>
  <c r="X41" i="62"/>
  <c r="Y41" i="62" s="1"/>
  <c r="W41" i="62"/>
  <c r="J343" i="50" s="1"/>
  <c r="X40" i="62"/>
  <c r="K342" i="50" s="1"/>
  <c r="W40" i="62"/>
  <c r="J342" i="50" s="1"/>
  <c r="X39" i="62"/>
  <c r="K341" i="50" s="1"/>
  <c r="W39" i="62"/>
  <c r="J341" i="50" s="1"/>
  <c r="X38" i="62"/>
  <c r="K340" i="50" s="1"/>
  <c r="W38" i="62"/>
  <c r="J340" i="50" s="1"/>
  <c r="X37" i="62"/>
  <c r="Y37" i="62" s="1"/>
  <c r="W37" i="62"/>
  <c r="J339" i="50" s="1"/>
  <c r="X36" i="62"/>
  <c r="W36" i="62"/>
  <c r="J338" i="50" s="1"/>
  <c r="X35" i="62"/>
  <c r="K337" i="50" s="1"/>
  <c r="W35" i="62"/>
  <c r="J337" i="50" s="1"/>
  <c r="X34" i="62"/>
  <c r="K336" i="50" s="1"/>
  <c r="W34" i="62"/>
  <c r="J336" i="50" s="1"/>
  <c r="X33" i="62"/>
  <c r="Y33" i="62" s="1"/>
  <c r="W33" i="62"/>
  <c r="J335" i="50" s="1"/>
  <c r="X32" i="62"/>
  <c r="K334" i="50" s="1"/>
  <c r="W32" i="62"/>
  <c r="J334" i="50" s="1"/>
  <c r="X31" i="62"/>
  <c r="K333" i="50" s="1"/>
  <c r="W31" i="62"/>
  <c r="J333" i="50" s="1"/>
  <c r="X30" i="62"/>
  <c r="K332" i="50" s="1"/>
  <c r="W30" i="62"/>
  <c r="J332" i="50" s="1"/>
  <c r="X29" i="62"/>
  <c r="Y29" i="62" s="1"/>
  <c r="W29" i="62"/>
  <c r="J331" i="50" s="1"/>
  <c r="X28" i="62"/>
  <c r="W28" i="62"/>
  <c r="J330" i="50" s="1"/>
  <c r="X27" i="62"/>
  <c r="K329" i="50" s="1"/>
  <c r="W27" i="62"/>
  <c r="J329" i="50" s="1"/>
  <c r="X26" i="62"/>
  <c r="K328" i="50" s="1"/>
  <c r="W26" i="62"/>
  <c r="J328" i="50" s="1"/>
  <c r="X25" i="62"/>
  <c r="Y25" i="62" s="1"/>
  <c r="W25" i="62"/>
  <c r="J327" i="50" s="1"/>
  <c r="X24" i="62"/>
  <c r="Y24" i="62" s="1"/>
  <c r="W24" i="62"/>
  <c r="J326" i="50" s="1"/>
  <c r="X23" i="62"/>
  <c r="K325" i="50" s="1"/>
  <c r="W23" i="62"/>
  <c r="J325" i="50" s="1"/>
  <c r="X22" i="62"/>
  <c r="K324" i="50" s="1"/>
  <c r="W22" i="62"/>
  <c r="J324" i="50" s="1"/>
  <c r="X21" i="62"/>
  <c r="Y21" i="62" s="1"/>
  <c r="W21" i="62"/>
  <c r="J323" i="50" s="1"/>
  <c r="X20" i="62"/>
  <c r="Y20" i="62" s="1"/>
  <c r="W20" i="62"/>
  <c r="J322" i="50" s="1"/>
  <c r="X19" i="62"/>
  <c r="K321" i="50" s="1"/>
  <c r="W19" i="62"/>
  <c r="J321" i="50" s="1"/>
  <c r="X18" i="62"/>
  <c r="K320" i="50" s="1"/>
  <c r="W18" i="62"/>
  <c r="J320" i="50" s="1"/>
  <c r="X17" i="62"/>
  <c r="Y17" i="62" s="1"/>
  <c r="W17" i="62"/>
  <c r="J319" i="50" s="1"/>
  <c r="X16" i="62"/>
  <c r="K318" i="50" s="1"/>
  <c r="W16" i="62"/>
  <c r="J318" i="50" s="1"/>
  <c r="X15" i="62"/>
  <c r="K317" i="50" s="1"/>
  <c r="W15" i="62"/>
  <c r="J317" i="50" s="1"/>
  <c r="E15" i="62"/>
  <c r="X14" i="62"/>
  <c r="K316" i="50" s="1"/>
  <c r="W14" i="62"/>
  <c r="J316" i="50" s="1"/>
  <c r="X13" i="62"/>
  <c r="K315" i="50" s="1"/>
  <c r="W13" i="62"/>
  <c r="J315" i="50" s="1"/>
  <c r="E13" i="62"/>
  <c r="X12" i="62"/>
  <c r="K314" i="50" s="1"/>
  <c r="W12" i="62"/>
  <c r="J314" i="50" s="1"/>
  <c r="X11" i="62"/>
  <c r="Y11" i="62" s="1"/>
  <c r="W11" i="62"/>
  <c r="J313" i="50" s="1"/>
  <c r="E11" i="62"/>
  <c r="X10" i="62"/>
  <c r="Y10" i="62" s="1"/>
  <c r="W10" i="62"/>
  <c r="J312" i="50" s="1"/>
  <c r="B280" i="50"/>
  <c r="C280" i="50"/>
  <c r="D280" i="50"/>
  <c r="E280" i="50"/>
  <c r="F280" i="50"/>
  <c r="G280" i="50"/>
  <c r="H280" i="50"/>
  <c r="I280" i="50"/>
  <c r="B281" i="50"/>
  <c r="C281" i="50"/>
  <c r="D281" i="50"/>
  <c r="E281" i="50"/>
  <c r="F281" i="50"/>
  <c r="G281" i="50"/>
  <c r="H281" i="50"/>
  <c r="I281" i="50"/>
  <c r="B282" i="50"/>
  <c r="C282" i="50"/>
  <c r="D282" i="50"/>
  <c r="E282" i="50"/>
  <c r="F282" i="50"/>
  <c r="G282" i="50"/>
  <c r="H282" i="50"/>
  <c r="I282" i="50"/>
  <c r="B283" i="50"/>
  <c r="C283" i="50"/>
  <c r="D283" i="50"/>
  <c r="E283" i="50"/>
  <c r="F283" i="50"/>
  <c r="G283" i="50"/>
  <c r="H283" i="50"/>
  <c r="I283" i="50"/>
  <c r="B284" i="50"/>
  <c r="C284" i="50"/>
  <c r="D284" i="50"/>
  <c r="E284" i="50"/>
  <c r="F284" i="50"/>
  <c r="G284" i="50"/>
  <c r="H284" i="50"/>
  <c r="I284" i="50"/>
  <c r="B285" i="50"/>
  <c r="C285" i="50"/>
  <c r="D285" i="50"/>
  <c r="E285" i="50"/>
  <c r="F285" i="50"/>
  <c r="G285" i="50"/>
  <c r="H285" i="50"/>
  <c r="I285" i="50"/>
  <c r="B286" i="50"/>
  <c r="C286" i="50"/>
  <c r="D286" i="50"/>
  <c r="E286" i="50"/>
  <c r="F286" i="50"/>
  <c r="G286" i="50"/>
  <c r="H286" i="50"/>
  <c r="I286" i="50"/>
  <c r="B287" i="50"/>
  <c r="C287" i="50"/>
  <c r="D287" i="50"/>
  <c r="E287" i="50"/>
  <c r="F287" i="50"/>
  <c r="G287" i="50"/>
  <c r="H287" i="50"/>
  <c r="I287" i="50"/>
  <c r="B288" i="50"/>
  <c r="C288" i="50"/>
  <c r="D288" i="50"/>
  <c r="E288" i="50"/>
  <c r="F288" i="50"/>
  <c r="G288" i="50"/>
  <c r="H288" i="50"/>
  <c r="I288" i="50"/>
  <c r="B289" i="50"/>
  <c r="C289" i="50"/>
  <c r="D289" i="50"/>
  <c r="E289" i="50"/>
  <c r="F289" i="50"/>
  <c r="G289" i="50"/>
  <c r="H289" i="50"/>
  <c r="I289" i="50"/>
  <c r="B290" i="50"/>
  <c r="C290" i="50"/>
  <c r="D290" i="50"/>
  <c r="E290" i="50"/>
  <c r="F290" i="50"/>
  <c r="G290" i="50"/>
  <c r="H290" i="50"/>
  <c r="I290" i="50"/>
  <c r="B291" i="50"/>
  <c r="C291" i="50"/>
  <c r="D291" i="50"/>
  <c r="E291" i="50"/>
  <c r="F291" i="50"/>
  <c r="G291" i="50"/>
  <c r="H291" i="50"/>
  <c r="I291" i="50"/>
  <c r="B292" i="50"/>
  <c r="C292" i="50"/>
  <c r="D292" i="50"/>
  <c r="E292" i="50"/>
  <c r="F292" i="50"/>
  <c r="G292" i="50"/>
  <c r="H292" i="50"/>
  <c r="I292" i="50"/>
  <c r="B293" i="50"/>
  <c r="C293" i="50"/>
  <c r="D293" i="50"/>
  <c r="E293" i="50"/>
  <c r="F293" i="50"/>
  <c r="G293" i="50"/>
  <c r="H293" i="50"/>
  <c r="I293" i="50"/>
  <c r="B294" i="50"/>
  <c r="C294" i="50"/>
  <c r="D294" i="50"/>
  <c r="E294" i="50"/>
  <c r="F294" i="50"/>
  <c r="G294" i="50"/>
  <c r="H294" i="50"/>
  <c r="I294" i="50"/>
  <c r="B295" i="50"/>
  <c r="C295" i="50"/>
  <c r="D295" i="50"/>
  <c r="E295" i="50"/>
  <c r="F295" i="50"/>
  <c r="G295" i="50"/>
  <c r="H295" i="50"/>
  <c r="I295" i="50"/>
  <c r="B296" i="50"/>
  <c r="C296" i="50"/>
  <c r="D296" i="50"/>
  <c r="E296" i="50"/>
  <c r="F296" i="50"/>
  <c r="G296" i="50"/>
  <c r="H296" i="50"/>
  <c r="I296" i="50"/>
  <c r="B297" i="50"/>
  <c r="C297" i="50"/>
  <c r="D297" i="50"/>
  <c r="E297" i="50"/>
  <c r="F297" i="50"/>
  <c r="G297" i="50"/>
  <c r="H297" i="50"/>
  <c r="I297" i="50"/>
  <c r="B298" i="50"/>
  <c r="C298" i="50"/>
  <c r="D298" i="50"/>
  <c r="E298" i="50"/>
  <c r="F298" i="50"/>
  <c r="G298" i="50"/>
  <c r="H298" i="50"/>
  <c r="I298" i="50"/>
  <c r="B299" i="50"/>
  <c r="C299" i="50"/>
  <c r="D299" i="50"/>
  <c r="E299" i="50"/>
  <c r="F299" i="50"/>
  <c r="G299" i="50"/>
  <c r="H299" i="50"/>
  <c r="I299" i="50"/>
  <c r="B300" i="50"/>
  <c r="C300" i="50"/>
  <c r="D300" i="50"/>
  <c r="E300" i="50"/>
  <c r="F300" i="50"/>
  <c r="G300" i="50"/>
  <c r="H300" i="50"/>
  <c r="I300" i="50"/>
  <c r="B301" i="50"/>
  <c r="C301" i="50"/>
  <c r="D301" i="50"/>
  <c r="E301" i="50"/>
  <c r="F301" i="50"/>
  <c r="G301" i="50"/>
  <c r="H301" i="50"/>
  <c r="I301" i="50"/>
  <c r="B302" i="50"/>
  <c r="C302" i="50"/>
  <c r="D302" i="50"/>
  <c r="E302" i="50"/>
  <c r="F302" i="50"/>
  <c r="G302" i="50"/>
  <c r="H302" i="50"/>
  <c r="I302" i="50"/>
  <c r="B303" i="50"/>
  <c r="C303" i="50"/>
  <c r="D303" i="50"/>
  <c r="E303" i="50"/>
  <c r="F303" i="50"/>
  <c r="G303" i="50"/>
  <c r="H303" i="50"/>
  <c r="I303" i="50"/>
  <c r="B304" i="50"/>
  <c r="C304" i="50"/>
  <c r="D304" i="50"/>
  <c r="E304" i="50"/>
  <c r="F304" i="50"/>
  <c r="G304" i="50"/>
  <c r="H304" i="50"/>
  <c r="I304" i="50"/>
  <c r="B305" i="50"/>
  <c r="C305" i="50"/>
  <c r="D305" i="50"/>
  <c r="E305" i="50"/>
  <c r="F305" i="50"/>
  <c r="G305" i="50"/>
  <c r="H305" i="50"/>
  <c r="I305" i="50"/>
  <c r="B306" i="50"/>
  <c r="C306" i="50"/>
  <c r="D306" i="50"/>
  <c r="E306" i="50"/>
  <c r="F306" i="50"/>
  <c r="G306" i="50"/>
  <c r="H306" i="50"/>
  <c r="I306" i="50"/>
  <c r="B307" i="50"/>
  <c r="C307" i="50"/>
  <c r="D307" i="50"/>
  <c r="E307" i="50"/>
  <c r="F307" i="50"/>
  <c r="G307" i="50"/>
  <c r="H307" i="50"/>
  <c r="I307" i="50"/>
  <c r="B308" i="50"/>
  <c r="C308" i="50"/>
  <c r="D308" i="50"/>
  <c r="E308" i="50"/>
  <c r="F308" i="50"/>
  <c r="G308" i="50"/>
  <c r="H308" i="50"/>
  <c r="I308" i="50"/>
  <c r="B309" i="50"/>
  <c r="C309" i="50"/>
  <c r="D309" i="50"/>
  <c r="E309" i="50"/>
  <c r="F309" i="50"/>
  <c r="G309" i="50"/>
  <c r="H309" i="50"/>
  <c r="I309" i="50"/>
  <c r="B310" i="50"/>
  <c r="C310" i="50"/>
  <c r="D310" i="50"/>
  <c r="E310" i="50"/>
  <c r="F310" i="50"/>
  <c r="G310" i="50"/>
  <c r="H310" i="50"/>
  <c r="I310" i="50"/>
  <c r="B311" i="50"/>
  <c r="C311" i="50"/>
  <c r="D311" i="50"/>
  <c r="E311" i="50"/>
  <c r="F311" i="50"/>
  <c r="G311" i="50"/>
  <c r="H311" i="50"/>
  <c r="I311" i="50"/>
  <c r="D279" i="50"/>
  <c r="E279" i="50"/>
  <c r="F279" i="50"/>
  <c r="G279" i="50"/>
  <c r="H279" i="50"/>
  <c r="I279" i="50"/>
  <c r="C279" i="50"/>
  <c r="B279" i="50"/>
  <c r="X42" i="61"/>
  <c r="Y42" i="61" s="1"/>
  <c r="W42" i="61"/>
  <c r="J311" i="50" s="1"/>
  <c r="X41" i="61"/>
  <c r="Y41" i="61" s="1"/>
  <c r="W41" i="61"/>
  <c r="J310" i="50" s="1"/>
  <c r="X40" i="61"/>
  <c r="K309" i="50" s="1"/>
  <c r="W40" i="61"/>
  <c r="J309" i="50" s="1"/>
  <c r="X39" i="61"/>
  <c r="Y39" i="61" s="1"/>
  <c r="W39" i="61"/>
  <c r="J308" i="50" s="1"/>
  <c r="X38" i="61"/>
  <c r="Y38" i="61" s="1"/>
  <c r="W38" i="61"/>
  <c r="J307" i="50" s="1"/>
  <c r="X37" i="61"/>
  <c r="Y37" i="61" s="1"/>
  <c r="W37" i="61"/>
  <c r="J306" i="50" s="1"/>
  <c r="X36" i="61"/>
  <c r="K305" i="50" s="1"/>
  <c r="W36" i="61"/>
  <c r="J305" i="50" s="1"/>
  <c r="X35" i="61"/>
  <c r="W35" i="61"/>
  <c r="J304" i="50" s="1"/>
  <c r="X34" i="61"/>
  <c r="Y34" i="61" s="1"/>
  <c r="W34" i="61"/>
  <c r="J303" i="50" s="1"/>
  <c r="X33" i="61"/>
  <c r="W33" i="61"/>
  <c r="J302" i="50" s="1"/>
  <c r="X32" i="61"/>
  <c r="Y32" i="61" s="1"/>
  <c r="W32" i="61"/>
  <c r="J301" i="50" s="1"/>
  <c r="X31" i="61"/>
  <c r="W31" i="61"/>
  <c r="J300" i="50" s="1"/>
  <c r="X30" i="61"/>
  <c r="Y30" i="61" s="1"/>
  <c r="W30" i="61"/>
  <c r="J299" i="50" s="1"/>
  <c r="X29" i="61"/>
  <c r="Y29" i="61" s="1"/>
  <c r="W29" i="61"/>
  <c r="J298" i="50" s="1"/>
  <c r="X28" i="61"/>
  <c r="K297" i="50" s="1"/>
  <c r="W28" i="61"/>
  <c r="J297" i="50" s="1"/>
  <c r="X27" i="61"/>
  <c r="Y27" i="61" s="1"/>
  <c r="W27" i="61"/>
  <c r="J296" i="50" s="1"/>
  <c r="X26" i="61"/>
  <c r="Y26" i="61" s="1"/>
  <c r="W26" i="61"/>
  <c r="J295" i="50" s="1"/>
  <c r="X25" i="61"/>
  <c r="Y25" i="61" s="1"/>
  <c r="W25" i="61"/>
  <c r="J294" i="50" s="1"/>
  <c r="X24" i="61"/>
  <c r="W24" i="61"/>
  <c r="J293" i="50" s="1"/>
  <c r="X23" i="61"/>
  <c r="Y23" i="61" s="1"/>
  <c r="W23" i="61"/>
  <c r="J292" i="50" s="1"/>
  <c r="X22" i="61"/>
  <c r="Y22" i="61" s="1"/>
  <c r="W22" i="61"/>
  <c r="J291" i="50" s="1"/>
  <c r="X21" i="61"/>
  <c r="Y21" i="61" s="1"/>
  <c r="W21" i="61"/>
  <c r="J290" i="50" s="1"/>
  <c r="X20" i="61"/>
  <c r="K289" i="50" s="1"/>
  <c r="W20" i="61"/>
  <c r="J289" i="50" s="1"/>
  <c r="X19" i="61"/>
  <c r="Y19" i="61" s="1"/>
  <c r="W19" i="61"/>
  <c r="J288" i="50" s="1"/>
  <c r="X18" i="61"/>
  <c r="Y18" i="61" s="1"/>
  <c r="W18" i="61"/>
  <c r="J287" i="50" s="1"/>
  <c r="X17" i="61"/>
  <c r="Y17" i="61" s="1"/>
  <c r="W17" i="61"/>
  <c r="J286" i="50" s="1"/>
  <c r="X16" i="61"/>
  <c r="K285" i="50" s="1"/>
  <c r="W16" i="61"/>
  <c r="J285" i="50" s="1"/>
  <c r="X15" i="61"/>
  <c r="Y15" i="61" s="1"/>
  <c r="W15" i="61"/>
  <c r="J284" i="50" s="1"/>
  <c r="E15" i="61"/>
  <c r="X14" i="61"/>
  <c r="Y14" i="61" s="1"/>
  <c r="W14" i="61"/>
  <c r="J283" i="50" s="1"/>
  <c r="X13" i="61"/>
  <c r="Y13" i="61" s="1"/>
  <c r="W13" i="61"/>
  <c r="J282" i="50" s="1"/>
  <c r="E13" i="61"/>
  <c r="X12" i="61"/>
  <c r="Y12" i="61" s="1"/>
  <c r="W12" i="61"/>
  <c r="J281" i="50" s="1"/>
  <c r="X11" i="61"/>
  <c r="Y11" i="61" s="1"/>
  <c r="W11" i="61"/>
  <c r="J280" i="50" s="1"/>
  <c r="E11" i="61"/>
  <c r="X10" i="61"/>
  <c r="Y10" i="61" s="1"/>
  <c r="W10" i="61"/>
  <c r="J279" i="50" s="1"/>
  <c r="B245" i="50"/>
  <c r="C245" i="50"/>
  <c r="D245" i="50"/>
  <c r="E245" i="50"/>
  <c r="F245" i="50"/>
  <c r="G245" i="50"/>
  <c r="H245" i="50"/>
  <c r="I245" i="50"/>
  <c r="B246" i="50"/>
  <c r="C246" i="50"/>
  <c r="D246" i="50"/>
  <c r="E246" i="50"/>
  <c r="F246" i="50"/>
  <c r="G246" i="50"/>
  <c r="H246" i="50"/>
  <c r="I246" i="50"/>
  <c r="B247" i="50"/>
  <c r="C247" i="50"/>
  <c r="D247" i="50"/>
  <c r="E247" i="50"/>
  <c r="F247" i="50"/>
  <c r="G247" i="50"/>
  <c r="H247" i="50"/>
  <c r="I247" i="50"/>
  <c r="B248" i="50"/>
  <c r="C248" i="50"/>
  <c r="D248" i="50"/>
  <c r="E248" i="50"/>
  <c r="F248" i="50"/>
  <c r="G248" i="50"/>
  <c r="H248" i="50"/>
  <c r="I248" i="50"/>
  <c r="B249" i="50"/>
  <c r="C249" i="50"/>
  <c r="D249" i="50"/>
  <c r="E249" i="50"/>
  <c r="F249" i="50"/>
  <c r="G249" i="50"/>
  <c r="H249" i="50"/>
  <c r="I249" i="50"/>
  <c r="B250" i="50"/>
  <c r="C250" i="50"/>
  <c r="D250" i="50"/>
  <c r="E250" i="50"/>
  <c r="F250" i="50"/>
  <c r="G250" i="50"/>
  <c r="H250" i="50"/>
  <c r="I250" i="50"/>
  <c r="B251" i="50"/>
  <c r="C251" i="50"/>
  <c r="D251" i="50"/>
  <c r="E251" i="50"/>
  <c r="F251" i="50"/>
  <c r="G251" i="50"/>
  <c r="H251" i="50"/>
  <c r="I251" i="50"/>
  <c r="B252" i="50"/>
  <c r="C252" i="50"/>
  <c r="D252" i="50"/>
  <c r="E252" i="50"/>
  <c r="F252" i="50"/>
  <c r="G252" i="50"/>
  <c r="H252" i="50"/>
  <c r="I252" i="50"/>
  <c r="B253" i="50"/>
  <c r="C253" i="50"/>
  <c r="D253" i="50"/>
  <c r="E253" i="50"/>
  <c r="F253" i="50"/>
  <c r="G253" i="50"/>
  <c r="H253" i="50"/>
  <c r="I253" i="50"/>
  <c r="B254" i="50"/>
  <c r="C254" i="50"/>
  <c r="D254" i="50"/>
  <c r="E254" i="50"/>
  <c r="F254" i="50"/>
  <c r="G254" i="50"/>
  <c r="H254" i="50"/>
  <c r="I254" i="50"/>
  <c r="B255" i="50"/>
  <c r="C255" i="50"/>
  <c r="D255" i="50"/>
  <c r="E255" i="50"/>
  <c r="F255" i="50"/>
  <c r="G255" i="50"/>
  <c r="H255" i="50"/>
  <c r="I255" i="50"/>
  <c r="B256" i="50"/>
  <c r="C256" i="50"/>
  <c r="D256" i="50"/>
  <c r="E256" i="50"/>
  <c r="F256" i="50"/>
  <c r="G256" i="50"/>
  <c r="H256" i="50"/>
  <c r="I256" i="50"/>
  <c r="B257" i="50"/>
  <c r="C257" i="50"/>
  <c r="D257" i="50"/>
  <c r="E257" i="50"/>
  <c r="F257" i="50"/>
  <c r="G257" i="50"/>
  <c r="H257" i="50"/>
  <c r="I257" i="50"/>
  <c r="B258" i="50"/>
  <c r="C258" i="50"/>
  <c r="D258" i="50"/>
  <c r="E258" i="50"/>
  <c r="F258" i="50"/>
  <c r="G258" i="50"/>
  <c r="H258" i="50"/>
  <c r="I258" i="50"/>
  <c r="B259" i="50"/>
  <c r="C259" i="50"/>
  <c r="D259" i="50"/>
  <c r="E259" i="50"/>
  <c r="F259" i="50"/>
  <c r="G259" i="50"/>
  <c r="H259" i="50"/>
  <c r="I259" i="50"/>
  <c r="B260" i="50"/>
  <c r="C260" i="50"/>
  <c r="D260" i="50"/>
  <c r="E260" i="50"/>
  <c r="F260" i="50"/>
  <c r="G260" i="50"/>
  <c r="H260" i="50"/>
  <c r="I260" i="50"/>
  <c r="B261" i="50"/>
  <c r="C261" i="50"/>
  <c r="D261" i="50"/>
  <c r="E261" i="50"/>
  <c r="F261" i="50"/>
  <c r="G261" i="50"/>
  <c r="H261" i="50"/>
  <c r="I261" i="50"/>
  <c r="B262" i="50"/>
  <c r="C262" i="50"/>
  <c r="D262" i="50"/>
  <c r="E262" i="50"/>
  <c r="F262" i="50"/>
  <c r="G262" i="50"/>
  <c r="H262" i="50"/>
  <c r="I262" i="50"/>
  <c r="B263" i="50"/>
  <c r="C263" i="50"/>
  <c r="D263" i="50"/>
  <c r="E263" i="50"/>
  <c r="F263" i="50"/>
  <c r="G263" i="50"/>
  <c r="H263" i="50"/>
  <c r="I263" i="50"/>
  <c r="B264" i="50"/>
  <c r="C264" i="50"/>
  <c r="D264" i="50"/>
  <c r="E264" i="50"/>
  <c r="F264" i="50"/>
  <c r="G264" i="50"/>
  <c r="H264" i="50"/>
  <c r="I264" i="50"/>
  <c r="B265" i="50"/>
  <c r="C265" i="50"/>
  <c r="D265" i="50"/>
  <c r="E265" i="50"/>
  <c r="F265" i="50"/>
  <c r="G265" i="50"/>
  <c r="H265" i="50"/>
  <c r="I265" i="50"/>
  <c r="B266" i="50"/>
  <c r="C266" i="50"/>
  <c r="D266" i="50"/>
  <c r="E266" i="50"/>
  <c r="F266" i="50"/>
  <c r="G266" i="50"/>
  <c r="H266" i="50"/>
  <c r="I266" i="50"/>
  <c r="B267" i="50"/>
  <c r="C267" i="50"/>
  <c r="D267" i="50"/>
  <c r="E267" i="50"/>
  <c r="F267" i="50"/>
  <c r="G267" i="50"/>
  <c r="H267" i="50"/>
  <c r="I267" i="50"/>
  <c r="B268" i="50"/>
  <c r="C268" i="50"/>
  <c r="D268" i="50"/>
  <c r="E268" i="50"/>
  <c r="F268" i="50"/>
  <c r="G268" i="50"/>
  <c r="H268" i="50"/>
  <c r="I268" i="50"/>
  <c r="B269" i="50"/>
  <c r="C269" i="50"/>
  <c r="D269" i="50"/>
  <c r="E269" i="50"/>
  <c r="F269" i="50"/>
  <c r="G269" i="50"/>
  <c r="H269" i="50"/>
  <c r="I269" i="50"/>
  <c r="B270" i="50"/>
  <c r="C270" i="50"/>
  <c r="D270" i="50"/>
  <c r="E270" i="50"/>
  <c r="F270" i="50"/>
  <c r="G270" i="50"/>
  <c r="H270" i="50"/>
  <c r="I270" i="50"/>
  <c r="B271" i="50"/>
  <c r="C271" i="50"/>
  <c r="D271" i="50"/>
  <c r="E271" i="50"/>
  <c r="F271" i="50"/>
  <c r="G271" i="50"/>
  <c r="H271" i="50"/>
  <c r="I271" i="50"/>
  <c r="B272" i="50"/>
  <c r="C272" i="50"/>
  <c r="D272" i="50"/>
  <c r="E272" i="50"/>
  <c r="F272" i="50"/>
  <c r="G272" i="50"/>
  <c r="H272" i="50"/>
  <c r="I272" i="50"/>
  <c r="B273" i="50"/>
  <c r="C273" i="50"/>
  <c r="D273" i="50"/>
  <c r="E273" i="50"/>
  <c r="F273" i="50"/>
  <c r="G273" i="50"/>
  <c r="H273" i="50"/>
  <c r="I273" i="50"/>
  <c r="B274" i="50"/>
  <c r="C274" i="50"/>
  <c r="D274" i="50"/>
  <c r="E274" i="50"/>
  <c r="F274" i="50"/>
  <c r="G274" i="50"/>
  <c r="H274" i="50"/>
  <c r="I274" i="50"/>
  <c r="B275" i="50"/>
  <c r="C275" i="50"/>
  <c r="D275" i="50"/>
  <c r="E275" i="50"/>
  <c r="F275" i="50"/>
  <c r="G275" i="50"/>
  <c r="H275" i="50"/>
  <c r="I275" i="50"/>
  <c r="B276" i="50"/>
  <c r="C276" i="50"/>
  <c r="D276" i="50"/>
  <c r="E276" i="50"/>
  <c r="F276" i="50"/>
  <c r="G276" i="50"/>
  <c r="H276" i="50"/>
  <c r="I276" i="50"/>
  <c r="B277" i="50"/>
  <c r="C277" i="50"/>
  <c r="D277" i="50"/>
  <c r="E277" i="50"/>
  <c r="F277" i="50"/>
  <c r="G277" i="50"/>
  <c r="H277" i="50"/>
  <c r="I277" i="50"/>
  <c r="B278" i="50"/>
  <c r="C278" i="50"/>
  <c r="D278" i="50"/>
  <c r="E278" i="50"/>
  <c r="F278" i="50"/>
  <c r="G278" i="50"/>
  <c r="H278" i="50"/>
  <c r="I278" i="50"/>
  <c r="D244" i="50"/>
  <c r="E244" i="50"/>
  <c r="F244" i="50"/>
  <c r="G244" i="50"/>
  <c r="H244" i="50"/>
  <c r="I244" i="50"/>
  <c r="C244" i="50"/>
  <c r="B244" i="50"/>
  <c r="X44" i="60"/>
  <c r="K278" i="50" s="1"/>
  <c r="W44" i="60"/>
  <c r="J278" i="50" s="1"/>
  <c r="X43" i="60"/>
  <c r="Y43" i="60" s="1"/>
  <c r="W43" i="60"/>
  <c r="J277" i="50" s="1"/>
  <c r="X42" i="60"/>
  <c r="Y42" i="60" s="1"/>
  <c r="W42" i="60"/>
  <c r="J276" i="50" s="1"/>
  <c r="X41" i="60"/>
  <c r="Y41" i="60" s="1"/>
  <c r="W41" i="60"/>
  <c r="J275" i="50" s="1"/>
  <c r="X40" i="60"/>
  <c r="K274" i="50" s="1"/>
  <c r="W40" i="60"/>
  <c r="J274" i="50" s="1"/>
  <c r="X39" i="60"/>
  <c r="Y39" i="60" s="1"/>
  <c r="W39" i="60"/>
  <c r="J273" i="50" s="1"/>
  <c r="X38" i="60"/>
  <c r="Y38" i="60" s="1"/>
  <c r="W38" i="60"/>
  <c r="J272" i="50" s="1"/>
  <c r="X37" i="60"/>
  <c r="Y37" i="60" s="1"/>
  <c r="W37" i="60"/>
  <c r="J271" i="50" s="1"/>
  <c r="X36" i="60"/>
  <c r="Y36" i="60" s="1"/>
  <c r="W36" i="60"/>
  <c r="J270" i="50" s="1"/>
  <c r="X35" i="60"/>
  <c r="Y35" i="60" s="1"/>
  <c r="W35" i="60"/>
  <c r="J269" i="50" s="1"/>
  <c r="X34" i="60"/>
  <c r="Y34" i="60" s="1"/>
  <c r="W34" i="60"/>
  <c r="J268" i="50" s="1"/>
  <c r="X33" i="60"/>
  <c r="Y33" i="60" s="1"/>
  <c r="W33" i="60"/>
  <c r="J267" i="50" s="1"/>
  <c r="X32" i="60"/>
  <c r="Y32" i="60" s="1"/>
  <c r="W32" i="60"/>
  <c r="J266" i="50" s="1"/>
  <c r="X31" i="60"/>
  <c r="Y31" i="60" s="1"/>
  <c r="W31" i="60"/>
  <c r="J265" i="50" s="1"/>
  <c r="X30" i="60"/>
  <c r="Y30" i="60" s="1"/>
  <c r="W30" i="60"/>
  <c r="J264" i="50" s="1"/>
  <c r="X29" i="60"/>
  <c r="Y29" i="60" s="1"/>
  <c r="W29" i="60"/>
  <c r="J263" i="50" s="1"/>
  <c r="X28" i="60"/>
  <c r="W28" i="60"/>
  <c r="J262" i="50" s="1"/>
  <c r="X27" i="60"/>
  <c r="Y27" i="60" s="1"/>
  <c r="W27" i="60"/>
  <c r="J261" i="50" s="1"/>
  <c r="X26" i="60"/>
  <c r="Y26" i="60" s="1"/>
  <c r="W26" i="60"/>
  <c r="J260" i="50" s="1"/>
  <c r="X25" i="60"/>
  <c r="Y25" i="60" s="1"/>
  <c r="W25" i="60"/>
  <c r="J259" i="50" s="1"/>
  <c r="X24" i="60"/>
  <c r="K258" i="50" s="1"/>
  <c r="W24" i="60"/>
  <c r="J258" i="50" s="1"/>
  <c r="X23" i="60"/>
  <c r="Y23" i="60" s="1"/>
  <c r="W23" i="60"/>
  <c r="J257" i="50" s="1"/>
  <c r="X22" i="60"/>
  <c r="Y22" i="60" s="1"/>
  <c r="W22" i="60"/>
  <c r="J256" i="50" s="1"/>
  <c r="X21" i="60"/>
  <c r="Y21" i="60" s="1"/>
  <c r="W21" i="60"/>
  <c r="J255" i="50" s="1"/>
  <c r="X20" i="60"/>
  <c r="Y20" i="60" s="1"/>
  <c r="W20" i="60"/>
  <c r="J254" i="50" s="1"/>
  <c r="X19" i="60"/>
  <c r="Y19" i="60" s="1"/>
  <c r="W19" i="60"/>
  <c r="J253" i="50" s="1"/>
  <c r="X18" i="60"/>
  <c r="Y18" i="60" s="1"/>
  <c r="W18" i="60"/>
  <c r="J252" i="50" s="1"/>
  <c r="X17" i="60"/>
  <c r="Y17" i="60" s="1"/>
  <c r="W17" i="60"/>
  <c r="J251" i="50" s="1"/>
  <c r="X16" i="60"/>
  <c r="K250" i="50" s="1"/>
  <c r="W16" i="60"/>
  <c r="J250" i="50" s="1"/>
  <c r="X15" i="60"/>
  <c r="Y15" i="60" s="1"/>
  <c r="W15" i="60"/>
  <c r="J249" i="50" s="1"/>
  <c r="E15" i="60"/>
  <c r="X14" i="60"/>
  <c r="Y14" i="60" s="1"/>
  <c r="W14" i="60"/>
  <c r="J248" i="50" s="1"/>
  <c r="X13" i="60"/>
  <c r="Y13" i="60" s="1"/>
  <c r="W13" i="60"/>
  <c r="J247" i="50" s="1"/>
  <c r="E13" i="60"/>
  <c r="X12" i="60"/>
  <c r="Y12" i="60" s="1"/>
  <c r="W12" i="60"/>
  <c r="J246" i="50" s="1"/>
  <c r="X11" i="60"/>
  <c r="Y11" i="60" s="1"/>
  <c r="W11" i="60"/>
  <c r="J245" i="50" s="1"/>
  <c r="E11" i="60"/>
  <c r="X10" i="60"/>
  <c r="Y10" i="60" s="1"/>
  <c r="W10" i="60"/>
  <c r="J244" i="50" s="1"/>
  <c r="B209" i="50"/>
  <c r="C209" i="50"/>
  <c r="D209" i="50"/>
  <c r="E209" i="50"/>
  <c r="F209" i="50"/>
  <c r="G209" i="50"/>
  <c r="H209" i="50"/>
  <c r="I209" i="50"/>
  <c r="B210" i="50"/>
  <c r="C210" i="50"/>
  <c r="D210" i="50"/>
  <c r="E210" i="50"/>
  <c r="F210" i="50"/>
  <c r="G210" i="50"/>
  <c r="H210" i="50"/>
  <c r="I210" i="50"/>
  <c r="B211" i="50"/>
  <c r="C211" i="50"/>
  <c r="D211" i="50"/>
  <c r="E211" i="50"/>
  <c r="F211" i="50"/>
  <c r="G211" i="50"/>
  <c r="H211" i="50"/>
  <c r="I211" i="50"/>
  <c r="B212" i="50"/>
  <c r="C212" i="50"/>
  <c r="D212" i="50"/>
  <c r="E212" i="50"/>
  <c r="F212" i="50"/>
  <c r="G212" i="50"/>
  <c r="H212" i="50"/>
  <c r="I212" i="50"/>
  <c r="B213" i="50"/>
  <c r="C213" i="50"/>
  <c r="D213" i="50"/>
  <c r="E213" i="50"/>
  <c r="F213" i="50"/>
  <c r="G213" i="50"/>
  <c r="H213" i="50"/>
  <c r="I213" i="50"/>
  <c r="B214" i="50"/>
  <c r="C214" i="50"/>
  <c r="D214" i="50"/>
  <c r="E214" i="50"/>
  <c r="F214" i="50"/>
  <c r="G214" i="50"/>
  <c r="H214" i="50"/>
  <c r="I214" i="50"/>
  <c r="B215" i="50"/>
  <c r="C215" i="50"/>
  <c r="D215" i="50"/>
  <c r="E215" i="50"/>
  <c r="F215" i="50"/>
  <c r="G215" i="50"/>
  <c r="H215" i="50"/>
  <c r="I215" i="50"/>
  <c r="B216" i="50"/>
  <c r="C216" i="50"/>
  <c r="D216" i="50"/>
  <c r="E216" i="50"/>
  <c r="F216" i="50"/>
  <c r="G216" i="50"/>
  <c r="H216" i="50"/>
  <c r="I216" i="50"/>
  <c r="B217" i="50"/>
  <c r="C217" i="50"/>
  <c r="D217" i="50"/>
  <c r="E217" i="50"/>
  <c r="F217" i="50"/>
  <c r="G217" i="50"/>
  <c r="H217" i="50"/>
  <c r="I217" i="50"/>
  <c r="B218" i="50"/>
  <c r="C218" i="50"/>
  <c r="D218" i="50"/>
  <c r="E218" i="50"/>
  <c r="F218" i="50"/>
  <c r="G218" i="50"/>
  <c r="H218" i="50"/>
  <c r="I218" i="50"/>
  <c r="B219" i="50"/>
  <c r="C219" i="50"/>
  <c r="D219" i="50"/>
  <c r="E219" i="50"/>
  <c r="F219" i="50"/>
  <c r="G219" i="50"/>
  <c r="H219" i="50"/>
  <c r="I219" i="50"/>
  <c r="B220" i="50"/>
  <c r="C220" i="50"/>
  <c r="D220" i="50"/>
  <c r="E220" i="50"/>
  <c r="F220" i="50"/>
  <c r="G220" i="50"/>
  <c r="H220" i="50"/>
  <c r="I220" i="50"/>
  <c r="B221" i="50"/>
  <c r="C221" i="50"/>
  <c r="D221" i="50"/>
  <c r="E221" i="50"/>
  <c r="F221" i="50"/>
  <c r="G221" i="50"/>
  <c r="H221" i="50"/>
  <c r="I221" i="50"/>
  <c r="B222" i="50"/>
  <c r="C222" i="50"/>
  <c r="D222" i="50"/>
  <c r="E222" i="50"/>
  <c r="F222" i="50"/>
  <c r="G222" i="50"/>
  <c r="H222" i="50"/>
  <c r="I222" i="50"/>
  <c r="B223" i="50"/>
  <c r="C223" i="50"/>
  <c r="D223" i="50"/>
  <c r="E223" i="50"/>
  <c r="F223" i="50"/>
  <c r="G223" i="50"/>
  <c r="H223" i="50"/>
  <c r="I223" i="50"/>
  <c r="B224" i="50"/>
  <c r="C224" i="50"/>
  <c r="D224" i="50"/>
  <c r="E224" i="50"/>
  <c r="F224" i="50"/>
  <c r="G224" i="50"/>
  <c r="H224" i="50"/>
  <c r="I224" i="50"/>
  <c r="B225" i="50"/>
  <c r="C225" i="50"/>
  <c r="D225" i="50"/>
  <c r="E225" i="50"/>
  <c r="F225" i="50"/>
  <c r="G225" i="50"/>
  <c r="H225" i="50"/>
  <c r="I225" i="50"/>
  <c r="B226" i="50"/>
  <c r="C226" i="50"/>
  <c r="D226" i="50"/>
  <c r="E226" i="50"/>
  <c r="F226" i="50"/>
  <c r="G226" i="50"/>
  <c r="H226" i="50"/>
  <c r="I226" i="50"/>
  <c r="B227" i="50"/>
  <c r="C227" i="50"/>
  <c r="D227" i="50"/>
  <c r="E227" i="50"/>
  <c r="F227" i="50"/>
  <c r="G227" i="50"/>
  <c r="H227" i="50"/>
  <c r="I227" i="50"/>
  <c r="B228" i="50"/>
  <c r="C228" i="50"/>
  <c r="D228" i="50"/>
  <c r="E228" i="50"/>
  <c r="F228" i="50"/>
  <c r="G228" i="50"/>
  <c r="H228" i="50"/>
  <c r="I228" i="50"/>
  <c r="B229" i="50"/>
  <c r="C229" i="50"/>
  <c r="D229" i="50"/>
  <c r="E229" i="50"/>
  <c r="F229" i="50"/>
  <c r="G229" i="50"/>
  <c r="H229" i="50"/>
  <c r="I229" i="50"/>
  <c r="B230" i="50"/>
  <c r="C230" i="50"/>
  <c r="D230" i="50"/>
  <c r="E230" i="50"/>
  <c r="F230" i="50"/>
  <c r="G230" i="50"/>
  <c r="H230" i="50"/>
  <c r="I230" i="50"/>
  <c r="B231" i="50"/>
  <c r="C231" i="50"/>
  <c r="D231" i="50"/>
  <c r="E231" i="50"/>
  <c r="F231" i="50"/>
  <c r="G231" i="50"/>
  <c r="H231" i="50"/>
  <c r="I231" i="50"/>
  <c r="B232" i="50"/>
  <c r="C232" i="50"/>
  <c r="D232" i="50"/>
  <c r="E232" i="50"/>
  <c r="F232" i="50"/>
  <c r="G232" i="50"/>
  <c r="H232" i="50"/>
  <c r="I232" i="50"/>
  <c r="B233" i="50"/>
  <c r="C233" i="50"/>
  <c r="D233" i="50"/>
  <c r="E233" i="50"/>
  <c r="F233" i="50"/>
  <c r="G233" i="50"/>
  <c r="H233" i="50"/>
  <c r="I233" i="50"/>
  <c r="B234" i="50"/>
  <c r="C234" i="50"/>
  <c r="D234" i="50"/>
  <c r="E234" i="50"/>
  <c r="F234" i="50"/>
  <c r="G234" i="50"/>
  <c r="H234" i="50"/>
  <c r="I234" i="50"/>
  <c r="B235" i="50"/>
  <c r="C235" i="50"/>
  <c r="D235" i="50"/>
  <c r="E235" i="50"/>
  <c r="F235" i="50"/>
  <c r="G235" i="50"/>
  <c r="H235" i="50"/>
  <c r="I235" i="50"/>
  <c r="B236" i="50"/>
  <c r="C236" i="50"/>
  <c r="D236" i="50"/>
  <c r="E236" i="50"/>
  <c r="F236" i="50"/>
  <c r="G236" i="50"/>
  <c r="H236" i="50"/>
  <c r="I236" i="50"/>
  <c r="B237" i="50"/>
  <c r="C237" i="50"/>
  <c r="D237" i="50"/>
  <c r="E237" i="50"/>
  <c r="F237" i="50"/>
  <c r="G237" i="50"/>
  <c r="H237" i="50"/>
  <c r="I237" i="50"/>
  <c r="B238" i="50"/>
  <c r="C238" i="50"/>
  <c r="D238" i="50"/>
  <c r="E238" i="50"/>
  <c r="F238" i="50"/>
  <c r="G238" i="50"/>
  <c r="H238" i="50"/>
  <c r="I238" i="50"/>
  <c r="B239" i="50"/>
  <c r="C239" i="50"/>
  <c r="D239" i="50"/>
  <c r="E239" i="50"/>
  <c r="F239" i="50"/>
  <c r="G239" i="50"/>
  <c r="H239" i="50"/>
  <c r="I239" i="50"/>
  <c r="B240" i="50"/>
  <c r="C240" i="50"/>
  <c r="D240" i="50"/>
  <c r="E240" i="50"/>
  <c r="F240" i="50"/>
  <c r="G240" i="50"/>
  <c r="H240" i="50"/>
  <c r="I240" i="50"/>
  <c r="B241" i="50"/>
  <c r="C241" i="50"/>
  <c r="D241" i="50"/>
  <c r="E241" i="50"/>
  <c r="F241" i="50"/>
  <c r="G241" i="50"/>
  <c r="H241" i="50"/>
  <c r="I241" i="50"/>
  <c r="B242" i="50"/>
  <c r="C242" i="50"/>
  <c r="D242" i="50"/>
  <c r="E242" i="50"/>
  <c r="F242" i="50"/>
  <c r="G242" i="50"/>
  <c r="H242" i="50"/>
  <c r="I242" i="50"/>
  <c r="B243" i="50"/>
  <c r="C243" i="50"/>
  <c r="D243" i="50"/>
  <c r="E243" i="50"/>
  <c r="F243" i="50"/>
  <c r="G243" i="50"/>
  <c r="H243" i="50"/>
  <c r="I243" i="50"/>
  <c r="J243" i="50"/>
  <c r="D208" i="50"/>
  <c r="E208" i="50"/>
  <c r="F208" i="50"/>
  <c r="G208" i="50"/>
  <c r="H208" i="50"/>
  <c r="I208" i="50"/>
  <c r="C208" i="50"/>
  <c r="B208" i="50"/>
  <c r="W41" i="59"/>
  <c r="J239" i="50" s="1"/>
  <c r="X41" i="59"/>
  <c r="K239" i="50" s="1"/>
  <c r="W42" i="59"/>
  <c r="J240" i="50" s="1"/>
  <c r="X42" i="59"/>
  <c r="Y42" i="59" s="1"/>
  <c r="W43" i="59"/>
  <c r="J241" i="50" s="1"/>
  <c r="X43" i="59"/>
  <c r="Y43" i="59" s="1"/>
  <c r="W44" i="59"/>
  <c r="J242" i="50" s="1"/>
  <c r="X44" i="59"/>
  <c r="Y44" i="59" s="1"/>
  <c r="W45" i="59"/>
  <c r="X45" i="59"/>
  <c r="K243" i="50" s="1"/>
  <c r="X40" i="59"/>
  <c r="Y40" i="59" s="1"/>
  <c r="W40" i="59"/>
  <c r="J238" i="50" s="1"/>
  <c r="X39" i="59"/>
  <c r="K237" i="50" s="1"/>
  <c r="W39" i="59"/>
  <c r="J237" i="50" s="1"/>
  <c r="X38" i="59"/>
  <c r="W38" i="59"/>
  <c r="J236" i="50" s="1"/>
  <c r="X37" i="59"/>
  <c r="Y37" i="59" s="1"/>
  <c r="W37" i="59"/>
  <c r="J235" i="50" s="1"/>
  <c r="X36" i="59"/>
  <c r="Y36" i="59" s="1"/>
  <c r="W36" i="59"/>
  <c r="J234" i="50" s="1"/>
  <c r="X35" i="59"/>
  <c r="K233" i="50" s="1"/>
  <c r="W35" i="59"/>
  <c r="J233" i="50" s="1"/>
  <c r="X34" i="59"/>
  <c r="Y34" i="59" s="1"/>
  <c r="W34" i="59"/>
  <c r="J232" i="50" s="1"/>
  <c r="X33" i="59"/>
  <c r="Y33" i="59" s="1"/>
  <c r="W33" i="59"/>
  <c r="J231" i="50" s="1"/>
  <c r="X32" i="59"/>
  <c r="Y32" i="59" s="1"/>
  <c r="W32" i="59"/>
  <c r="J230" i="50" s="1"/>
  <c r="X31" i="59"/>
  <c r="K229" i="50" s="1"/>
  <c r="W31" i="59"/>
  <c r="J229" i="50" s="1"/>
  <c r="X30" i="59"/>
  <c r="Y30" i="59" s="1"/>
  <c r="W30" i="59"/>
  <c r="J228" i="50" s="1"/>
  <c r="X29" i="59"/>
  <c r="Y29" i="59" s="1"/>
  <c r="W29" i="59"/>
  <c r="J227" i="50" s="1"/>
  <c r="X28" i="59"/>
  <c r="Y28" i="59" s="1"/>
  <c r="W28" i="59"/>
  <c r="J226" i="50" s="1"/>
  <c r="X27" i="59"/>
  <c r="K225" i="50" s="1"/>
  <c r="W27" i="59"/>
  <c r="J225" i="50" s="1"/>
  <c r="X26" i="59"/>
  <c r="Y26" i="59" s="1"/>
  <c r="W26" i="59"/>
  <c r="J224" i="50" s="1"/>
  <c r="X25" i="59"/>
  <c r="Y25" i="59" s="1"/>
  <c r="W25" i="59"/>
  <c r="J223" i="50" s="1"/>
  <c r="X24" i="59"/>
  <c r="Y24" i="59" s="1"/>
  <c r="W24" i="59"/>
  <c r="J222" i="50" s="1"/>
  <c r="X23" i="59"/>
  <c r="K221" i="50" s="1"/>
  <c r="W23" i="59"/>
  <c r="J221" i="50" s="1"/>
  <c r="X22" i="59"/>
  <c r="Y22" i="59" s="1"/>
  <c r="W22" i="59"/>
  <c r="J220" i="50" s="1"/>
  <c r="X21" i="59"/>
  <c r="Y21" i="59" s="1"/>
  <c r="W21" i="59"/>
  <c r="J219" i="50" s="1"/>
  <c r="X20" i="59"/>
  <c r="Y20" i="59" s="1"/>
  <c r="W20" i="59"/>
  <c r="J218" i="50" s="1"/>
  <c r="X19" i="59"/>
  <c r="W19" i="59"/>
  <c r="J217" i="50" s="1"/>
  <c r="X18" i="59"/>
  <c r="Y18" i="59" s="1"/>
  <c r="W18" i="59"/>
  <c r="J216" i="50" s="1"/>
  <c r="X17" i="59"/>
  <c r="Y17" i="59" s="1"/>
  <c r="W17" i="59"/>
  <c r="J215" i="50" s="1"/>
  <c r="X16" i="59"/>
  <c r="Y16" i="59" s="1"/>
  <c r="W16" i="59"/>
  <c r="J214" i="50" s="1"/>
  <c r="X15" i="59"/>
  <c r="K213" i="50" s="1"/>
  <c r="W15" i="59"/>
  <c r="J213" i="50" s="1"/>
  <c r="E15" i="59"/>
  <c r="X14" i="59"/>
  <c r="Y14" i="59" s="1"/>
  <c r="W14" i="59"/>
  <c r="J212" i="50" s="1"/>
  <c r="X13" i="59"/>
  <c r="Y13" i="59" s="1"/>
  <c r="W13" i="59"/>
  <c r="J211" i="50" s="1"/>
  <c r="E13" i="59"/>
  <c r="X12" i="59"/>
  <c r="Y12" i="59" s="1"/>
  <c r="W12" i="59"/>
  <c r="J210" i="50" s="1"/>
  <c r="X11" i="59"/>
  <c r="Y11" i="59" s="1"/>
  <c r="W11" i="59"/>
  <c r="J209" i="50" s="1"/>
  <c r="E11" i="59"/>
  <c r="X10" i="59"/>
  <c r="Y10" i="59" s="1"/>
  <c r="W10" i="59"/>
  <c r="J208" i="50" s="1"/>
  <c r="C191" i="50"/>
  <c r="D191" i="50"/>
  <c r="E191" i="50"/>
  <c r="F191" i="50"/>
  <c r="G191" i="50"/>
  <c r="H191" i="50"/>
  <c r="I191" i="50"/>
  <c r="C192" i="50"/>
  <c r="D192" i="50"/>
  <c r="E192" i="50"/>
  <c r="F192" i="50"/>
  <c r="G192" i="50"/>
  <c r="H192" i="50"/>
  <c r="I192" i="50"/>
  <c r="C193" i="50"/>
  <c r="D193" i="50"/>
  <c r="E193" i="50"/>
  <c r="F193" i="50"/>
  <c r="G193" i="50"/>
  <c r="H193" i="50"/>
  <c r="I193" i="50"/>
  <c r="C194" i="50"/>
  <c r="D194" i="50"/>
  <c r="E194" i="50"/>
  <c r="F194" i="50"/>
  <c r="G194" i="50"/>
  <c r="H194" i="50"/>
  <c r="I194" i="50"/>
  <c r="C195" i="50"/>
  <c r="D195" i="50"/>
  <c r="E195" i="50"/>
  <c r="F195" i="50"/>
  <c r="G195" i="50"/>
  <c r="H195" i="50"/>
  <c r="I195" i="50"/>
  <c r="C196" i="50"/>
  <c r="D196" i="50"/>
  <c r="E196" i="50"/>
  <c r="F196" i="50"/>
  <c r="G196" i="50"/>
  <c r="H196" i="50"/>
  <c r="I196" i="50"/>
  <c r="C197" i="50"/>
  <c r="D197" i="50"/>
  <c r="E197" i="50"/>
  <c r="F197" i="50"/>
  <c r="G197" i="50"/>
  <c r="H197" i="50"/>
  <c r="I197" i="50"/>
  <c r="C198" i="50"/>
  <c r="D198" i="50"/>
  <c r="E198" i="50"/>
  <c r="F198" i="50"/>
  <c r="G198" i="50"/>
  <c r="H198" i="50"/>
  <c r="I198" i="50"/>
  <c r="C199" i="50"/>
  <c r="D199" i="50"/>
  <c r="E199" i="50"/>
  <c r="F199" i="50"/>
  <c r="G199" i="50"/>
  <c r="H199" i="50"/>
  <c r="I199" i="50"/>
  <c r="C200" i="50"/>
  <c r="D200" i="50"/>
  <c r="E200" i="50"/>
  <c r="F200" i="50"/>
  <c r="G200" i="50"/>
  <c r="H200" i="50"/>
  <c r="I200" i="50"/>
  <c r="C201" i="50"/>
  <c r="D201" i="50"/>
  <c r="E201" i="50"/>
  <c r="F201" i="50"/>
  <c r="G201" i="50"/>
  <c r="H201" i="50"/>
  <c r="I201" i="50"/>
  <c r="C202" i="50"/>
  <c r="D202" i="50"/>
  <c r="E202" i="50"/>
  <c r="F202" i="50"/>
  <c r="G202" i="50"/>
  <c r="H202" i="50"/>
  <c r="I202" i="50"/>
  <c r="C203" i="50"/>
  <c r="D203" i="50"/>
  <c r="E203" i="50"/>
  <c r="F203" i="50"/>
  <c r="G203" i="50"/>
  <c r="H203" i="50"/>
  <c r="I203" i="50"/>
  <c r="C204" i="50"/>
  <c r="D204" i="50"/>
  <c r="E204" i="50"/>
  <c r="F204" i="50"/>
  <c r="G204" i="50"/>
  <c r="H204" i="50"/>
  <c r="I204" i="50"/>
  <c r="C205" i="50"/>
  <c r="D205" i="50"/>
  <c r="E205" i="50"/>
  <c r="F205" i="50"/>
  <c r="G205" i="50"/>
  <c r="H205" i="50"/>
  <c r="I205" i="50"/>
  <c r="C206" i="50"/>
  <c r="D206" i="50"/>
  <c r="E206" i="50"/>
  <c r="F206" i="50"/>
  <c r="G206" i="50"/>
  <c r="H206" i="50"/>
  <c r="I206" i="50"/>
  <c r="C207" i="50"/>
  <c r="D207" i="50"/>
  <c r="E207" i="50"/>
  <c r="F207" i="50"/>
  <c r="G207" i="50"/>
  <c r="H207" i="50"/>
  <c r="I207" i="50"/>
  <c r="D190" i="50"/>
  <c r="E190" i="50"/>
  <c r="F190" i="50"/>
  <c r="G190" i="50"/>
  <c r="H190" i="50"/>
  <c r="I190" i="50"/>
  <c r="C190" i="50"/>
  <c r="B191" i="50"/>
  <c r="B192" i="50"/>
  <c r="B193" i="50"/>
  <c r="B194" i="50"/>
  <c r="B195" i="50"/>
  <c r="B196" i="50"/>
  <c r="B197" i="50"/>
  <c r="B198" i="50"/>
  <c r="B199" i="50"/>
  <c r="B200" i="50"/>
  <c r="B201" i="50"/>
  <c r="B202" i="50"/>
  <c r="B203" i="50"/>
  <c r="B204" i="50"/>
  <c r="B205" i="50"/>
  <c r="B206" i="50"/>
  <c r="B207" i="50"/>
  <c r="B190" i="50"/>
  <c r="X27" i="58"/>
  <c r="K207" i="50" s="1"/>
  <c r="W27" i="58"/>
  <c r="J207" i="50" s="1"/>
  <c r="X26" i="58"/>
  <c r="Y26" i="58" s="1"/>
  <c r="W26" i="58"/>
  <c r="J206" i="50" s="1"/>
  <c r="X25" i="58"/>
  <c r="Y25" i="58" s="1"/>
  <c r="W25" i="58"/>
  <c r="J205" i="50" s="1"/>
  <c r="X24" i="58"/>
  <c r="Y24" i="58" s="1"/>
  <c r="W24" i="58"/>
  <c r="J204" i="50" s="1"/>
  <c r="X23" i="58"/>
  <c r="K203" i="50" s="1"/>
  <c r="W23" i="58"/>
  <c r="J203" i="50" s="1"/>
  <c r="X22" i="58"/>
  <c r="Y22" i="58" s="1"/>
  <c r="W22" i="58"/>
  <c r="J202" i="50" s="1"/>
  <c r="X21" i="58"/>
  <c r="Y21" i="58" s="1"/>
  <c r="W21" i="58"/>
  <c r="J201" i="50" s="1"/>
  <c r="X20" i="58"/>
  <c r="Y20" i="58" s="1"/>
  <c r="W20" i="58"/>
  <c r="J200" i="50" s="1"/>
  <c r="X19" i="58"/>
  <c r="Y19" i="58" s="1"/>
  <c r="W19" i="58"/>
  <c r="J199" i="50" s="1"/>
  <c r="X18" i="58"/>
  <c r="Y18" i="58" s="1"/>
  <c r="W18" i="58"/>
  <c r="J198" i="50" s="1"/>
  <c r="X17" i="58"/>
  <c r="Y17" i="58" s="1"/>
  <c r="W17" i="58"/>
  <c r="J197" i="50" s="1"/>
  <c r="X16" i="58"/>
  <c r="Y16" i="58" s="1"/>
  <c r="W16" i="58"/>
  <c r="J196" i="50" s="1"/>
  <c r="X15" i="58"/>
  <c r="Y15" i="58" s="1"/>
  <c r="W15" i="58"/>
  <c r="J195" i="50" s="1"/>
  <c r="E15" i="58"/>
  <c r="X14" i="58"/>
  <c r="K194" i="50" s="1"/>
  <c r="W14" i="58"/>
  <c r="J194" i="50" s="1"/>
  <c r="X13" i="58"/>
  <c r="Y13" i="58" s="1"/>
  <c r="W13" i="58"/>
  <c r="J193" i="50" s="1"/>
  <c r="E13" i="58"/>
  <c r="X12" i="58"/>
  <c r="Y12" i="58" s="1"/>
  <c r="W12" i="58"/>
  <c r="J192" i="50" s="1"/>
  <c r="X11" i="58"/>
  <c r="Y11" i="58" s="1"/>
  <c r="W11" i="58"/>
  <c r="J191" i="50" s="1"/>
  <c r="E11" i="58"/>
  <c r="X10" i="58"/>
  <c r="Y10" i="58" s="1"/>
  <c r="W10" i="58"/>
  <c r="J190" i="50" s="1"/>
  <c r="B159" i="50"/>
  <c r="C159" i="50"/>
  <c r="D159" i="50"/>
  <c r="E159" i="50"/>
  <c r="F159" i="50"/>
  <c r="G159" i="50"/>
  <c r="H159" i="50"/>
  <c r="I159" i="50"/>
  <c r="B160" i="50"/>
  <c r="C160" i="50"/>
  <c r="D160" i="50"/>
  <c r="E160" i="50"/>
  <c r="F160" i="50"/>
  <c r="G160" i="50"/>
  <c r="H160" i="50"/>
  <c r="I160" i="50"/>
  <c r="B161" i="50"/>
  <c r="C161" i="50"/>
  <c r="D161" i="50"/>
  <c r="E161" i="50"/>
  <c r="F161" i="50"/>
  <c r="G161" i="50"/>
  <c r="H161" i="50"/>
  <c r="I161" i="50"/>
  <c r="B162" i="50"/>
  <c r="C162" i="50"/>
  <c r="D162" i="50"/>
  <c r="E162" i="50"/>
  <c r="F162" i="50"/>
  <c r="G162" i="50"/>
  <c r="H162" i="50"/>
  <c r="I162" i="50"/>
  <c r="B163" i="50"/>
  <c r="C163" i="50"/>
  <c r="D163" i="50"/>
  <c r="E163" i="50"/>
  <c r="F163" i="50"/>
  <c r="G163" i="50"/>
  <c r="H163" i="50"/>
  <c r="I163" i="50"/>
  <c r="B164" i="50"/>
  <c r="C164" i="50"/>
  <c r="D164" i="50"/>
  <c r="E164" i="50"/>
  <c r="F164" i="50"/>
  <c r="G164" i="50"/>
  <c r="H164" i="50"/>
  <c r="I164" i="50"/>
  <c r="B165" i="50"/>
  <c r="C165" i="50"/>
  <c r="D165" i="50"/>
  <c r="E165" i="50"/>
  <c r="F165" i="50"/>
  <c r="G165" i="50"/>
  <c r="H165" i="50"/>
  <c r="I165" i="50"/>
  <c r="B166" i="50"/>
  <c r="C166" i="50"/>
  <c r="D166" i="50"/>
  <c r="E166" i="50"/>
  <c r="F166" i="50"/>
  <c r="G166" i="50"/>
  <c r="H166" i="50"/>
  <c r="I166" i="50"/>
  <c r="B167" i="50"/>
  <c r="C167" i="50"/>
  <c r="D167" i="50"/>
  <c r="E167" i="50"/>
  <c r="F167" i="50"/>
  <c r="G167" i="50"/>
  <c r="H167" i="50"/>
  <c r="I167" i="50"/>
  <c r="B168" i="50"/>
  <c r="C168" i="50"/>
  <c r="D168" i="50"/>
  <c r="E168" i="50"/>
  <c r="F168" i="50"/>
  <c r="G168" i="50"/>
  <c r="H168" i="50"/>
  <c r="I168" i="50"/>
  <c r="B169" i="50"/>
  <c r="C169" i="50"/>
  <c r="D169" i="50"/>
  <c r="E169" i="50"/>
  <c r="F169" i="50"/>
  <c r="G169" i="50"/>
  <c r="H169" i="50"/>
  <c r="I169" i="50"/>
  <c r="B170" i="50"/>
  <c r="C170" i="50"/>
  <c r="D170" i="50"/>
  <c r="E170" i="50"/>
  <c r="F170" i="50"/>
  <c r="G170" i="50"/>
  <c r="H170" i="50"/>
  <c r="I170" i="50"/>
  <c r="B171" i="50"/>
  <c r="C171" i="50"/>
  <c r="D171" i="50"/>
  <c r="E171" i="50"/>
  <c r="F171" i="50"/>
  <c r="G171" i="50"/>
  <c r="H171" i="50"/>
  <c r="I171" i="50"/>
  <c r="B172" i="50"/>
  <c r="C172" i="50"/>
  <c r="D172" i="50"/>
  <c r="E172" i="50"/>
  <c r="F172" i="50"/>
  <c r="G172" i="50"/>
  <c r="H172" i="50"/>
  <c r="I172" i="50"/>
  <c r="B173" i="50"/>
  <c r="C173" i="50"/>
  <c r="D173" i="50"/>
  <c r="E173" i="50"/>
  <c r="F173" i="50"/>
  <c r="G173" i="50"/>
  <c r="H173" i="50"/>
  <c r="I173" i="50"/>
  <c r="J173" i="50"/>
  <c r="B174" i="50"/>
  <c r="C174" i="50"/>
  <c r="D174" i="50"/>
  <c r="E174" i="50"/>
  <c r="F174" i="50"/>
  <c r="G174" i="50"/>
  <c r="H174" i="50"/>
  <c r="I174" i="50"/>
  <c r="B175" i="50"/>
  <c r="C175" i="50"/>
  <c r="D175" i="50"/>
  <c r="E175" i="50"/>
  <c r="F175" i="50"/>
  <c r="G175" i="50"/>
  <c r="H175" i="50"/>
  <c r="I175" i="50"/>
  <c r="B176" i="50"/>
  <c r="C176" i="50"/>
  <c r="D176" i="50"/>
  <c r="E176" i="50"/>
  <c r="F176" i="50"/>
  <c r="G176" i="50"/>
  <c r="H176" i="50"/>
  <c r="I176" i="50"/>
  <c r="B177" i="50"/>
  <c r="C177" i="50"/>
  <c r="D177" i="50"/>
  <c r="E177" i="50"/>
  <c r="F177" i="50"/>
  <c r="G177" i="50"/>
  <c r="H177" i="50"/>
  <c r="I177" i="50"/>
  <c r="B178" i="50"/>
  <c r="C178" i="50"/>
  <c r="D178" i="50"/>
  <c r="E178" i="50"/>
  <c r="F178" i="50"/>
  <c r="G178" i="50"/>
  <c r="H178" i="50"/>
  <c r="I178" i="50"/>
  <c r="B179" i="50"/>
  <c r="C179" i="50"/>
  <c r="D179" i="50"/>
  <c r="E179" i="50"/>
  <c r="F179" i="50"/>
  <c r="G179" i="50"/>
  <c r="H179" i="50"/>
  <c r="I179" i="50"/>
  <c r="B180" i="50"/>
  <c r="C180" i="50"/>
  <c r="D180" i="50"/>
  <c r="E180" i="50"/>
  <c r="F180" i="50"/>
  <c r="G180" i="50"/>
  <c r="H180" i="50"/>
  <c r="I180" i="50"/>
  <c r="B181" i="50"/>
  <c r="C181" i="50"/>
  <c r="D181" i="50"/>
  <c r="E181" i="50"/>
  <c r="F181" i="50"/>
  <c r="G181" i="50"/>
  <c r="H181" i="50"/>
  <c r="I181" i="50"/>
  <c r="B182" i="50"/>
  <c r="C182" i="50"/>
  <c r="D182" i="50"/>
  <c r="E182" i="50"/>
  <c r="F182" i="50"/>
  <c r="G182" i="50"/>
  <c r="H182" i="50"/>
  <c r="I182" i="50"/>
  <c r="B183" i="50"/>
  <c r="C183" i="50"/>
  <c r="D183" i="50"/>
  <c r="E183" i="50"/>
  <c r="F183" i="50"/>
  <c r="G183" i="50"/>
  <c r="H183" i="50"/>
  <c r="I183" i="50"/>
  <c r="B184" i="50"/>
  <c r="C184" i="50"/>
  <c r="D184" i="50"/>
  <c r="E184" i="50"/>
  <c r="F184" i="50"/>
  <c r="G184" i="50"/>
  <c r="H184" i="50"/>
  <c r="I184" i="50"/>
  <c r="B185" i="50"/>
  <c r="C185" i="50"/>
  <c r="D185" i="50"/>
  <c r="E185" i="50"/>
  <c r="F185" i="50"/>
  <c r="G185" i="50"/>
  <c r="H185" i="50"/>
  <c r="I185" i="50"/>
  <c r="B186" i="50"/>
  <c r="C186" i="50"/>
  <c r="D186" i="50"/>
  <c r="E186" i="50"/>
  <c r="F186" i="50"/>
  <c r="G186" i="50"/>
  <c r="H186" i="50"/>
  <c r="I186" i="50"/>
  <c r="B187" i="50"/>
  <c r="C187" i="50"/>
  <c r="D187" i="50"/>
  <c r="E187" i="50"/>
  <c r="F187" i="50"/>
  <c r="G187" i="50"/>
  <c r="H187" i="50"/>
  <c r="I187" i="50"/>
  <c r="B188" i="50"/>
  <c r="C188" i="50"/>
  <c r="D188" i="50"/>
  <c r="E188" i="50"/>
  <c r="F188" i="50"/>
  <c r="G188" i="50"/>
  <c r="H188" i="50"/>
  <c r="I188" i="50"/>
  <c r="D158" i="50"/>
  <c r="E158" i="50"/>
  <c r="F158" i="50"/>
  <c r="G158" i="50"/>
  <c r="H158" i="50"/>
  <c r="I158" i="50"/>
  <c r="C158" i="50"/>
  <c r="B158" i="50"/>
  <c r="W40" i="57"/>
  <c r="J188" i="50" s="1"/>
  <c r="X40" i="57"/>
  <c r="K188" i="50" s="1"/>
  <c r="Y40" i="57"/>
  <c r="B105" i="50"/>
  <c r="C105" i="50"/>
  <c r="D105" i="50"/>
  <c r="E105" i="50"/>
  <c r="F105" i="50"/>
  <c r="G105" i="50"/>
  <c r="H105" i="50"/>
  <c r="I105" i="50"/>
  <c r="B106" i="50"/>
  <c r="C106" i="50"/>
  <c r="D106" i="50"/>
  <c r="E106" i="50"/>
  <c r="F106" i="50"/>
  <c r="G106" i="50"/>
  <c r="H106" i="50"/>
  <c r="I106" i="50"/>
  <c r="B107" i="50"/>
  <c r="C107" i="50"/>
  <c r="D107" i="50"/>
  <c r="E107" i="50"/>
  <c r="F107" i="50"/>
  <c r="G107" i="50"/>
  <c r="H107" i="50"/>
  <c r="I107" i="50"/>
  <c r="B108" i="50"/>
  <c r="C108" i="50"/>
  <c r="D108" i="50"/>
  <c r="E108" i="50"/>
  <c r="F108" i="50"/>
  <c r="G108" i="50"/>
  <c r="H108" i="50"/>
  <c r="I108" i="50"/>
  <c r="B109" i="50"/>
  <c r="C109" i="50"/>
  <c r="D109" i="50"/>
  <c r="E109" i="50"/>
  <c r="F109" i="50"/>
  <c r="G109" i="50"/>
  <c r="H109" i="50"/>
  <c r="I109" i="50"/>
  <c r="B110" i="50"/>
  <c r="C110" i="50"/>
  <c r="D110" i="50"/>
  <c r="E110" i="50"/>
  <c r="F110" i="50"/>
  <c r="G110" i="50"/>
  <c r="H110" i="50"/>
  <c r="I110" i="50"/>
  <c r="B111" i="50"/>
  <c r="C111" i="50"/>
  <c r="D111" i="50"/>
  <c r="E111" i="50"/>
  <c r="F111" i="50"/>
  <c r="G111" i="50"/>
  <c r="H111" i="50"/>
  <c r="I111" i="50"/>
  <c r="B112" i="50"/>
  <c r="C112" i="50"/>
  <c r="D112" i="50"/>
  <c r="E112" i="50"/>
  <c r="F112" i="50"/>
  <c r="G112" i="50"/>
  <c r="H112" i="50"/>
  <c r="I112" i="50"/>
  <c r="B113" i="50"/>
  <c r="C113" i="50"/>
  <c r="D113" i="50"/>
  <c r="E113" i="50"/>
  <c r="F113" i="50"/>
  <c r="G113" i="50"/>
  <c r="H113" i="50"/>
  <c r="I113" i="50"/>
  <c r="B114" i="50"/>
  <c r="C114" i="50"/>
  <c r="D114" i="50"/>
  <c r="E114" i="50"/>
  <c r="F114" i="50"/>
  <c r="G114" i="50"/>
  <c r="H114" i="50"/>
  <c r="I114" i="50"/>
  <c r="B115" i="50"/>
  <c r="C115" i="50"/>
  <c r="D115" i="50"/>
  <c r="E115" i="50"/>
  <c r="F115" i="50"/>
  <c r="G115" i="50"/>
  <c r="H115" i="50"/>
  <c r="I115" i="50"/>
  <c r="B116" i="50"/>
  <c r="C116" i="50"/>
  <c r="D116" i="50"/>
  <c r="E116" i="50"/>
  <c r="F116" i="50"/>
  <c r="G116" i="50"/>
  <c r="H116" i="50"/>
  <c r="I116" i="50"/>
  <c r="B117" i="50"/>
  <c r="C117" i="50"/>
  <c r="D117" i="50"/>
  <c r="E117" i="50"/>
  <c r="F117" i="50"/>
  <c r="G117" i="50"/>
  <c r="H117" i="50"/>
  <c r="I117" i="50"/>
  <c r="B118" i="50"/>
  <c r="C118" i="50"/>
  <c r="D118" i="50"/>
  <c r="E118" i="50"/>
  <c r="F118" i="50"/>
  <c r="G118" i="50"/>
  <c r="H118" i="50"/>
  <c r="I118" i="50"/>
  <c r="B119" i="50"/>
  <c r="C119" i="50"/>
  <c r="D119" i="50"/>
  <c r="E119" i="50"/>
  <c r="F119" i="50"/>
  <c r="G119" i="50"/>
  <c r="H119" i="50"/>
  <c r="I119" i="50"/>
  <c r="B120" i="50"/>
  <c r="C120" i="50"/>
  <c r="D120" i="50"/>
  <c r="E120" i="50"/>
  <c r="F120" i="50"/>
  <c r="G120" i="50"/>
  <c r="H120" i="50"/>
  <c r="I120" i="50"/>
  <c r="B121" i="50"/>
  <c r="C121" i="50"/>
  <c r="D121" i="50"/>
  <c r="E121" i="50"/>
  <c r="F121" i="50"/>
  <c r="G121" i="50"/>
  <c r="H121" i="50"/>
  <c r="I121" i="50"/>
  <c r="B122" i="50"/>
  <c r="C122" i="50"/>
  <c r="D122" i="50"/>
  <c r="E122" i="50"/>
  <c r="F122" i="50"/>
  <c r="G122" i="50"/>
  <c r="H122" i="50"/>
  <c r="I122" i="50"/>
  <c r="B123" i="50"/>
  <c r="C123" i="50"/>
  <c r="D123" i="50"/>
  <c r="E123" i="50"/>
  <c r="F123" i="50"/>
  <c r="G123" i="50"/>
  <c r="H123" i="50"/>
  <c r="I123" i="50"/>
  <c r="B124" i="50"/>
  <c r="C124" i="50"/>
  <c r="D124" i="50"/>
  <c r="E124" i="50"/>
  <c r="F124" i="50"/>
  <c r="G124" i="50"/>
  <c r="H124" i="50"/>
  <c r="I124" i="50"/>
  <c r="B125" i="50"/>
  <c r="C125" i="50"/>
  <c r="D125" i="50"/>
  <c r="E125" i="50"/>
  <c r="F125" i="50"/>
  <c r="G125" i="50"/>
  <c r="H125" i="50"/>
  <c r="I125" i="50"/>
  <c r="B126" i="50"/>
  <c r="C126" i="50"/>
  <c r="D126" i="50"/>
  <c r="E126" i="50"/>
  <c r="F126" i="50"/>
  <c r="G126" i="50"/>
  <c r="H126" i="50"/>
  <c r="I126" i="50"/>
  <c r="B127" i="50"/>
  <c r="C127" i="50"/>
  <c r="D127" i="50"/>
  <c r="E127" i="50"/>
  <c r="F127" i="50"/>
  <c r="G127" i="50"/>
  <c r="H127" i="50"/>
  <c r="I127" i="50"/>
  <c r="B128" i="50"/>
  <c r="C128" i="50"/>
  <c r="D128" i="50"/>
  <c r="E128" i="50"/>
  <c r="F128" i="50"/>
  <c r="G128" i="50"/>
  <c r="H128" i="50"/>
  <c r="I128" i="50"/>
  <c r="B129" i="50"/>
  <c r="C129" i="50"/>
  <c r="D129" i="50"/>
  <c r="E129" i="50"/>
  <c r="F129" i="50"/>
  <c r="G129" i="50"/>
  <c r="H129" i="50"/>
  <c r="I129" i="50"/>
  <c r="B130" i="50"/>
  <c r="C130" i="50"/>
  <c r="D130" i="50"/>
  <c r="E130" i="50"/>
  <c r="F130" i="50"/>
  <c r="G130" i="50"/>
  <c r="H130" i="50"/>
  <c r="I130" i="50"/>
  <c r="B131" i="50"/>
  <c r="C131" i="50"/>
  <c r="D131" i="50"/>
  <c r="E131" i="50"/>
  <c r="F131" i="50"/>
  <c r="G131" i="50"/>
  <c r="H131" i="50"/>
  <c r="I131" i="50"/>
  <c r="B132" i="50"/>
  <c r="C132" i="50"/>
  <c r="D132" i="50"/>
  <c r="E132" i="50"/>
  <c r="F132" i="50"/>
  <c r="G132" i="50"/>
  <c r="H132" i="50"/>
  <c r="I132" i="50"/>
  <c r="B133" i="50"/>
  <c r="C133" i="50"/>
  <c r="D133" i="50"/>
  <c r="E133" i="50"/>
  <c r="F133" i="50"/>
  <c r="G133" i="50"/>
  <c r="H133" i="50"/>
  <c r="I133" i="50"/>
  <c r="B134" i="50"/>
  <c r="C134" i="50"/>
  <c r="D134" i="50"/>
  <c r="E134" i="50"/>
  <c r="F134" i="50"/>
  <c r="G134" i="50"/>
  <c r="H134" i="50"/>
  <c r="I134" i="50"/>
  <c r="B135" i="50"/>
  <c r="C135" i="50"/>
  <c r="D135" i="50"/>
  <c r="E135" i="50"/>
  <c r="F135" i="50"/>
  <c r="G135" i="50"/>
  <c r="H135" i="50"/>
  <c r="I135" i="50"/>
  <c r="B136" i="50"/>
  <c r="C136" i="50"/>
  <c r="D136" i="50"/>
  <c r="E136" i="50"/>
  <c r="F136" i="50"/>
  <c r="G136" i="50"/>
  <c r="H136" i="50"/>
  <c r="I136" i="50"/>
  <c r="B137" i="50"/>
  <c r="C137" i="50"/>
  <c r="D137" i="50"/>
  <c r="E137" i="50"/>
  <c r="F137" i="50"/>
  <c r="G137" i="50"/>
  <c r="H137" i="50"/>
  <c r="I137" i="50"/>
  <c r="B138" i="50"/>
  <c r="C138" i="50"/>
  <c r="D138" i="50"/>
  <c r="E138" i="50"/>
  <c r="F138" i="50"/>
  <c r="G138" i="50"/>
  <c r="H138" i="50"/>
  <c r="I138" i="50"/>
  <c r="B139" i="50"/>
  <c r="C139" i="50"/>
  <c r="D139" i="50"/>
  <c r="E139" i="50"/>
  <c r="F139" i="50"/>
  <c r="G139" i="50"/>
  <c r="H139" i="50"/>
  <c r="I139" i="50"/>
  <c r="B140" i="50"/>
  <c r="C140" i="50"/>
  <c r="D140" i="50"/>
  <c r="E140" i="50"/>
  <c r="F140" i="50"/>
  <c r="G140" i="50"/>
  <c r="H140" i="50"/>
  <c r="I140" i="50"/>
  <c r="B141" i="50"/>
  <c r="C141" i="50"/>
  <c r="D141" i="50"/>
  <c r="E141" i="50"/>
  <c r="F141" i="50"/>
  <c r="G141" i="50"/>
  <c r="H141" i="50"/>
  <c r="I141" i="50"/>
  <c r="B142" i="50"/>
  <c r="C142" i="50"/>
  <c r="D142" i="50"/>
  <c r="E142" i="50"/>
  <c r="F142" i="50"/>
  <c r="G142" i="50"/>
  <c r="H142" i="50"/>
  <c r="I142" i="50"/>
  <c r="B143" i="50"/>
  <c r="C143" i="50"/>
  <c r="D143" i="50"/>
  <c r="E143" i="50"/>
  <c r="F143" i="50"/>
  <c r="G143" i="50"/>
  <c r="H143" i="50"/>
  <c r="I143" i="50"/>
  <c r="B144" i="50"/>
  <c r="C144" i="50"/>
  <c r="D144" i="50"/>
  <c r="E144" i="50"/>
  <c r="F144" i="50"/>
  <c r="G144" i="50"/>
  <c r="H144" i="50"/>
  <c r="I144" i="50"/>
  <c r="B145" i="50"/>
  <c r="C145" i="50"/>
  <c r="D145" i="50"/>
  <c r="E145" i="50"/>
  <c r="F145" i="50"/>
  <c r="G145" i="50"/>
  <c r="H145" i="50"/>
  <c r="I145" i="50"/>
  <c r="B146" i="50"/>
  <c r="C146" i="50"/>
  <c r="D146" i="50"/>
  <c r="E146" i="50"/>
  <c r="F146" i="50"/>
  <c r="G146" i="50"/>
  <c r="H146" i="50"/>
  <c r="I146" i="50"/>
  <c r="B147" i="50"/>
  <c r="C147" i="50"/>
  <c r="D147" i="50"/>
  <c r="E147" i="50"/>
  <c r="F147" i="50"/>
  <c r="G147" i="50"/>
  <c r="H147" i="50"/>
  <c r="I147" i="50"/>
  <c r="B148" i="50"/>
  <c r="C148" i="50"/>
  <c r="D148" i="50"/>
  <c r="E148" i="50"/>
  <c r="F148" i="50"/>
  <c r="G148" i="50"/>
  <c r="H148" i="50"/>
  <c r="I148" i="50"/>
  <c r="B149" i="50"/>
  <c r="C149" i="50"/>
  <c r="D149" i="50"/>
  <c r="E149" i="50"/>
  <c r="F149" i="50"/>
  <c r="G149" i="50"/>
  <c r="H149" i="50"/>
  <c r="I149" i="50"/>
  <c r="B150" i="50"/>
  <c r="C150" i="50"/>
  <c r="D150" i="50"/>
  <c r="E150" i="50"/>
  <c r="F150" i="50"/>
  <c r="G150" i="50"/>
  <c r="H150" i="50"/>
  <c r="I150" i="50"/>
  <c r="B151" i="50"/>
  <c r="C151" i="50"/>
  <c r="D151" i="50"/>
  <c r="E151" i="50"/>
  <c r="F151" i="50"/>
  <c r="G151" i="50"/>
  <c r="H151" i="50"/>
  <c r="I151" i="50"/>
  <c r="B152" i="50"/>
  <c r="C152" i="50"/>
  <c r="D152" i="50"/>
  <c r="E152" i="50"/>
  <c r="F152" i="50"/>
  <c r="G152" i="50"/>
  <c r="H152" i="50"/>
  <c r="I152" i="50"/>
  <c r="B153" i="50"/>
  <c r="C153" i="50"/>
  <c r="D153" i="50"/>
  <c r="E153" i="50"/>
  <c r="F153" i="50"/>
  <c r="G153" i="50"/>
  <c r="H153" i="50"/>
  <c r="I153" i="50"/>
  <c r="B154" i="50"/>
  <c r="C154" i="50"/>
  <c r="D154" i="50"/>
  <c r="E154" i="50"/>
  <c r="F154" i="50"/>
  <c r="G154" i="50"/>
  <c r="H154" i="50"/>
  <c r="I154" i="50"/>
  <c r="B155" i="50"/>
  <c r="C155" i="50"/>
  <c r="D155" i="50"/>
  <c r="E155" i="50"/>
  <c r="F155" i="50"/>
  <c r="G155" i="50"/>
  <c r="H155" i="50"/>
  <c r="I155" i="50"/>
  <c r="B156" i="50"/>
  <c r="C156" i="50"/>
  <c r="D156" i="50"/>
  <c r="E156" i="50"/>
  <c r="F156" i="50"/>
  <c r="G156" i="50"/>
  <c r="H156" i="50"/>
  <c r="I156" i="50"/>
  <c r="B157" i="50"/>
  <c r="C157" i="50"/>
  <c r="D157" i="50"/>
  <c r="E157" i="50"/>
  <c r="F157" i="50"/>
  <c r="G157" i="50"/>
  <c r="H157" i="50"/>
  <c r="I157" i="50"/>
  <c r="E104" i="50"/>
  <c r="F104" i="50"/>
  <c r="G104" i="50"/>
  <c r="H104" i="50"/>
  <c r="I104" i="50"/>
  <c r="D104" i="50"/>
  <c r="C104" i="50"/>
  <c r="B104" i="50"/>
  <c r="X39" i="57"/>
  <c r="Y39" i="57" s="1"/>
  <c r="W39" i="57"/>
  <c r="J187" i="50" s="1"/>
  <c r="X38" i="57"/>
  <c r="K186" i="50" s="1"/>
  <c r="W38" i="57"/>
  <c r="J186" i="50" s="1"/>
  <c r="X37" i="57"/>
  <c r="Y37" i="57" s="1"/>
  <c r="W37" i="57"/>
  <c r="J185" i="50" s="1"/>
  <c r="X36" i="57"/>
  <c r="K184" i="50" s="1"/>
  <c r="W36" i="57"/>
  <c r="J184" i="50" s="1"/>
  <c r="X35" i="57"/>
  <c r="Y35" i="57" s="1"/>
  <c r="W35" i="57"/>
  <c r="J183" i="50" s="1"/>
  <c r="X34" i="57"/>
  <c r="K182" i="50" s="1"/>
  <c r="W34" i="57"/>
  <c r="J182" i="50" s="1"/>
  <c r="X33" i="57"/>
  <c r="W33" i="57"/>
  <c r="J181" i="50" s="1"/>
  <c r="X32" i="57"/>
  <c r="K180" i="50" s="1"/>
  <c r="W32" i="57"/>
  <c r="J180" i="50" s="1"/>
  <c r="X31" i="57"/>
  <c r="K179" i="50" s="1"/>
  <c r="W31" i="57"/>
  <c r="J179" i="50" s="1"/>
  <c r="X30" i="57"/>
  <c r="K178" i="50" s="1"/>
  <c r="W30" i="57"/>
  <c r="J178" i="50" s="1"/>
  <c r="X29" i="57"/>
  <c r="Y29" i="57" s="1"/>
  <c r="W29" i="57"/>
  <c r="J177" i="50" s="1"/>
  <c r="X28" i="57"/>
  <c r="W28" i="57"/>
  <c r="J176" i="50" s="1"/>
  <c r="X27" i="57"/>
  <c r="Y27" i="57" s="1"/>
  <c r="W27" i="57"/>
  <c r="J175" i="50" s="1"/>
  <c r="X26" i="57"/>
  <c r="K174" i="50" s="1"/>
  <c r="W26" i="57"/>
  <c r="J174" i="50" s="1"/>
  <c r="X25" i="57"/>
  <c r="Y25" i="57" s="1"/>
  <c r="W25" i="57"/>
  <c r="X24" i="57"/>
  <c r="K172" i="50" s="1"/>
  <c r="W24" i="57"/>
  <c r="J172" i="50" s="1"/>
  <c r="X23" i="57"/>
  <c r="Y23" i="57" s="1"/>
  <c r="W23" i="57"/>
  <c r="J171" i="50" s="1"/>
  <c r="X22" i="57"/>
  <c r="K170" i="50" s="1"/>
  <c r="W22" i="57"/>
  <c r="J170" i="50" s="1"/>
  <c r="X21" i="57"/>
  <c r="Y21" i="57" s="1"/>
  <c r="W21" i="57"/>
  <c r="J169" i="50" s="1"/>
  <c r="X20" i="57"/>
  <c r="K168" i="50" s="1"/>
  <c r="W20" i="57"/>
  <c r="J168" i="50" s="1"/>
  <c r="X19" i="57"/>
  <c r="Y19" i="57" s="1"/>
  <c r="W19" i="57"/>
  <c r="J167" i="50" s="1"/>
  <c r="X18" i="57"/>
  <c r="K166" i="50" s="1"/>
  <c r="W18" i="57"/>
  <c r="J166" i="50" s="1"/>
  <c r="X17" i="57"/>
  <c r="Y17" i="57" s="1"/>
  <c r="W17" i="57"/>
  <c r="J165" i="50" s="1"/>
  <c r="X16" i="57"/>
  <c r="Y16" i="57" s="1"/>
  <c r="W16" i="57"/>
  <c r="J164" i="50" s="1"/>
  <c r="X15" i="57"/>
  <c r="Y15" i="57" s="1"/>
  <c r="W15" i="57"/>
  <c r="J163" i="50" s="1"/>
  <c r="E15" i="57"/>
  <c r="X14" i="57"/>
  <c r="K162" i="50" s="1"/>
  <c r="W14" i="57"/>
  <c r="J162" i="50" s="1"/>
  <c r="X13" i="57"/>
  <c r="W13" i="57"/>
  <c r="J161" i="50" s="1"/>
  <c r="E13" i="57"/>
  <c r="X12" i="57"/>
  <c r="K160" i="50" s="1"/>
  <c r="W12" i="57"/>
  <c r="J160" i="50" s="1"/>
  <c r="X11" i="57"/>
  <c r="Y11" i="57" s="1"/>
  <c r="W11" i="57"/>
  <c r="J159" i="50" s="1"/>
  <c r="E11" i="57"/>
  <c r="X10" i="57"/>
  <c r="Y10" i="57" s="1"/>
  <c r="W10" i="57"/>
  <c r="J158" i="50" s="1"/>
  <c r="W57" i="56"/>
  <c r="J151" i="50" s="1"/>
  <c r="X57" i="56"/>
  <c r="Y57" i="56" s="1"/>
  <c r="W58" i="56"/>
  <c r="J152" i="50" s="1"/>
  <c r="X58" i="56"/>
  <c r="K152" i="50" s="1"/>
  <c r="W59" i="56"/>
  <c r="J153" i="50" s="1"/>
  <c r="X59" i="56"/>
  <c r="Y59" i="56" s="1"/>
  <c r="W60" i="56"/>
  <c r="J154" i="50" s="1"/>
  <c r="X60" i="56"/>
  <c r="K154" i="50" s="1"/>
  <c r="W61" i="56"/>
  <c r="J155" i="50" s="1"/>
  <c r="X61" i="56"/>
  <c r="Y61" i="56" s="1"/>
  <c r="W62" i="56"/>
  <c r="J156" i="50" s="1"/>
  <c r="X62" i="56"/>
  <c r="Y62" i="56" s="1"/>
  <c r="W63" i="56"/>
  <c r="J157" i="50" s="1"/>
  <c r="X63" i="56"/>
  <c r="X56" i="56"/>
  <c r="Y56" i="56" s="1"/>
  <c r="W56" i="56"/>
  <c r="J150" i="50" s="1"/>
  <c r="X55" i="56"/>
  <c r="W55" i="56"/>
  <c r="J149" i="50" s="1"/>
  <c r="X54" i="56"/>
  <c r="Y54" i="56" s="1"/>
  <c r="W54" i="56"/>
  <c r="J148" i="50" s="1"/>
  <c r="X53" i="56"/>
  <c r="W53" i="56"/>
  <c r="J147" i="50" s="1"/>
  <c r="X52" i="56"/>
  <c r="Y52" i="56" s="1"/>
  <c r="W52" i="56"/>
  <c r="J146" i="50" s="1"/>
  <c r="X51" i="56"/>
  <c r="Y51" i="56" s="1"/>
  <c r="W51" i="56"/>
  <c r="J145" i="50" s="1"/>
  <c r="X50" i="56"/>
  <c r="Y50" i="56" s="1"/>
  <c r="W50" i="56"/>
  <c r="J144" i="50" s="1"/>
  <c r="X49" i="56"/>
  <c r="Y49" i="56" s="1"/>
  <c r="W49" i="56"/>
  <c r="J143" i="50" s="1"/>
  <c r="X48" i="56"/>
  <c r="Y48" i="56" s="1"/>
  <c r="W48" i="56"/>
  <c r="J142" i="50" s="1"/>
  <c r="X47" i="56"/>
  <c r="K141" i="50" s="1"/>
  <c r="W47" i="56"/>
  <c r="J141" i="50" s="1"/>
  <c r="X46" i="56"/>
  <c r="Y46" i="56" s="1"/>
  <c r="W46" i="56"/>
  <c r="J140" i="50" s="1"/>
  <c r="X45" i="56"/>
  <c r="Y45" i="56" s="1"/>
  <c r="W45" i="56"/>
  <c r="J139" i="50" s="1"/>
  <c r="X44" i="56"/>
  <c r="Y44" i="56" s="1"/>
  <c r="W44" i="56"/>
  <c r="J138" i="50" s="1"/>
  <c r="X43" i="56"/>
  <c r="Y43" i="56" s="1"/>
  <c r="W43" i="56"/>
  <c r="J137" i="50" s="1"/>
  <c r="X42" i="56"/>
  <c r="Y42" i="56" s="1"/>
  <c r="W42" i="56"/>
  <c r="J136" i="50" s="1"/>
  <c r="X41" i="56"/>
  <c r="Y41" i="56" s="1"/>
  <c r="W41" i="56"/>
  <c r="J135" i="50" s="1"/>
  <c r="X40" i="56"/>
  <c r="Y40" i="56" s="1"/>
  <c r="W40" i="56"/>
  <c r="J134" i="50" s="1"/>
  <c r="X39" i="56"/>
  <c r="Y39" i="56" s="1"/>
  <c r="W39" i="56"/>
  <c r="J133" i="50" s="1"/>
  <c r="X38" i="56"/>
  <c r="W38" i="56"/>
  <c r="J132" i="50" s="1"/>
  <c r="X37" i="56"/>
  <c r="Y37" i="56" s="1"/>
  <c r="W37" i="56"/>
  <c r="J131" i="50" s="1"/>
  <c r="X36" i="56"/>
  <c r="Y36" i="56" s="1"/>
  <c r="W36" i="56"/>
  <c r="J130" i="50" s="1"/>
  <c r="X35" i="56"/>
  <c r="Y35" i="56" s="1"/>
  <c r="W35" i="56"/>
  <c r="J129" i="50" s="1"/>
  <c r="X34" i="56"/>
  <c r="Y34" i="56" s="1"/>
  <c r="W34" i="56"/>
  <c r="J128" i="50" s="1"/>
  <c r="X33" i="56"/>
  <c r="Y33" i="56" s="1"/>
  <c r="W33" i="56"/>
  <c r="J127" i="50" s="1"/>
  <c r="X32" i="56"/>
  <c r="Y32" i="56" s="1"/>
  <c r="W32" i="56"/>
  <c r="J126" i="50" s="1"/>
  <c r="X31" i="56"/>
  <c r="K125" i="50" s="1"/>
  <c r="W31" i="56"/>
  <c r="J125" i="50" s="1"/>
  <c r="X30" i="56"/>
  <c r="Y30" i="56" s="1"/>
  <c r="W30" i="56"/>
  <c r="J124" i="50" s="1"/>
  <c r="X29" i="56"/>
  <c r="Y29" i="56" s="1"/>
  <c r="W29" i="56"/>
  <c r="J123" i="50" s="1"/>
  <c r="X28" i="56"/>
  <c r="Y28" i="56" s="1"/>
  <c r="W28" i="56"/>
  <c r="J122" i="50" s="1"/>
  <c r="X27" i="56"/>
  <c r="Y27" i="56" s="1"/>
  <c r="W27" i="56"/>
  <c r="J121" i="50" s="1"/>
  <c r="X26" i="56"/>
  <c r="Y26" i="56" s="1"/>
  <c r="W26" i="56"/>
  <c r="J120" i="50" s="1"/>
  <c r="X25" i="56"/>
  <c r="Y25" i="56" s="1"/>
  <c r="W25" i="56"/>
  <c r="J119" i="50" s="1"/>
  <c r="X24" i="56"/>
  <c r="Y24" i="56" s="1"/>
  <c r="W24" i="56"/>
  <c r="J118" i="50" s="1"/>
  <c r="X23" i="56"/>
  <c r="W23" i="56"/>
  <c r="J117" i="50" s="1"/>
  <c r="X22" i="56"/>
  <c r="Y22" i="56" s="1"/>
  <c r="W22" i="56"/>
  <c r="J116" i="50" s="1"/>
  <c r="X21" i="56"/>
  <c r="W21" i="56"/>
  <c r="J115" i="50" s="1"/>
  <c r="X20" i="56"/>
  <c r="Y20" i="56" s="1"/>
  <c r="W20" i="56"/>
  <c r="J114" i="50" s="1"/>
  <c r="X19" i="56"/>
  <c r="Y19" i="56" s="1"/>
  <c r="W19" i="56"/>
  <c r="J113" i="50" s="1"/>
  <c r="X18" i="56"/>
  <c r="Y18" i="56" s="1"/>
  <c r="W18" i="56"/>
  <c r="J112" i="50" s="1"/>
  <c r="X17" i="56"/>
  <c r="Y17" i="56" s="1"/>
  <c r="W17" i="56"/>
  <c r="J111" i="50" s="1"/>
  <c r="X16" i="56"/>
  <c r="Y16" i="56" s="1"/>
  <c r="W16" i="56"/>
  <c r="J110" i="50" s="1"/>
  <c r="X15" i="56"/>
  <c r="K109" i="50" s="1"/>
  <c r="W15" i="56"/>
  <c r="J109" i="50" s="1"/>
  <c r="E15" i="56"/>
  <c r="X14" i="56"/>
  <c r="K108" i="50" s="1"/>
  <c r="W14" i="56"/>
  <c r="J108" i="50" s="1"/>
  <c r="X13" i="56"/>
  <c r="Y13" i="56" s="1"/>
  <c r="W13" i="56"/>
  <c r="J107" i="50" s="1"/>
  <c r="E13" i="56"/>
  <c r="X12" i="56"/>
  <c r="Y12" i="56" s="1"/>
  <c r="W12" i="56"/>
  <c r="J106" i="50" s="1"/>
  <c r="X11" i="56"/>
  <c r="Y11" i="56" s="1"/>
  <c r="W11" i="56"/>
  <c r="J105" i="50" s="1"/>
  <c r="E11" i="56"/>
  <c r="X10" i="56"/>
  <c r="Y10" i="56" s="1"/>
  <c r="W10" i="56"/>
  <c r="J104" i="50" s="1"/>
  <c r="B58" i="50"/>
  <c r="C58" i="50"/>
  <c r="D58" i="50"/>
  <c r="E58" i="50"/>
  <c r="F58" i="50"/>
  <c r="G58" i="50"/>
  <c r="H58" i="50"/>
  <c r="I58" i="50"/>
  <c r="B59" i="50"/>
  <c r="C59" i="50"/>
  <c r="D59" i="50"/>
  <c r="E59" i="50"/>
  <c r="F59" i="50"/>
  <c r="G59" i="50"/>
  <c r="H59" i="50"/>
  <c r="I59" i="50"/>
  <c r="B60" i="50"/>
  <c r="C60" i="50"/>
  <c r="D60" i="50"/>
  <c r="E60" i="50"/>
  <c r="F60" i="50"/>
  <c r="G60" i="50"/>
  <c r="H60" i="50"/>
  <c r="I60" i="50"/>
  <c r="B61" i="50"/>
  <c r="C61" i="50"/>
  <c r="D61" i="50"/>
  <c r="E61" i="50"/>
  <c r="F61" i="50"/>
  <c r="G61" i="50"/>
  <c r="H61" i="50"/>
  <c r="I61" i="50"/>
  <c r="B62" i="50"/>
  <c r="C62" i="50"/>
  <c r="D62" i="50"/>
  <c r="E62" i="50"/>
  <c r="F62" i="50"/>
  <c r="G62" i="50"/>
  <c r="H62" i="50"/>
  <c r="I62" i="50"/>
  <c r="B63" i="50"/>
  <c r="C63" i="50"/>
  <c r="D63" i="50"/>
  <c r="E63" i="50"/>
  <c r="F63" i="50"/>
  <c r="G63" i="50"/>
  <c r="H63" i="50"/>
  <c r="I63" i="50"/>
  <c r="B64" i="50"/>
  <c r="C64" i="50"/>
  <c r="D64" i="50"/>
  <c r="E64" i="50"/>
  <c r="F64" i="50"/>
  <c r="G64" i="50"/>
  <c r="H64" i="50"/>
  <c r="I64" i="50"/>
  <c r="B65" i="50"/>
  <c r="C65" i="50"/>
  <c r="D65" i="50"/>
  <c r="E65" i="50"/>
  <c r="F65" i="50"/>
  <c r="G65" i="50"/>
  <c r="H65" i="50"/>
  <c r="I65" i="50"/>
  <c r="B66" i="50"/>
  <c r="C66" i="50"/>
  <c r="D66" i="50"/>
  <c r="E66" i="50"/>
  <c r="F66" i="50"/>
  <c r="G66" i="50"/>
  <c r="H66" i="50"/>
  <c r="I66" i="50"/>
  <c r="B67" i="50"/>
  <c r="C67" i="50"/>
  <c r="D67" i="50"/>
  <c r="E67" i="50"/>
  <c r="F67" i="50"/>
  <c r="G67" i="50"/>
  <c r="H67" i="50"/>
  <c r="I67" i="50"/>
  <c r="B68" i="50"/>
  <c r="C68" i="50"/>
  <c r="D68" i="50"/>
  <c r="E68" i="50"/>
  <c r="F68" i="50"/>
  <c r="G68" i="50"/>
  <c r="H68" i="50"/>
  <c r="I68" i="50"/>
  <c r="B69" i="50"/>
  <c r="C69" i="50"/>
  <c r="D69" i="50"/>
  <c r="E69" i="50"/>
  <c r="F69" i="50"/>
  <c r="G69" i="50"/>
  <c r="H69" i="50"/>
  <c r="I69" i="50"/>
  <c r="B70" i="50"/>
  <c r="C70" i="50"/>
  <c r="D70" i="50"/>
  <c r="E70" i="50"/>
  <c r="F70" i="50"/>
  <c r="G70" i="50"/>
  <c r="H70" i="50"/>
  <c r="I70" i="50"/>
  <c r="B71" i="50"/>
  <c r="C71" i="50"/>
  <c r="D71" i="50"/>
  <c r="E71" i="50"/>
  <c r="F71" i="50"/>
  <c r="G71" i="50"/>
  <c r="H71" i="50"/>
  <c r="I71" i="50"/>
  <c r="B72" i="50"/>
  <c r="C72" i="50"/>
  <c r="D72" i="50"/>
  <c r="E72" i="50"/>
  <c r="F72" i="50"/>
  <c r="G72" i="50"/>
  <c r="H72" i="50"/>
  <c r="I72" i="50"/>
  <c r="B73" i="50"/>
  <c r="C73" i="50"/>
  <c r="D73" i="50"/>
  <c r="E73" i="50"/>
  <c r="F73" i="50"/>
  <c r="G73" i="50"/>
  <c r="H73" i="50"/>
  <c r="I73" i="50"/>
  <c r="B74" i="50"/>
  <c r="C74" i="50"/>
  <c r="D74" i="50"/>
  <c r="E74" i="50"/>
  <c r="F74" i="50"/>
  <c r="G74" i="50"/>
  <c r="H74" i="50"/>
  <c r="I74" i="50"/>
  <c r="B75" i="50"/>
  <c r="C75" i="50"/>
  <c r="D75" i="50"/>
  <c r="E75" i="50"/>
  <c r="F75" i="50"/>
  <c r="G75" i="50"/>
  <c r="H75" i="50"/>
  <c r="I75" i="50"/>
  <c r="B76" i="50"/>
  <c r="C76" i="50"/>
  <c r="D76" i="50"/>
  <c r="E76" i="50"/>
  <c r="F76" i="50"/>
  <c r="G76" i="50"/>
  <c r="H76" i="50"/>
  <c r="I76" i="50"/>
  <c r="B77" i="50"/>
  <c r="C77" i="50"/>
  <c r="D77" i="50"/>
  <c r="E77" i="50"/>
  <c r="F77" i="50"/>
  <c r="G77" i="50"/>
  <c r="H77" i="50"/>
  <c r="I77" i="50"/>
  <c r="B78" i="50"/>
  <c r="C78" i="50"/>
  <c r="D78" i="50"/>
  <c r="E78" i="50"/>
  <c r="F78" i="50"/>
  <c r="G78" i="50"/>
  <c r="H78" i="50"/>
  <c r="I78" i="50"/>
  <c r="B79" i="50"/>
  <c r="C79" i="50"/>
  <c r="D79" i="50"/>
  <c r="E79" i="50"/>
  <c r="F79" i="50"/>
  <c r="G79" i="50"/>
  <c r="H79" i="50"/>
  <c r="I79" i="50"/>
  <c r="B80" i="50"/>
  <c r="C80" i="50"/>
  <c r="D80" i="50"/>
  <c r="E80" i="50"/>
  <c r="F80" i="50"/>
  <c r="G80" i="50"/>
  <c r="H80" i="50"/>
  <c r="I80" i="50"/>
  <c r="B81" i="50"/>
  <c r="C81" i="50"/>
  <c r="D81" i="50"/>
  <c r="E81" i="50"/>
  <c r="F81" i="50"/>
  <c r="G81" i="50"/>
  <c r="H81" i="50"/>
  <c r="I81" i="50"/>
  <c r="B82" i="50"/>
  <c r="C82" i="50"/>
  <c r="D82" i="50"/>
  <c r="E82" i="50"/>
  <c r="F82" i="50"/>
  <c r="G82" i="50"/>
  <c r="H82" i="50"/>
  <c r="I82" i="50"/>
  <c r="B83" i="50"/>
  <c r="C83" i="50"/>
  <c r="D83" i="50"/>
  <c r="E83" i="50"/>
  <c r="F83" i="50"/>
  <c r="G83" i="50"/>
  <c r="H83" i="50"/>
  <c r="I83" i="50"/>
  <c r="B84" i="50"/>
  <c r="C84" i="50"/>
  <c r="D84" i="50"/>
  <c r="E84" i="50"/>
  <c r="F84" i="50"/>
  <c r="G84" i="50"/>
  <c r="H84" i="50"/>
  <c r="I84" i="50"/>
  <c r="B85" i="50"/>
  <c r="C85" i="50"/>
  <c r="D85" i="50"/>
  <c r="E85" i="50"/>
  <c r="F85" i="50"/>
  <c r="G85" i="50"/>
  <c r="H85" i="50"/>
  <c r="I85" i="50"/>
  <c r="B86" i="50"/>
  <c r="C86" i="50"/>
  <c r="D86" i="50"/>
  <c r="E86" i="50"/>
  <c r="F86" i="50"/>
  <c r="G86" i="50"/>
  <c r="H86" i="50"/>
  <c r="I86" i="50"/>
  <c r="B87" i="50"/>
  <c r="C87" i="50"/>
  <c r="D87" i="50"/>
  <c r="E87" i="50"/>
  <c r="F87" i="50"/>
  <c r="G87" i="50"/>
  <c r="H87" i="50"/>
  <c r="I87" i="50"/>
  <c r="B88" i="50"/>
  <c r="C88" i="50"/>
  <c r="D88" i="50"/>
  <c r="E88" i="50"/>
  <c r="F88" i="50"/>
  <c r="G88" i="50"/>
  <c r="H88" i="50"/>
  <c r="I88" i="50"/>
  <c r="B89" i="50"/>
  <c r="C89" i="50"/>
  <c r="D89" i="50"/>
  <c r="E89" i="50"/>
  <c r="F89" i="50"/>
  <c r="G89" i="50"/>
  <c r="H89" i="50"/>
  <c r="I89" i="50"/>
  <c r="B90" i="50"/>
  <c r="C90" i="50"/>
  <c r="D90" i="50"/>
  <c r="E90" i="50"/>
  <c r="F90" i="50"/>
  <c r="G90" i="50"/>
  <c r="H90" i="50"/>
  <c r="I90" i="50"/>
  <c r="B91" i="50"/>
  <c r="C91" i="50"/>
  <c r="D91" i="50"/>
  <c r="E91" i="50"/>
  <c r="F91" i="50"/>
  <c r="G91" i="50"/>
  <c r="H91" i="50"/>
  <c r="I91" i="50"/>
  <c r="B92" i="50"/>
  <c r="C92" i="50"/>
  <c r="D92" i="50"/>
  <c r="E92" i="50"/>
  <c r="F92" i="50"/>
  <c r="G92" i="50"/>
  <c r="H92" i="50"/>
  <c r="I92" i="50"/>
  <c r="B93" i="50"/>
  <c r="C93" i="50"/>
  <c r="D93" i="50"/>
  <c r="E93" i="50"/>
  <c r="F93" i="50"/>
  <c r="G93" i="50"/>
  <c r="H93" i="50"/>
  <c r="I93" i="50"/>
  <c r="B94" i="50"/>
  <c r="C94" i="50"/>
  <c r="D94" i="50"/>
  <c r="E94" i="50"/>
  <c r="F94" i="50"/>
  <c r="G94" i="50"/>
  <c r="H94" i="50"/>
  <c r="I94" i="50"/>
  <c r="B95" i="50"/>
  <c r="C95" i="50"/>
  <c r="D95" i="50"/>
  <c r="E95" i="50"/>
  <c r="F95" i="50"/>
  <c r="G95" i="50"/>
  <c r="H95" i="50"/>
  <c r="I95" i="50"/>
  <c r="B96" i="50"/>
  <c r="C96" i="50"/>
  <c r="D96" i="50"/>
  <c r="E96" i="50"/>
  <c r="F96" i="50"/>
  <c r="G96" i="50"/>
  <c r="H96" i="50"/>
  <c r="I96" i="50"/>
  <c r="B97" i="50"/>
  <c r="C97" i="50"/>
  <c r="D97" i="50"/>
  <c r="E97" i="50"/>
  <c r="F97" i="50"/>
  <c r="G97" i="50"/>
  <c r="H97" i="50"/>
  <c r="I97" i="50"/>
  <c r="J97" i="50"/>
  <c r="B98" i="50"/>
  <c r="C98" i="50"/>
  <c r="D98" i="50"/>
  <c r="E98" i="50"/>
  <c r="F98" i="50"/>
  <c r="G98" i="50"/>
  <c r="H98" i="50"/>
  <c r="I98" i="50"/>
  <c r="B99" i="50"/>
  <c r="C99" i="50"/>
  <c r="D99" i="50"/>
  <c r="E99" i="50"/>
  <c r="F99" i="50"/>
  <c r="G99" i="50"/>
  <c r="H99" i="50"/>
  <c r="I99" i="50"/>
  <c r="B100" i="50"/>
  <c r="C100" i="50"/>
  <c r="D100" i="50"/>
  <c r="E100" i="50"/>
  <c r="F100" i="50"/>
  <c r="G100" i="50"/>
  <c r="H100" i="50"/>
  <c r="I100" i="50"/>
  <c r="B101" i="50"/>
  <c r="C101" i="50"/>
  <c r="D101" i="50"/>
  <c r="E101" i="50"/>
  <c r="F101" i="50"/>
  <c r="G101" i="50"/>
  <c r="H101" i="50"/>
  <c r="I101" i="50"/>
  <c r="B102" i="50"/>
  <c r="C102" i="50"/>
  <c r="D102" i="50"/>
  <c r="E102" i="50"/>
  <c r="F102" i="50"/>
  <c r="G102" i="50"/>
  <c r="H102" i="50"/>
  <c r="I102" i="50"/>
  <c r="B103" i="50"/>
  <c r="C103" i="50"/>
  <c r="D103" i="50"/>
  <c r="E103" i="50"/>
  <c r="F103" i="50"/>
  <c r="G103" i="50"/>
  <c r="H103" i="50"/>
  <c r="I103" i="50"/>
  <c r="E57" i="50"/>
  <c r="F57" i="50"/>
  <c r="G57" i="50"/>
  <c r="H57" i="50"/>
  <c r="I57" i="50"/>
  <c r="D57" i="50"/>
  <c r="C57" i="50"/>
  <c r="B57" i="50"/>
  <c r="W41" i="55"/>
  <c r="J88" i="50" s="1"/>
  <c r="X41" i="55"/>
  <c r="Y41" i="55" s="1"/>
  <c r="W42" i="55"/>
  <c r="J89" i="50" s="1"/>
  <c r="X42" i="55"/>
  <c r="Y42" i="55" s="1"/>
  <c r="W43" i="55"/>
  <c r="J90" i="50" s="1"/>
  <c r="X43" i="55"/>
  <c r="Y43" i="55" s="1"/>
  <c r="W44" i="55"/>
  <c r="J91" i="50" s="1"/>
  <c r="X44" i="55"/>
  <c r="K91" i="50" s="1"/>
  <c r="W45" i="55"/>
  <c r="J92" i="50" s="1"/>
  <c r="X45" i="55"/>
  <c r="Y45" i="55" s="1"/>
  <c r="W46" i="55"/>
  <c r="J93" i="50" s="1"/>
  <c r="X46" i="55"/>
  <c r="Y46" i="55" s="1"/>
  <c r="W47" i="55"/>
  <c r="J94" i="50" s="1"/>
  <c r="X47" i="55"/>
  <c r="Y47" i="55" s="1"/>
  <c r="W48" i="55"/>
  <c r="J95" i="50" s="1"/>
  <c r="X48" i="55"/>
  <c r="K95" i="50" s="1"/>
  <c r="W49" i="55"/>
  <c r="J96" i="50" s="1"/>
  <c r="X49" i="55"/>
  <c r="Y49" i="55" s="1"/>
  <c r="W50" i="55"/>
  <c r="X50" i="55"/>
  <c r="W51" i="55"/>
  <c r="J98" i="50" s="1"/>
  <c r="X51" i="55"/>
  <c r="Y51" i="55" s="1"/>
  <c r="W52" i="55"/>
  <c r="J99" i="50" s="1"/>
  <c r="X52" i="55"/>
  <c r="K99" i="50" s="1"/>
  <c r="Y52" i="55"/>
  <c r="W53" i="55"/>
  <c r="J100" i="50" s="1"/>
  <c r="X53" i="55"/>
  <c r="Y53" i="55" s="1"/>
  <c r="W54" i="55"/>
  <c r="J101" i="50" s="1"/>
  <c r="X54" i="55"/>
  <c r="Y54" i="55" s="1"/>
  <c r="W55" i="55"/>
  <c r="J102" i="50" s="1"/>
  <c r="X55" i="55"/>
  <c r="Y55" i="55" s="1"/>
  <c r="W56" i="55"/>
  <c r="J103" i="50" s="1"/>
  <c r="X56" i="55"/>
  <c r="K103" i="50" s="1"/>
  <c r="X40" i="55"/>
  <c r="W40" i="55"/>
  <c r="J87" i="50" s="1"/>
  <c r="X39" i="55"/>
  <c r="Y39" i="55" s="1"/>
  <c r="W39" i="55"/>
  <c r="J86" i="50" s="1"/>
  <c r="X38" i="55"/>
  <c r="Y38" i="55" s="1"/>
  <c r="W38" i="55"/>
  <c r="J85" i="50" s="1"/>
  <c r="X37" i="55"/>
  <c r="K84" i="50" s="1"/>
  <c r="W37" i="55"/>
  <c r="J84" i="50" s="1"/>
  <c r="X36" i="55"/>
  <c r="Y36" i="55" s="1"/>
  <c r="W36" i="55"/>
  <c r="J83" i="50" s="1"/>
  <c r="X35" i="55"/>
  <c r="Y35" i="55" s="1"/>
  <c r="W35" i="55"/>
  <c r="J82" i="50" s="1"/>
  <c r="X34" i="55"/>
  <c r="W34" i="55"/>
  <c r="J81" i="50" s="1"/>
  <c r="X33" i="55"/>
  <c r="Y33" i="55" s="1"/>
  <c r="W33" i="55"/>
  <c r="J80" i="50" s="1"/>
  <c r="X32" i="55"/>
  <c r="W32" i="55"/>
  <c r="J79" i="50" s="1"/>
  <c r="X31" i="55"/>
  <c r="K78" i="50" s="1"/>
  <c r="W31" i="55"/>
  <c r="J78" i="50" s="1"/>
  <c r="X30" i="55"/>
  <c r="Y30" i="55" s="1"/>
  <c r="W30" i="55"/>
  <c r="J77" i="50" s="1"/>
  <c r="X29" i="55"/>
  <c r="Y29" i="55" s="1"/>
  <c r="W29" i="55"/>
  <c r="J76" i="50" s="1"/>
  <c r="X28" i="55"/>
  <c r="Y28" i="55" s="1"/>
  <c r="W28" i="55"/>
  <c r="J75" i="50" s="1"/>
  <c r="X27" i="55"/>
  <c r="Y27" i="55" s="1"/>
  <c r="W27" i="55"/>
  <c r="J74" i="50" s="1"/>
  <c r="X26" i="55"/>
  <c r="Y26" i="55" s="1"/>
  <c r="W26" i="55"/>
  <c r="J73" i="50" s="1"/>
  <c r="X25" i="55"/>
  <c r="Y25" i="55" s="1"/>
  <c r="W25" i="55"/>
  <c r="J72" i="50" s="1"/>
  <c r="X24" i="55"/>
  <c r="Y24" i="55" s="1"/>
  <c r="W24" i="55"/>
  <c r="J71" i="50" s="1"/>
  <c r="X23" i="55"/>
  <c r="Y23" i="55" s="1"/>
  <c r="W23" i="55"/>
  <c r="J70" i="50" s="1"/>
  <c r="X22" i="55"/>
  <c r="Y22" i="55" s="1"/>
  <c r="W22" i="55"/>
  <c r="J69" i="50" s="1"/>
  <c r="X21" i="55"/>
  <c r="K68" i="50" s="1"/>
  <c r="W21" i="55"/>
  <c r="J68" i="50" s="1"/>
  <c r="X20" i="55"/>
  <c r="Y20" i="55" s="1"/>
  <c r="W20" i="55"/>
  <c r="J67" i="50" s="1"/>
  <c r="X19" i="55"/>
  <c r="Y19" i="55" s="1"/>
  <c r="W19" i="55"/>
  <c r="J66" i="50" s="1"/>
  <c r="X18" i="55"/>
  <c r="Y18" i="55" s="1"/>
  <c r="W18" i="55"/>
  <c r="J65" i="50" s="1"/>
  <c r="X17" i="55"/>
  <c r="Y17" i="55" s="1"/>
  <c r="W17" i="55"/>
  <c r="J64" i="50" s="1"/>
  <c r="X16" i="55"/>
  <c r="Y16" i="55" s="1"/>
  <c r="W16" i="55"/>
  <c r="J63" i="50" s="1"/>
  <c r="X15" i="55"/>
  <c r="K62" i="50" s="1"/>
  <c r="W15" i="55"/>
  <c r="J62" i="50" s="1"/>
  <c r="E15" i="55"/>
  <c r="X14" i="55"/>
  <c r="W14" i="55"/>
  <c r="J61" i="50" s="1"/>
  <c r="X13" i="55"/>
  <c r="Y13" i="55" s="1"/>
  <c r="W13" i="55"/>
  <c r="J60" i="50" s="1"/>
  <c r="E13" i="55"/>
  <c r="X12" i="55"/>
  <c r="Y12" i="55" s="1"/>
  <c r="W12" i="55"/>
  <c r="J59" i="50" s="1"/>
  <c r="X11" i="55"/>
  <c r="Y11" i="55" s="1"/>
  <c r="W11" i="55"/>
  <c r="J58" i="50" s="1"/>
  <c r="E11" i="55"/>
  <c r="X10" i="55"/>
  <c r="K57" i="50" s="1"/>
  <c r="W10" i="55"/>
  <c r="J57" i="50" s="1"/>
  <c r="B26" i="50"/>
  <c r="C26" i="50"/>
  <c r="D26" i="50"/>
  <c r="E26" i="50"/>
  <c r="F26" i="50"/>
  <c r="G26" i="50"/>
  <c r="H26" i="50"/>
  <c r="I26" i="50"/>
  <c r="B27" i="50"/>
  <c r="C27" i="50"/>
  <c r="D27" i="50"/>
  <c r="E27" i="50"/>
  <c r="F27" i="50"/>
  <c r="G27" i="50"/>
  <c r="H27" i="50"/>
  <c r="I27" i="50"/>
  <c r="B28" i="50"/>
  <c r="C28" i="50"/>
  <c r="D28" i="50"/>
  <c r="E28" i="50"/>
  <c r="F28" i="50"/>
  <c r="G28" i="50"/>
  <c r="H28" i="50"/>
  <c r="I28" i="50"/>
  <c r="B29" i="50"/>
  <c r="C29" i="50"/>
  <c r="D29" i="50"/>
  <c r="E29" i="50"/>
  <c r="F29" i="50"/>
  <c r="G29" i="50"/>
  <c r="H29" i="50"/>
  <c r="I29" i="50"/>
  <c r="B30" i="50"/>
  <c r="C30" i="50"/>
  <c r="D30" i="50"/>
  <c r="E30" i="50"/>
  <c r="F30" i="50"/>
  <c r="G30" i="50"/>
  <c r="H30" i="50"/>
  <c r="I30" i="50"/>
  <c r="B31" i="50"/>
  <c r="C31" i="50"/>
  <c r="D31" i="50"/>
  <c r="E31" i="50"/>
  <c r="F31" i="50"/>
  <c r="G31" i="50"/>
  <c r="H31" i="50"/>
  <c r="I31" i="50"/>
  <c r="B32" i="50"/>
  <c r="C32" i="50"/>
  <c r="D32" i="50"/>
  <c r="E32" i="50"/>
  <c r="F32" i="50"/>
  <c r="G32" i="50"/>
  <c r="H32" i="50"/>
  <c r="I32" i="50"/>
  <c r="B33" i="50"/>
  <c r="C33" i="50"/>
  <c r="D33" i="50"/>
  <c r="E33" i="50"/>
  <c r="F33" i="50"/>
  <c r="G33" i="50"/>
  <c r="H33" i="50"/>
  <c r="I33" i="50"/>
  <c r="B34" i="50"/>
  <c r="C34" i="50"/>
  <c r="D34" i="50"/>
  <c r="E34" i="50"/>
  <c r="F34" i="50"/>
  <c r="G34" i="50"/>
  <c r="H34" i="50"/>
  <c r="I34" i="50"/>
  <c r="B35" i="50"/>
  <c r="C35" i="50"/>
  <c r="D35" i="50"/>
  <c r="E35" i="50"/>
  <c r="F35" i="50"/>
  <c r="G35" i="50"/>
  <c r="H35" i="50"/>
  <c r="I35" i="50"/>
  <c r="B36" i="50"/>
  <c r="C36" i="50"/>
  <c r="D36" i="50"/>
  <c r="E36" i="50"/>
  <c r="F36" i="50"/>
  <c r="G36" i="50"/>
  <c r="H36" i="50"/>
  <c r="I36" i="50"/>
  <c r="B37" i="50"/>
  <c r="C37" i="50"/>
  <c r="D37" i="50"/>
  <c r="E37" i="50"/>
  <c r="F37" i="50"/>
  <c r="G37" i="50"/>
  <c r="H37" i="50"/>
  <c r="I37" i="50"/>
  <c r="B38" i="50"/>
  <c r="C38" i="50"/>
  <c r="D38" i="50"/>
  <c r="E38" i="50"/>
  <c r="F38" i="50"/>
  <c r="G38" i="50"/>
  <c r="H38" i="50"/>
  <c r="I38" i="50"/>
  <c r="B39" i="50"/>
  <c r="C39" i="50"/>
  <c r="D39" i="50"/>
  <c r="E39" i="50"/>
  <c r="F39" i="50"/>
  <c r="G39" i="50"/>
  <c r="H39" i="50"/>
  <c r="I39" i="50"/>
  <c r="B40" i="50"/>
  <c r="C40" i="50"/>
  <c r="D40" i="50"/>
  <c r="E40" i="50"/>
  <c r="F40" i="50"/>
  <c r="G40" i="50"/>
  <c r="H40" i="50"/>
  <c r="I40" i="50"/>
  <c r="B41" i="50"/>
  <c r="C41" i="50"/>
  <c r="D41" i="50"/>
  <c r="E41" i="50"/>
  <c r="F41" i="50"/>
  <c r="G41" i="50"/>
  <c r="H41" i="50"/>
  <c r="I41" i="50"/>
  <c r="B42" i="50"/>
  <c r="C42" i="50"/>
  <c r="D42" i="50"/>
  <c r="E42" i="50"/>
  <c r="F42" i="50"/>
  <c r="G42" i="50"/>
  <c r="H42" i="50"/>
  <c r="I42" i="50"/>
  <c r="B43" i="50"/>
  <c r="C43" i="50"/>
  <c r="D43" i="50"/>
  <c r="E43" i="50"/>
  <c r="F43" i="50"/>
  <c r="G43" i="50"/>
  <c r="H43" i="50"/>
  <c r="I43" i="50"/>
  <c r="B44" i="50"/>
  <c r="C44" i="50"/>
  <c r="D44" i="50"/>
  <c r="E44" i="50"/>
  <c r="F44" i="50"/>
  <c r="G44" i="50"/>
  <c r="H44" i="50"/>
  <c r="I44" i="50"/>
  <c r="B45" i="50"/>
  <c r="C45" i="50"/>
  <c r="D45" i="50"/>
  <c r="E45" i="50"/>
  <c r="F45" i="50"/>
  <c r="G45" i="50"/>
  <c r="H45" i="50"/>
  <c r="I45" i="50"/>
  <c r="B46" i="50"/>
  <c r="C46" i="50"/>
  <c r="D46" i="50"/>
  <c r="E46" i="50"/>
  <c r="F46" i="50"/>
  <c r="G46" i="50"/>
  <c r="H46" i="50"/>
  <c r="I46" i="50"/>
  <c r="B47" i="50"/>
  <c r="C47" i="50"/>
  <c r="D47" i="50"/>
  <c r="E47" i="50"/>
  <c r="F47" i="50"/>
  <c r="G47" i="50"/>
  <c r="H47" i="50"/>
  <c r="I47" i="50"/>
  <c r="B48" i="50"/>
  <c r="C48" i="50"/>
  <c r="D48" i="50"/>
  <c r="E48" i="50"/>
  <c r="F48" i="50"/>
  <c r="G48" i="50"/>
  <c r="H48" i="50"/>
  <c r="I48" i="50"/>
  <c r="B49" i="50"/>
  <c r="C49" i="50"/>
  <c r="D49" i="50"/>
  <c r="E49" i="50"/>
  <c r="F49" i="50"/>
  <c r="G49" i="50"/>
  <c r="H49" i="50"/>
  <c r="I49" i="50"/>
  <c r="B50" i="50"/>
  <c r="C50" i="50"/>
  <c r="D50" i="50"/>
  <c r="E50" i="50"/>
  <c r="F50" i="50"/>
  <c r="G50" i="50"/>
  <c r="H50" i="50"/>
  <c r="I50" i="50"/>
  <c r="B51" i="50"/>
  <c r="C51" i="50"/>
  <c r="D51" i="50"/>
  <c r="E51" i="50"/>
  <c r="F51" i="50"/>
  <c r="G51" i="50"/>
  <c r="H51" i="50"/>
  <c r="I51" i="50"/>
  <c r="B52" i="50"/>
  <c r="C52" i="50"/>
  <c r="D52" i="50"/>
  <c r="E52" i="50"/>
  <c r="F52" i="50"/>
  <c r="G52" i="50"/>
  <c r="H52" i="50"/>
  <c r="I52" i="50"/>
  <c r="B53" i="50"/>
  <c r="C53" i="50"/>
  <c r="D53" i="50"/>
  <c r="E53" i="50"/>
  <c r="F53" i="50"/>
  <c r="G53" i="50"/>
  <c r="H53" i="50"/>
  <c r="I53" i="50"/>
  <c r="B54" i="50"/>
  <c r="C54" i="50"/>
  <c r="D54" i="50"/>
  <c r="E54" i="50"/>
  <c r="F54" i="50"/>
  <c r="G54" i="50"/>
  <c r="H54" i="50"/>
  <c r="I54" i="50"/>
  <c r="B55" i="50"/>
  <c r="C55" i="50"/>
  <c r="D55" i="50"/>
  <c r="E55" i="50"/>
  <c r="F55" i="50"/>
  <c r="G55" i="50"/>
  <c r="H55" i="50"/>
  <c r="I55" i="50"/>
  <c r="B56" i="50"/>
  <c r="C56" i="50"/>
  <c r="D56" i="50"/>
  <c r="E56" i="50"/>
  <c r="F56" i="50"/>
  <c r="G56" i="50"/>
  <c r="H56" i="50"/>
  <c r="I56" i="50"/>
  <c r="E25" i="50"/>
  <c r="F25" i="50"/>
  <c r="G25" i="50"/>
  <c r="H25" i="50"/>
  <c r="I25" i="50"/>
  <c r="D25" i="50"/>
  <c r="C25" i="50"/>
  <c r="B25" i="50"/>
  <c r="W28" i="54"/>
  <c r="J43" i="50" s="1"/>
  <c r="X28" i="54"/>
  <c r="W29" i="54"/>
  <c r="J44" i="50" s="1"/>
  <c r="X29" i="54"/>
  <c r="K44" i="50" s="1"/>
  <c r="W30" i="54"/>
  <c r="J45" i="50" s="1"/>
  <c r="X30" i="54"/>
  <c r="W31" i="54"/>
  <c r="J46" i="50" s="1"/>
  <c r="X31" i="54"/>
  <c r="K46" i="50" s="1"/>
  <c r="W32" i="54"/>
  <c r="J47" i="50" s="1"/>
  <c r="X32" i="54"/>
  <c r="W33" i="54"/>
  <c r="J48" i="50" s="1"/>
  <c r="X33" i="54"/>
  <c r="K48" i="50" s="1"/>
  <c r="W34" i="54"/>
  <c r="J49" i="50" s="1"/>
  <c r="X34" i="54"/>
  <c r="W35" i="54"/>
  <c r="J50" i="50" s="1"/>
  <c r="X35" i="54"/>
  <c r="K50" i="50" s="1"/>
  <c r="W36" i="54"/>
  <c r="J51" i="50" s="1"/>
  <c r="X36" i="54"/>
  <c r="Y36" i="54" s="1"/>
  <c r="W37" i="54"/>
  <c r="J52" i="50" s="1"/>
  <c r="X37" i="54"/>
  <c r="Y37" i="54" s="1"/>
  <c r="W38" i="54"/>
  <c r="J53" i="50" s="1"/>
  <c r="X38" i="54"/>
  <c r="Y38" i="54" s="1"/>
  <c r="W39" i="54"/>
  <c r="J54" i="50" s="1"/>
  <c r="X39" i="54"/>
  <c r="K54" i="50" s="1"/>
  <c r="W40" i="54"/>
  <c r="J55" i="50" s="1"/>
  <c r="X40" i="54"/>
  <c r="Y40" i="54" s="1"/>
  <c r="W41" i="54"/>
  <c r="J56" i="50" s="1"/>
  <c r="X41" i="54"/>
  <c r="K56" i="50" s="1"/>
  <c r="Y41" i="54"/>
  <c r="X27" i="54"/>
  <c r="K42" i="50" s="1"/>
  <c r="W27" i="54"/>
  <c r="J42" i="50" s="1"/>
  <c r="X26" i="54"/>
  <c r="K41" i="50" s="1"/>
  <c r="W26" i="54"/>
  <c r="J41" i="50" s="1"/>
  <c r="W25" i="54"/>
  <c r="J40" i="50" s="1"/>
  <c r="X25" i="54"/>
  <c r="W20" i="54"/>
  <c r="J35" i="50" s="1"/>
  <c r="X20" i="54"/>
  <c r="W21" i="54"/>
  <c r="J36" i="50" s="1"/>
  <c r="X21" i="54"/>
  <c r="K36" i="50" s="1"/>
  <c r="W22" i="54"/>
  <c r="J37" i="50" s="1"/>
  <c r="X22" i="54"/>
  <c r="W23" i="54"/>
  <c r="J38" i="50" s="1"/>
  <c r="X23" i="54"/>
  <c r="K38" i="50" s="1"/>
  <c r="W24" i="54"/>
  <c r="J39" i="50" s="1"/>
  <c r="X24" i="54"/>
  <c r="X19" i="54"/>
  <c r="W19" i="54"/>
  <c r="J34" i="50" s="1"/>
  <c r="X18" i="54"/>
  <c r="W18" i="54"/>
  <c r="J33" i="50" s="1"/>
  <c r="X17" i="54"/>
  <c r="W17" i="54"/>
  <c r="J32" i="50" s="1"/>
  <c r="X16" i="54"/>
  <c r="W16" i="54"/>
  <c r="J31" i="50" s="1"/>
  <c r="X15" i="54"/>
  <c r="W15" i="54"/>
  <c r="J30" i="50" s="1"/>
  <c r="E15" i="54"/>
  <c r="X14" i="54"/>
  <c r="W14" i="54"/>
  <c r="J29" i="50" s="1"/>
  <c r="X13" i="54"/>
  <c r="W13" i="54"/>
  <c r="J28" i="50" s="1"/>
  <c r="E13" i="54"/>
  <c r="X12" i="54"/>
  <c r="W12" i="54"/>
  <c r="J27" i="50" s="1"/>
  <c r="X11" i="54"/>
  <c r="W11" i="54"/>
  <c r="J26" i="50" s="1"/>
  <c r="E11" i="54"/>
  <c r="X10" i="54"/>
  <c r="Y10" i="54" s="1"/>
  <c r="W10" i="54"/>
  <c r="J25" i="50" s="1"/>
  <c r="K53" i="50" l="1"/>
  <c r="K89" i="50"/>
  <c r="K165" i="50"/>
  <c r="Y21" i="54"/>
  <c r="Y35" i="54"/>
  <c r="Y21" i="55"/>
  <c r="Y48" i="55"/>
  <c r="K71" i="50"/>
  <c r="Y41" i="59"/>
  <c r="K51" i="50"/>
  <c r="Y33" i="54"/>
  <c r="Y39" i="63"/>
  <c r="Y19" i="62"/>
  <c r="Y35" i="62"/>
  <c r="Y56" i="62"/>
  <c r="K352" i="50"/>
  <c r="K298" i="50"/>
  <c r="Y40" i="60"/>
  <c r="K212" i="50"/>
  <c r="Y31" i="57"/>
  <c r="Y34" i="57"/>
  <c r="Y27" i="54"/>
  <c r="Y15" i="56"/>
  <c r="K130" i="50"/>
  <c r="Y23" i="62"/>
  <c r="Y31" i="55"/>
  <c r="Y18" i="57"/>
  <c r="Y28" i="61"/>
  <c r="Y39" i="62"/>
  <c r="Y31" i="54"/>
  <c r="K83" i="50"/>
  <c r="Y31" i="56"/>
  <c r="K153" i="50"/>
  <c r="K122" i="50"/>
  <c r="Y23" i="58"/>
  <c r="K190" i="50"/>
  <c r="Y35" i="59"/>
  <c r="K222" i="50"/>
  <c r="Y24" i="60"/>
  <c r="K310" i="50"/>
  <c r="Y27" i="62"/>
  <c r="K347" i="50"/>
  <c r="K138" i="50"/>
  <c r="Y14" i="56"/>
  <c r="K269" i="50"/>
  <c r="Y39" i="54"/>
  <c r="K77" i="50"/>
  <c r="Y47" i="56"/>
  <c r="K146" i="50"/>
  <c r="K114" i="50"/>
  <c r="K218" i="50"/>
  <c r="Y14" i="62"/>
  <c r="Y15" i="62"/>
  <c r="Y31" i="62"/>
  <c r="Y63" i="62"/>
  <c r="K350" i="50"/>
  <c r="K323" i="50"/>
  <c r="Y24" i="64"/>
  <c r="Y12" i="54"/>
  <c r="K27" i="50"/>
  <c r="Y17" i="54"/>
  <c r="K32" i="50"/>
  <c r="Y32" i="54"/>
  <c r="K47" i="50"/>
  <c r="Y21" i="56"/>
  <c r="K115" i="50"/>
  <c r="Y14" i="54"/>
  <c r="K29" i="50"/>
  <c r="Y24" i="54"/>
  <c r="K39" i="50"/>
  <c r="Y25" i="54"/>
  <c r="K40" i="50"/>
  <c r="Y30" i="54"/>
  <c r="K45" i="50"/>
  <c r="Y32" i="55"/>
  <c r="K79" i="50"/>
  <c r="Y34" i="55"/>
  <c r="K81" i="50"/>
  <c r="Y40" i="55"/>
  <c r="K87" i="50"/>
  <c r="Y63" i="56"/>
  <c r="K157" i="50"/>
  <c r="Y38" i="59"/>
  <c r="K236" i="50"/>
  <c r="K262" i="50"/>
  <c r="Y28" i="60"/>
  <c r="K322" i="50"/>
  <c r="Y15" i="54"/>
  <c r="K30" i="50"/>
  <c r="Y19" i="54"/>
  <c r="K34" i="50"/>
  <c r="K117" i="50"/>
  <c r="Y23" i="56"/>
  <c r="Y13" i="57"/>
  <c r="K161" i="50"/>
  <c r="K176" i="50"/>
  <c r="Y28" i="57"/>
  <c r="K330" i="50"/>
  <c r="Y28" i="62"/>
  <c r="K346" i="50"/>
  <c r="Y44" i="62"/>
  <c r="Y11" i="54"/>
  <c r="K26" i="50"/>
  <c r="Y16" i="54"/>
  <c r="K31" i="50"/>
  <c r="Y28" i="54"/>
  <c r="K43" i="50"/>
  <c r="K52" i="50"/>
  <c r="Y14" i="55"/>
  <c r="K61" i="50"/>
  <c r="Y53" i="56"/>
  <c r="K147" i="50"/>
  <c r="K149" i="50"/>
  <c r="Y55" i="56"/>
  <c r="K217" i="50"/>
  <c r="Y19" i="59"/>
  <c r="K238" i="50"/>
  <c r="K338" i="50"/>
  <c r="Y36" i="62"/>
  <c r="K364" i="50"/>
  <c r="Y62" i="62"/>
  <c r="K416" i="50"/>
  <c r="Y16" i="64"/>
  <c r="K55" i="50"/>
  <c r="K293" i="50"/>
  <c r="Y24" i="61"/>
  <c r="Y26" i="54"/>
  <c r="Y18" i="54"/>
  <c r="K33" i="50"/>
  <c r="Y22" i="54"/>
  <c r="K37" i="50"/>
  <c r="Y13" i="54"/>
  <c r="K28" i="50"/>
  <c r="Y23" i="54"/>
  <c r="Y20" i="54"/>
  <c r="K35" i="50"/>
  <c r="Y34" i="54"/>
  <c r="K49" i="50"/>
  <c r="Y29" i="54"/>
  <c r="K25" i="50"/>
  <c r="K97" i="50"/>
  <c r="Y50" i="55"/>
  <c r="Y38" i="56"/>
  <c r="K132" i="50"/>
  <c r="Y33" i="57"/>
  <c r="K181" i="50"/>
  <c r="K234" i="50"/>
  <c r="Y31" i="61"/>
  <c r="K300" i="50"/>
  <c r="Y33" i="61"/>
  <c r="K302" i="50"/>
  <c r="Y35" i="61"/>
  <c r="K304" i="50"/>
  <c r="Y56" i="55"/>
  <c r="Y44" i="55"/>
  <c r="K133" i="50"/>
  <c r="K183" i="50"/>
  <c r="K177" i="50"/>
  <c r="K171" i="50"/>
  <c r="K200" i="50"/>
  <c r="K199" i="50"/>
  <c r="Y45" i="59"/>
  <c r="K267" i="50"/>
  <c r="K263" i="50"/>
  <c r="K249" i="50"/>
  <c r="K296" i="50"/>
  <c r="K288" i="50"/>
  <c r="K284" i="50"/>
  <c r="Y66" i="62"/>
  <c r="K363" i="50"/>
  <c r="K355" i="50"/>
  <c r="K327" i="50"/>
  <c r="K326" i="50"/>
  <c r="K98" i="50"/>
  <c r="K73" i="50"/>
  <c r="K69" i="50"/>
  <c r="Y60" i="56"/>
  <c r="K148" i="50"/>
  <c r="K140" i="50"/>
  <c r="K124" i="50"/>
  <c r="K116" i="50"/>
  <c r="K204" i="50"/>
  <c r="K191" i="50"/>
  <c r="K220" i="50"/>
  <c r="K253" i="50"/>
  <c r="K294" i="50"/>
  <c r="K282" i="50"/>
  <c r="K366" i="50"/>
  <c r="K331" i="50"/>
  <c r="K398" i="50"/>
  <c r="K67" i="50"/>
  <c r="K139" i="50"/>
  <c r="K131" i="50"/>
  <c r="K123" i="50"/>
  <c r="K107" i="50"/>
  <c r="K187" i="50"/>
  <c r="K173" i="50"/>
  <c r="K167" i="50"/>
  <c r="K159" i="50"/>
  <c r="K224" i="50"/>
  <c r="Y44" i="60"/>
  <c r="K265" i="50"/>
  <c r="K251" i="50"/>
  <c r="Y40" i="61"/>
  <c r="K286" i="50"/>
  <c r="Y16" i="62"/>
  <c r="Y32" i="62"/>
  <c r="Y40" i="62"/>
  <c r="K312" i="50"/>
  <c r="K359" i="50"/>
  <c r="K343" i="50"/>
  <c r="K339" i="50"/>
  <c r="K335" i="50"/>
  <c r="K319" i="50"/>
  <c r="Y23" i="63"/>
  <c r="Y32" i="64"/>
  <c r="Y19" i="63"/>
  <c r="Y35" i="63"/>
  <c r="K371" i="50"/>
  <c r="K409" i="50"/>
  <c r="K407" i="50"/>
  <c r="K405" i="50"/>
  <c r="K403" i="50"/>
  <c r="K401" i="50"/>
  <c r="K399" i="50"/>
  <c r="K397" i="50"/>
  <c r="K395" i="50"/>
  <c r="K393" i="50"/>
  <c r="K391" i="50"/>
  <c r="K389" i="50"/>
  <c r="K387" i="50"/>
  <c r="K385" i="50"/>
  <c r="K383" i="50"/>
  <c r="K381" i="50"/>
  <c r="K379" i="50"/>
  <c r="K377" i="50"/>
  <c r="K375" i="50"/>
  <c r="K373" i="50"/>
  <c r="Y27" i="63"/>
  <c r="Y43" i="63"/>
  <c r="K408" i="50"/>
  <c r="K406" i="50"/>
  <c r="K402" i="50"/>
  <c r="K394" i="50"/>
  <c r="K392" i="50"/>
  <c r="K390" i="50"/>
  <c r="K386" i="50"/>
  <c r="K382" i="50"/>
  <c r="K378" i="50"/>
  <c r="K376" i="50"/>
  <c r="K374" i="50"/>
  <c r="K372" i="50"/>
  <c r="Y59" i="62"/>
  <c r="K362" i="50"/>
  <c r="K351" i="50"/>
  <c r="Y12" i="62"/>
  <c r="Y13" i="62"/>
  <c r="Y18" i="62"/>
  <c r="Y26" i="62"/>
  <c r="Y34" i="62"/>
  <c r="Y42" i="62"/>
  <c r="Y67" i="62"/>
  <c r="Y54" i="62"/>
  <c r="Y51" i="62"/>
  <c r="K357" i="50"/>
  <c r="K345" i="50"/>
  <c r="K313" i="50"/>
  <c r="K367" i="50"/>
  <c r="Y22" i="62"/>
  <c r="Y30" i="62"/>
  <c r="Y38" i="62"/>
  <c r="K370" i="50"/>
  <c r="K354" i="50"/>
  <c r="Y58" i="62"/>
  <c r="Y46" i="62"/>
  <c r="K308" i="50"/>
  <c r="K290" i="50"/>
  <c r="K280" i="50"/>
  <c r="Y16" i="61"/>
  <c r="Y20" i="61"/>
  <c r="Y36" i="61"/>
  <c r="K279" i="50"/>
  <c r="K311" i="50"/>
  <c r="K307" i="50"/>
  <c r="K303" i="50"/>
  <c r="K301" i="50"/>
  <c r="K299" i="50"/>
  <c r="K295" i="50"/>
  <c r="K291" i="50"/>
  <c r="K287" i="50"/>
  <c r="K283" i="50"/>
  <c r="K281" i="50"/>
  <c r="K306" i="50"/>
  <c r="K292" i="50"/>
  <c r="Y16" i="60"/>
  <c r="K275" i="50"/>
  <c r="K261" i="50"/>
  <c r="K257" i="50"/>
  <c r="K255" i="50"/>
  <c r="K245" i="50"/>
  <c r="K244" i="50"/>
  <c r="K276" i="50"/>
  <c r="K272" i="50"/>
  <c r="K270" i="50"/>
  <c r="K268" i="50"/>
  <c r="K266" i="50"/>
  <c r="K264" i="50"/>
  <c r="K260" i="50"/>
  <c r="K256" i="50"/>
  <c r="K254" i="50"/>
  <c r="K252" i="50"/>
  <c r="K248" i="50"/>
  <c r="K246" i="50"/>
  <c r="K277" i="50"/>
  <c r="K273" i="50"/>
  <c r="K271" i="50"/>
  <c r="K259" i="50"/>
  <c r="K247" i="50"/>
  <c r="Y23" i="59"/>
  <c r="Y39" i="59"/>
  <c r="K242" i="50"/>
  <c r="K240" i="50"/>
  <c r="K232" i="50"/>
  <c r="K230" i="50"/>
  <c r="K228" i="50"/>
  <c r="K226" i="50"/>
  <c r="K216" i="50"/>
  <c r="K214" i="50"/>
  <c r="K210" i="50"/>
  <c r="Y27" i="59"/>
  <c r="Y15" i="59"/>
  <c r="Y31" i="59"/>
  <c r="K208" i="50"/>
  <c r="K241" i="50"/>
  <c r="K235" i="50"/>
  <c r="K231" i="50"/>
  <c r="K227" i="50"/>
  <c r="K223" i="50"/>
  <c r="K219" i="50"/>
  <c r="K215" i="50"/>
  <c r="K211" i="50"/>
  <c r="K209" i="50"/>
  <c r="K196" i="50"/>
  <c r="Y27" i="58"/>
  <c r="K195" i="50"/>
  <c r="K205" i="50"/>
  <c r="K201" i="50"/>
  <c r="K197" i="50"/>
  <c r="K193" i="50"/>
  <c r="K192" i="50"/>
  <c r="Y14" i="58"/>
  <c r="K206" i="50"/>
  <c r="K202" i="50"/>
  <c r="K198" i="50"/>
  <c r="K185" i="50"/>
  <c r="K175" i="50"/>
  <c r="K163" i="50"/>
  <c r="Y14" i="57"/>
  <c r="Y22" i="57"/>
  <c r="Y32" i="57"/>
  <c r="Y38" i="57"/>
  <c r="K169" i="50"/>
  <c r="Y24" i="57"/>
  <c r="Y30" i="57"/>
  <c r="Y12" i="57"/>
  <c r="Y20" i="57"/>
  <c r="Y26" i="57"/>
  <c r="Y36" i="57"/>
  <c r="K158" i="50"/>
  <c r="K164" i="50"/>
  <c r="K155" i="50"/>
  <c r="K151" i="50"/>
  <c r="K145" i="50"/>
  <c r="K143" i="50"/>
  <c r="K137" i="50"/>
  <c r="K135" i="50"/>
  <c r="K129" i="50"/>
  <c r="K127" i="50"/>
  <c r="K121" i="50"/>
  <c r="K119" i="50"/>
  <c r="K113" i="50"/>
  <c r="K111" i="50"/>
  <c r="K105" i="50"/>
  <c r="Y58" i="56"/>
  <c r="K104" i="50"/>
  <c r="K156" i="50"/>
  <c r="K150" i="50"/>
  <c r="K144" i="50"/>
  <c r="K142" i="50"/>
  <c r="K136" i="50"/>
  <c r="K134" i="50"/>
  <c r="K128" i="50"/>
  <c r="K126" i="50"/>
  <c r="K120" i="50"/>
  <c r="K118" i="50"/>
  <c r="K112" i="50"/>
  <c r="K110" i="50"/>
  <c r="K106" i="50"/>
  <c r="K85" i="50"/>
  <c r="K75" i="50"/>
  <c r="K65" i="50"/>
  <c r="K63" i="50"/>
  <c r="K59" i="50"/>
  <c r="Y10" i="55"/>
  <c r="Y15" i="55"/>
  <c r="Y37" i="55"/>
  <c r="K102" i="50"/>
  <c r="K100" i="50"/>
  <c r="K96" i="50"/>
  <c r="K94" i="50"/>
  <c r="K92" i="50"/>
  <c r="K90" i="50"/>
  <c r="K88" i="50"/>
  <c r="K86" i="50"/>
  <c r="K82" i="50"/>
  <c r="K80" i="50"/>
  <c r="K76" i="50"/>
  <c r="K74" i="50"/>
  <c r="K72" i="50"/>
  <c r="K70" i="50"/>
  <c r="K66" i="50"/>
  <c r="K64" i="50"/>
  <c r="K60" i="50"/>
  <c r="K58" i="50"/>
  <c r="K101" i="50"/>
  <c r="K93" i="50"/>
  <c r="Y40" i="64"/>
  <c r="Y13" i="64"/>
  <c r="K413" i="50"/>
  <c r="Y12" i="64"/>
  <c r="K412" i="50"/>
  <c r="Y15" i="64"/>
  <c r="K415" i="50"/>
  <c r="Y18" i="64"/>
  <c r="K418" i="50"/>
  <c r="Y21" i="64"/>
  <c r="Y23" i="64"/>
  <c r="K423" i="50"/>
  <c r="Y26" i="64"/>
  <c r="K426" i="50"/>
  <c r="Y29" i="64"/>
  <c r="Y31" i="64"/>
  <c r="K431" i="50"/>
  <c r="Y34" i="64"/>
  <c r="K434" i="50"/>
  <c r="Y37" i="64"/>
  <c r="Y39" i="64"/>
  <c r="K439" i="50"/>
  <c r="Y42" i="64"/>
  <c r="K442" i="50"/>
  <c r="Y45" i="64"/>
  <c r="Y14" i="64"/>
  <c r="K414" i="50"/>
  <c r="Y20" i="64"/>
  <c r="Y28" i="64"/>
  <c r="Y36" i="64"/>
  <c r="Y44" i="64"/>
  <c r="Y10" i="64"/>
  <c r="Y11" i="64"/>
  <c r="Y17" i="64"/>
  <c r="Y19" i="64"/>
  <c r="K419" i="50"/>
  <c r="Y22" i="64"/>
  <c r="K422" i="50"/>
  <c r="Y25" i="64"/>
  <c r="Y27" i="64"/>
  <c r="K427" i="50"/>
  <c r="Y30" i="64"/>
  <c r="K430" i="50"/>
  <c r="Y33" i="64"/>
  <c r="Y35" i="64"/>
  <c r="K435" i="50"/>
  <c r="Y38" i="64"/>
  <c r="K438" i="50"/>
  <c r="Y41" i="64"/>
  <c r="Y43" i="64"/>
  <c r="K443" i="50"/>
  <c r="Y46" i="64"/>
  <c r="K446" i="50"/>
  <c r="B24" i="50"/>
  <c r="C24" i="50"/>
  <c r="D24" i="50"/>
  <c r="E24" i="50"/>
  <c r="F24" i="50"/>
  <c r="G24" i="50"/>
  <c r="H24" i="50"/>
  <c r="I24" i="50"/>
  <c r="B16" i="50"/>
  <c r="C16" i="50"/>
  <c r="D16" i="50"/>
  <c r="E16" i="50"/>
  <c r="F16" i="50"/>
  <c r="G16" i="50"/>
  <c r="H16" i="50"/>
  <c r="I16" i="50"/>
  <c r="B17" i="50"/>
  <c r="C17" i="50"/>
  <c r="D17" i="50"/>
  <c r="E17" i="50"/>
  <c r="F17" i="50"/>
  <c r="G17" i="50"/>
  <c r="H17" i="50"/>
  <c r="I17" i="50"/>
  <c r="B18" i="50"/>
  <c r="C18" i="50"/>
  <c r="D18" i="50"/>
  <c r="E18" i="50"/>
  <c r="F18" i="50"/>
  <c r="G18" i="50"/>
  <c r="H18" i="50"/>
  <c r="I18" i="50"/>
  <c r="B19" i="50"/>
  <c r="C19" i="50"/>
  <c r="D19" i="50"/>
  <c r="E19" i="50"/>
  <c r="F19" i="50"/>
  <c r="G19" i="50"/>
  <c r="H19" i="50"/>
  <c r="I19" i="50"/>
  <c r="B20" i="50"/>
  <c r="C20" i="50"/>
  <c r="D20" i="50"/>
  <c r="E20" i="50"/>
  <c r="F20" i="50"/>
  <c r="G20" i="50"/>
  <c r="H20" i="50"/>
  <c r="I20" i="50"/>
  <c r="J20" i="50"/>
  <c r="B21" i="50"/>
  <c r="C21" i="50"/>
  <c r="D21" i="50"/>
  <c r="E21" i="50"/>
  <c r="F21" i="50"/>
  <c r="G21" i="50"/>
  <c r="H21" i="50"/>
  <c r="I21" i="50"/>
  <c r="B22" i="50"/>
  <c r="C22" i="50"/>
  <c r="D22" i="50"/>
  <c r="E22" i="50"/>
  <c r="F22" i="50"/>
  <c r="G22" i="50"/>
  <c r="H22" i="50"/>
  <c r="I22" i="50"/>
  <c r="B23" i="50"/>
  <c r="C23" i="50"/>
  <c r="D23" i="50"/>
  <c r="E23" i="50"/>
  <c r="F23" i="50"/>
  <c r="G23" i="50"/>
  <c r="H23" i="50"/>
  <c r="I23" i="50"/>
  <c r="C15" i="50"/>
  <c r="D15" i="50"/>
  <c r="E15" i="50"/>
  <c r="F15" i="50"/>
  <c r="G15" i="50"/>
  <c r="H15" i="50"/>
  <c r="I15" i="50"/>
  <c r="K15" i="50"/>
  <c r="B15" i="50"/>
  <c r="W15" i="53"/>
  <c r="X15" i="53"/>
  <c r="K20" i="50" s="1"/>
  <c r="Y15" i="53"/>
  <c r="W16" i="53"/>
  <c r="J21" i="50" s="1"/>
  <c r="X16" i="53"/>
  <c r="K21" i="50" s="1"/>
  <c r="W17" i="53"/>
  <c r="J22" i="50" s="1"/>
  <c r="X17" i="53"/>
  <c r="Y17" i="53" s="1"/>
  <c r="W18" i="53"/>
  <c r="J23" i="50" s="1"/>
  <c r="X18" i="53"/>
  <c r="Y18" i="53" s="1"/>
  <c r="W19" i="53"/>
  <c r="J24" i="50" s="1"/>
  <c r="X19" i="53"/>
  <c r="K24" i="50" s="1"/>
  <c r="E15" i="53"/>
  <c r="X14" i="53"/>
  <c r="K19" i="50" s="1"/>
  <c r="W14" i="53"/>
  <c r="J19" i="50" s="1"/>
  <c r="X13" i="53"/>
  <c r="K18" i="50" s="1"/>
  <c r="W13" i="53"/>
  <c r="J18" i="50" s="1"/>
  <c r="E13" i="53"/>
  <c r="X12" i="53"/>
  <c r="K17" i="50" s="1"/>
  <c r="W12" i="53"/>
  <c r="J17" i="50" s="1"/>
  <c r="X11" i="53"/>
  <c r="Y11" i="53" s="1"/>
  <c r="W11" i="53"/>
  <c r="J16" i="50" s="1"/>
  <c r="E11" i="53"/>
  <c r="X10" i="53"/>
  <c r="Y10" i="53" s="1"/>
  <c r="W10" i="53"/>
  <c r="J15" i="50" s="1"/>
  <c r="B11" i="50"/>
  <c r="C11" i="50"/>
  <c r="D11" i="50"/>
  <c r="E11" i="50"/>
  <c r="F11" i="50"/>
  <c r="G11" i="50"/>
  <c r="H11" i="50"/>
  <c r="I11" i="50"/>
  <c r="B12" i="50"/>
  <c r="C12" i="50"/>
  <c r="D12" i="50"/>
  <c r="E12" i="50"/>
  <c r="F12" i="50"/>
  <c r="G12" i="50"/>
  <c r="H12" i="50"/>
  <c r="I12" i="50"/>
  <c r="B13" i="50"/>
  <c r="C13" i="50"/>
  <c r="D13" i="50"/>
  <c r="E13" i="50"/>
  <c r="F13" i="50"/>
  <c r="G13" i="50"/>
  <c r="H13" i="50"/>
  <c r="I13" i="50"/>
  <c r="B14" i="50"/>
  <c r="C14" i="50"/>
  <c r="D14" i="50"/>
  <c r="E14" i="50"/>
  <c r="F14" i="50"/>
  <c r="G14" i="50"/>
  <c r="H14" i="50"/>
  <c r="I14" i="50"/>
  <c r="K14" i="50"/>
  <c r="E10" i="50"/>
  <c r="F10" i="50"/>
  <c r="G10" i="50"/>
  <c r="H10" i="50"/>
  <c r="I10" i="50"/>
  <c r="D10" i="50"/>
  <c r="C10" i="50"/>
  <c r="B10" i="50"/>
  <c r="W12" i="52"/>
  <c r="J12" i="50" s="1"/>
  <c r="E15" i="52"/>
  <c r="X14" i="52"/>
  <c r="Y14" i="52" s="1"/>
  <c r="W14" i="52"/>
  <c r="J14" i="50" s="1"/>
  <c r="X13" i="52"/>
  <c r="K13" i="50" s="1"/>
  <c r="W13" i="52"/>
  <c r="J13" i="50" s="1"/>
  <c r="E13" i="52"/>
  <c r="X12" i="52"/>
  <c r="Y12" i="52" s="1"/>
  <c r="X11" i="52"/>
  <c r="Y11" i="52" s="1"/>
  <c r="W11" i="52"/>
  <c r="J11" i="50" s="1"/>
  <c r="E11" i="52"/>
  <c r="X10" i="52"/>
  <c r="Y10" i="52" s="1"/>
  <c r="W10" i="52"/>
  <c r="J10" i="50" s="1"/>
  <c r="C3" i="50"/>
  <c r="C4" i="50"/>
  <c r="C5" i="50"/>
  <c r="C6" i="50"/>
  <c r="C7" i="50"/>
  <c r="C8" i="50"/>
  <c r="C9" i="50"/>
  <c r="C2" i="50"/>
  <c r="E15" i="5"/>
  <c r="E13" i="5"/>
  <c r="E11" i="5"/>
  <c r="W11" i="5"/>
  <c r="W12" i="5"/>
  <c r="W13" i="5"/>
  <c r="W14" i="5"/>
  <c r="W15" i="5"/>
  <c r="W16" i="5"/>
  <c r="W10" i="5"/>
  <c r="X11" i="5"/>
  <c r="Y11" i="5" s="1"/>
  <c r="X12" i="5"/>
  <c r="Y12" i="5" s="1"/>
  <c r="X13" i="5"/>
  <c r="Y13" i="5" s="1"/>
  <c r="X14" i="5"/>
  <c r="Y14" i="5" s="1"/>
  <c r="X15" i="5"/>
  <c r="Y15" i="5" s="1"/>
  <c r="X16" i="5"/>
  <c r="Y16" i="5" s="1"/>
  <c r="X10" i="5"/>
  <c r="Y10" i="5" s="1"/>
  <c r="Y19" i="53" l="1"/>
  <c r="Y13" i="52"/>
  <c r="K12" i="50"/>
  <c r="Y14" i="53"/>
  <c r="BG156" i="49"/>
  <c r="BJ93" i="49"/>
  <c r="BH156" i="49"/>
  <c r="BH136" i="49"/>
  <c r="BJ146" i="49"/>
  <c r="BJ124" i="49"/>
  <c r="BJ54" i="49"/>
  <c r="BJ72" i="49"/>
  <c r="BJ78" i="49"/>
  <c r="BJ84" i="49"/>
  <c r="BJ86" i="49"/>
  <c r="BK63" i="49"/>
  <c r="BK83" i="49"/>
  <c r="BH64" i="49"/>
  <c r="BH72" i="49"/>
  <c r="BH95" i="49"/>
  <c r="BK107" i="49"/>
  <c r="BK111" i="49"/>
  <c r="BK116" i="49"/>
  <c r="BI83" i="49"/>
  <c r="BI91" i="49"/>
  <c r="BH97" i="49"/>
  <c r="BH99" i="49"/>
  <c r="BL70" i="49"/>
  <c r="BL86" i="49"/>
  <c r="BM141" i="49"/>
  <c r="BM151" i="49"/>
  <c r="BM155" i="49"/>
  <c r="BM159" i="49"/>
  <c r="BM171" i="49"/>
  <c r="BL91" i="49"/>
  <c r="BM62" i="49"/>
  <c r="BM80" i="49"/>
  <c r="BF149" i="49"/>
  <c r="BF151" i="49"/>
  <c r="BL89" i="49"/>
  <c r="BF63" i="49"/>
  <c r="BF67" i="49"/>
  <c r="BF79" i="49"/>
  <c r="BF83" i="49"/>
  <c r="BF89" i="49"/>
  <c r="BF91" i="49"/>
  <c r="BG70" i="49"/>
  <c r="BG78" i="49"/>
  <c r="BG80" i="49"/>
  <c r="BG82" i="49"/>
  <c r="BG84" i="49"/>
  <c r="BG86" i="49"/>
  <c r="BG88" i="49"/>
  <c r="BH61" i="49"/>
  <c r="BH89" i="49"/>
  <c r="BG100" i="49"/>
  <c r="BI56" i="49"/>
  <c r="BL97" i="49"/>
  <c r="BL99" i="49"/>
  <c r="BL107" i="49"/>
  <c r="BL109" i="49"/>
  <c r="BL116" i="49"/>
  <c r="BL118" i="49"/>
  <c r="BL64" i="49"/>
  <c r="BM103" i="49"/>
  <c r="BM119" i="49"/>
  <c r="BI126" i="49"/>
  <c r="BI132" i="49"/>
  <c r="BI142" i="49"/>
  <c r="BI144" i="49"/>
  <c r="BI164" i="49"/>
  <c r="BL79" i="49"/>
  <c r="BM56" i="49"/>
  <c r="BM64" i="49"/>
  <c r="BM92" i="49"/>
  <c r="BF98" i="49"/>
  <c r="BF114" i="49"/>
  <c r="BJ129" i="49"/>
  <c r="BJ131" i="49"/>
  <c r="BJ137" i="49"/>
  <c r="BJ141" i="49"/>
  <c r="BJ143" i="49"/>
  <c r="BJ145" i="49"/>
  <c r="BJ147" i="49"/>
  <c r="BJ155" i="49"/>
  <c r="BJ163" i="49"/>
  <c r="BJ167" i="49"/>
  <c r="BJ169" i="49"/>
  <c r="BJ55" i="49"/>
  <c r="BJ57" i="49"/>
  <c r="BJ73" i="49"/>
  <c r="BJ75" i="49"/>
  <c r="BJ79" i="49"/>
  <c r="BJ83" i="49"/>
  <c r="BJ87" i="49"/>
  <c r="BJ91" i="49"/>
  <c r="BK54" i="49"/>
  <c r="BK56" i="49"/>
  <c r="BK58" i="49"/>
  <c r="BK60" i="49"/>
  <c r="BK70" i="49"/>
  <c r="BK80" i="49"/>
  <c r="BK84" i="49"/>
  <c r="BK86" i="49"/>
  <c r="BK88" i="49"/>
  <c r="BK92" i="49"/>
  <c r="BH54" i="49"/>
  <c r="BH62" i="49"/>
  <c r="BH70" i="49"/>
  <c r="BH82" i="49"/>
  <c r="BH86" i="49"/>
  <c r="BK98" i="49"/>
  <c r="BK100" i="49"/>
  <c r="BK104" i="49"/>
  <c r="BK114" i="49"/>
  <c r="BI57" i="49"/>
  <c r="BI61" i="49"/>
  <c r="BI73" i="49"/>
  <c r="BI77" i="49"/>
  <c r="BI85" i="49"/>
  <c r="BI89" i="49"/>
  <c r="BH93" i="49"/>
  <c r="BH104" i="49"/>
  <c r="BH121" i="49"/>
  <c r="BL82" i="49"/>
  <c r="BM100" i="49"/>
  <c r="BM104" i="49"/>
  <c r="BM112" i="49"/>
  <c r="BM117" i="49"/>
  <c r="BJ120" i="49"/>
  <c r="BM124" i="49"/>
  <c r="BM132" i="49"/>
  <c r="BM142" i="49"/>
  <c r="BM148" i="49"/>
  <c r="BM150" i="49"/>
  <c r="BM160" i="49"/>
  <c r="BM162" i="49"/>
  <c r="BM164" i="49"/>
  <c r="BL83" i="49"/>
  <c r="BI97" i="49"/>
  <c r="BM58" i="49"/>
  <c r="BM84" i="49"/>
  <c r="BF103" i="49"/>
  <c r="BF107" i="49"/>
  <c r="BF111" i="49"/>
  <c r="BF116" i="49"/>
  <c r="BF126" i="49"/>
  <c r="BF132" i="49"/>
  <c r="BF134" i="49"/>
  <c r="BF54" i="49"/>
  <c r="BF56" i="49"/>
  <c r="BF58" i="49"/>
  <c r="BF60" i="49"/>
  <c r="BF68" i="49"/>
  <c r="BF70" i="49"/>
  <c r="BF72" i="49"/>
  <c r="BF80" i="49"/>
  <c r="BF86" i="49"/>
  <c r="BG57" i="49"/>
  <c r="BG61" i="49"/>
  <c r="BG67" i="49"/>
  <c r="BG75" i="49"/>
  <c r="BG83" i="49"/>
  <c r="BG85" i="49"/>
  <c r="BG87" i="49"/>
  <c r="BG89" i="49"/>
  <c r="BG93" i="49"/>
  <c r="BI95" i="49"/>
  <c r="BH55" i="49"/>
  <c r="BH63" i="49"/>
  <c r="BH75" i="49"/>
  <c r="BH79" i="49"/>
  <c r="BH83" i="49"/>
  <c r="BH87" i="49"/>
  <c r="BG97" i="49"/>
  <c r="BG99" i="49"/>
  <c r="BG107" i="49"/>
  <c r="BG116" i="49"/>
  <c r="BI54" i="49"/>
  <c r="BI62" i="49"/>
  <c r="BI78" i="49"/>
  <c r="BI82" i="49"/>
  <c r="BI86" i="49"/>
  <c r="BM93" i="49"/>
  <c r="BL102" i="49"/>
  <c r="BL104" i="49"/>
  <c r="BL112" i="49"/>
  <c r="BL121" i="49"/>
  <c r="BG115" i="49"/>
  <c r="BG146" i="49"/>
  <c r="BL163" i="49"/>
  <c r="BL155" i="49"/>
  <c r="BL146" i="49"/>
  <c r="BL131" i="49"/>
  <c r="BJ112" i="49"/>
  <c r="BM75" i="49"/>
  <c r="BK166" i="49"/>
  <c r="BK162" i="49"/>
  <c r="BK150" i="49"/>
  <c r="BK146" i="49"/>
  <c r="BK142" i="49"/>
  <c r="BK134" i="49"/>
  <c r="BK126" i="49"/>
  <c r="BM89" i="49"/>
  <c r="BM57" i="49"/>
  <c r="BG149" i="49"/>
  <c r="BG132" i="49"/>
  <c r="BG125" i="49"/>
  <c r="BL160" i="49"/>
  <c r="BL145" i="49"/>
  <c r="BL136" i="49"/>
  <c r="BF119" i="49"/>
  <c r="BJ97" i="49"/>
  <c r="BH171" i="49"/>
  <c r="BH167" i="49"/>
  <c r="BH159" i="49"/>
  <c r="BH155" i="49"/>
  <c r="BH151" i="49"/>
  <c r="BH147" i="49"/>
  <c r="BH135" i="49"/>
  <c r="BH123" i="49"/>
  <c r="BI118" i="49"/>
  <c r="BJ109" i="49"/>
  <c r="BI98" i="49"/>
  <c r="BF166" i="49"/>
  <c r="BF162" i="49"/>
  <c r="BF150" i="49"/>
  <c r="BF142" i="49"/>
  <c r="BM86" i="49"/>
  <c r="BI107" i="49"/>
  <c r="BI171" i="49"/>
  <c r="BI163" i="49"/>
  <c r="BI155" i="49"/>
  <c r="BI147" i="49"/>
  <c r="BI131" i="49"/>
  <c r="BI123" i="49"/>
  <c r="BM109" i="49"/>
  <c r="BL92" i="49"/>
  <c r="BM68" i="49"/>
  <c r="BF115" i="49"/>
  <c r="BK115" i="49"/>
  <c r="BG160" i="49"/>
  <c r="BG144" i="49"/>
  <c r="BG136" i="49"/>
  <c r="BJ119" i="49"/>
  <c r="BJ98" i="49"/>
  <c r="BL153" i="49"/>
  <c r="BL144" i="49"/>
  <c r="BL137" i="49"/>
  <c r="BL129" i="49"/>
  <c r="BK169" i="49"/>
  <c r="BK153" i="49"/>
  <c r="BK149" i="49"/>
  <c r="BK145" i="49"/>
  <c r="BK141" i="49"/>
  <c r="BK137" i="49"/>
  <c r="BK129" i="49"/>
  <c r="BJ121" i="49"/>
  <c r="BI114" i="49"/>
  <c r="BG163" i="49"/>
  <c r="BG155" i="49"/>
  <c r="BG147" i="49"/>
  <c r="BG123" i="49"/>
  <c r="BI109" i="49"/>
  <c r="BM61" i="49"/>
  <c r="BL166" i="49"/>
  <c r="BL134" i="49"/>
  <c r="BL126" i="49"/>
  <c r="BJ114" i="49"/>
  <c r="BH166" i="49"/>
  <c r="BH146" i="49"/>
  <c r="BH142" i="49"/>
  <c r="BH134" i="49"/>
  <c r="BH126" i="49"/>
  <c r="BJ116" i="49"/>
  <c r="BJ107" i="49"/>
  <c r="BM87" i="49"/>
  <c r="BL61" i="49"/>
  <c r="BJ164" i="49"/>
  <c r="BJ160" i="49"/>
  <c r="BJ156" i="49"/>
  <c r="BJ148" i="49"/>
  <c r="BJ144" i="49"/>
  <c r="BF120" i="49"/>
  <c r="BF104" i="49"/>
  <c r="BM78" i="49"/>
  <c r="BI99" i="49"/>
  <c r="BI169" i="49"/>
  <c r="BI153" i="49"/>
  <c r="BI145" i="49"/>
  <c r="BI137" i="49"/>
  <c r="BI129" i="49"/>
  <c r="BG121" i="49"/>
  <c r="BL84" i="49"/>
  <c r="BJ115" i="49"/>
  <c r="BG166" i="49"/>
  <c r="BG150" i="49"/>
  <c r="BG134" i="49"/>
  <c r="BG126" i="49"/>
  <c r="BI116" i="49"/>
  <c r="BM85" i="49"/>
  <c r="BL167" i="49"/>
  <c r="BL159" i="49"/>
  <c r="BL151" i="49"/>
  <c r="BL135" i="49"/>
  <c r="BI120" i="49"/>
  <c r="BK164" i="49"/>
  <c r="BK160" i="49"/>
  <c r="BK148" i="49"/>
  <c r="BK144" i="49"/>
  <c r="BK136" i="49"/>
  <c r="BK132" i="49"/>
  <c r="BK124" i="49"/>
  <c r="BG120" i="49"/>
  <c r="BI112" i="49"/>
  <c r="BJ100" i="49"/>
  <c r="BM73" i="49"/>
  <c r="BG153" i="49"/>
  <c r="BG145" i="49"/>
  <c r="BG137" i="49"/>
  <c r="BG129" i="49"/>
  <c r="BM120" i="49"/>
  <c r="BJ102" i="49"/>
  <c r="BL171" i="49"/>
  <c r="BL164" i="49"/>
  <c r="BL149" i="49"/>
  <c r="BL141" i="49"/>
  <c r="BL132" i="49"/>
  <c r="BL124" i="49"/>
  <c r="BM67" i="49"/>
  <c r="BH169" i="49"/>
  <c r="BH153" i="49"/>
  <c r="BH149" i="49"/>
  <c r="BH145" i="49"/>
  <c r="BH141" i="49"/>
  <c r="BH137" i="49"/>
  <c r="BH129" i="49"/>
  <c r="BH125" i="49"/>
  <c r="BF121" i="49"/>
  <c r="BJ103" i="49"/>
  <c r="BM79" i="49"/>
  <c r="BI104" i="49"/>
  <c r="BJ171" i="49"/>
  <c r="BF164" i="49"/>
  <c r="BF160" i="49"/>
  <c r="BF156" i="49"/>
  <c r="BF148" i="49"/>
  <c r="BF144" i="49"/>
  <c r="BJ134" i="49"/>
  <c r="BJ126" i="49"/>
  <c r="BF117" i="49"/>
  <c r="BF100" i="49"/>
  <c r="BM70" i="49"/>
  <c r="BL87" i="49"/>
  <c r="BI167" i="49"/>
  <c r="BI159" i="49"/>
  <c r="BI143" i="49"/>
  <c r="BI135" i="49"/>
  <c r="BI127" i="49"/>
  <c r="BJ118" i="49"/>
  <c r="BM115" i="49"/>
  <c r="BM88" i="49"/>
  <c r="K10" i="50"/>
  <c r="Y12" i="53"/>
  <c r="Y13" i="53"/>
  <c r="Y16" i="53"/>
  <c r="K23" i="50"/>
  <c r="K11" i="50"/>
  <c r="K22" i="50"/>
  <c r="K16" i="50"/>
  <c r="J2" i="50"/>
  <c r="K2" i="50"/>
  <c r="D2" i="50"/>
  <c r="E2" i="50"/>
  <c r="F2" i="50"/>
  <c r="G2" i="50"/>
  <c r="H2" i="50"/>
  <c r="I2" i="50"/>
  <c r="BK156" i="49" l="1"/>
  <c r="BL143" i="49"/>
  <c r="BL127" i="49"/>
  <c r="BM83" i="49"/>
  <c r="BJ136" i="49"/>
  <c r="BH150" i="49"/>
  <c r="BJ104" i="49"/>
  <c r="BG73" i="49"/>
  <c r="BF88" i="49"/>
  <c r="BF64" i="49"/>
  <c r="BF99" i="49"/>
  <c r="BM166" i="49"/>
  <c r="BM134" i="49"/>
  <c r="BM126" i="49"/>
  <c r="BH119" i="49"/>
  <c r="BH102" i="49"/>
  <c r="BK112" i="49"/>
  <c r="BK78" i="49"/>
  <c r="BK62" i="49"/>
  <c r="BJ85" i="49"/>
  <c r="BJ77" i="49"/>
  <c r="BJ61" i="49"/>
  <c r="BJ153" i="49"/>
  <c r="BI121" i="49"/>
  <c r="BM82" i="49"/>
  <c r="BI103" i="49"/>
  <c r="BI162" i="49"/>
  <c r="BI146" i="49"/>
  <c r="BM107" i="49"/>
  <c r="BL88" i="49"/>
  <c r="BL56" i="49"/>
  <c r="BI84" i="49"/>
  <c r="BI68" i="49"/>
  <c r="BG117" i="49"/>
  <c r="BH73" i="49"/>
  <c r="BH57" i="49"/>
  <c r="BG58" i="49"/>
  <c r="BF73" i="49"/>
  <c r="BM63" i="49"/>
  <c r="BI117" i="49"/>
  <c r="BL123" i="49"/>
  <c r="BL119" i="49"/>
  <c r="BH67" i="49"/>
  <c r="BG79" i="49"/>
  <c r="BG63" i="49"/>
  <c r="BG55" i="49"/>
  <c r="BF78" i="49"/>
  <c r="BF62" i="49"/>
  <c r="BF124" i="49"/>
  <c r="BM156" i="49"/>
  <c r="BH117" i="49"/>
  <c r="BH100" i="49"/>
  <c r="BK102" i="49"/>
  <c r="BL93" i="49"/>
  <c r="BH78" i="49"/>
  <c r="BK68" i="49"/>
  <c r="BJ67" i="49"/>
  <c r="BJ159" i="49"/>
  <c r="BJ151" i="49"/>
  <c r="BJ135" i="49"/>
  <c r="BJ127" i="49"/>
  <c r="BK118" i="49"/>
  <c r="BF102" i="49"/>
  <c r="BF95" i="49"/>
  <c r="BI160" i="49"/>
  <c r="BI136" i="49"/>
  <c r="BI151" i="49"/>
  <c r="BI93" i="49"/>
  <c r="BL156" i="49"/>
  <c r="BL142" i="49"/>
  <c r="BG143" i="49"/>
  <c r="BH115" i="49"/>
  <c r="BL77" i="49"/>
  <c r="BH162" i="49"/>
  <c r="BL150" i="49"/>
  <c r="BK125" i="49"/>
  <c r="BF146" i="49"/>
  <c r="BG95" i="49"/>
  <c r="BH127" i="49"/>
  <c r="BH143" i="49"/>
  <c r="BM77" i="49"/>
  <c r="BG141" i="49"/>
  <c r="BG131" i="49"/>
  <c r="BG162" i="49"/>
  <c r="BL68" i="49"/>
  <c r="BL117" i="49"/>
  <c r="BL100" i="49"/>
  <c r="BI58" i="49"/>
  <c r="BG111" i="49"/>
  <c r="BG103" i="49"/>
  <c r="BG77" i="49"/>
  <c r="BF92" i="49"/>
  <c r="BF84" i="49"/>
  <c r="BL115" i="49"/>
  <c r="BM146" i="49"/>
  <c r="BL58" i="49"/>
  <c r="BH114" i="49"/>
  <c r="BH98" i="49"/>
  <c r="BK117" i="49"/>
  <c r="BH58" i="49"/>
  <c r="BK82" i="49"/>
  <c r="BJ89" i="49"/>
  <c r="BH131" i="49"/>
  <c r="BH163" i="49"/>
  <c r="BG169" i="49"/>
  <c r="BL60" i="49"/>
  <c r="BL114" i="49"/>
  <c r="BL98" i="49"/>
  <c r="BI70" i="49"/>
  <c r="BG109" i="49"/>
  <c r="BH91" i="49"/>
  <c r="BG91" i="49"/>
  <c r="BF82" i="49"/>
  <c r="BF136" i="49"/>
  <c r="BI119" i="49"/>
  <c r="BM144" i="49"/>
  <c r="BM136" i="49"/>
  <c r="BH112" i="49"/>
  <c r="BK72" i="49"/>
  <c r="BK64" i="49"/>
  <c r="BJ63" i="49"/>
  <c r="BJ123" i="49"/>
  <c r="BI156" i="49"/>
  <c r="BI148" i="49"/>
  <c r="BI124" i="49"/>
  <c r="BM111" i="49"/>
  <c r="BM97" i="49"/>
  <c r="BK95" i="49"/>
  <c r="BI88" i="49"/>
  <c r="BI72" i="49"/>
  <c r="BG102" i="49"/>
  <c r="BF93" i="49"/>
  <c r="BH77" i="49"/>
  <c r="BG92" i="49"/>
  <c r="BG68" i="49"/>
  <c r="BG60" i="49"/>
  <c r="BF75" i="49"/>
  <c r="BI100" i="49"/>
  <c r="BL55" i="49"/>
  <c r="BF141" i="49"/>
  <c r="BL80" i="49"/>
  <c r="BL120" i="49"/>
  <c r="BL111" i="49"/>
  <c r="BL103" i="49"/>
  <c r="BJ95" i="49"/>
  <c r="BI80" i="49"/>
  <c r="BI64" i="49"/>
  <c r="BG114" i="49"/>
  <c r="BG98" i="49"/>
  <c r="BH85" i="49"/>
  <c r="BG72" i="49"/>
  <c r="BG64" i="49"/>
  <c r="BG56" i="49"/>
  <c r="BF87" i="49"/>
  <c r="BF55" i="49"/>
  <c r="BL73" i="49"/>
  <c r="BF169" i="49"/>
  <c r="BF153" i="49"/>
  <c r="BF145" i="49"/>
  <c r="BF137" i="49"/>
  <c r="BF129" i="49"/>
  <c r="BK120" i="49"/>
  <c r="BM169" i="49"/>
  <c r="BM153" i="49"/>
  <c r="BM145" i="49"/>
  <c r="BM137" i="49"/>
  <c r="BM129" i="49"/>
  <c r="BM121" i="49"/>
  <c r="BL54" i="49"/>
  <c r="BI67" i="49"/>
  <c r="BK99" i="49"/>
  <c r="BH88" i="49"/>
  <c r="BH56" i="49"/>
  <c r="BK89" i="49"/>
  <c r="BK73" i="49"/>
  <c r="BK57" i="49"/>
  <c r="BJ88" i="49"/>
  <c r="BJ80" i="49"/>
  <c r="BJ64" i="49"/>
  <c r="BJ56" i="49"/>
  <c r="BI125" i="49"/>
  <c r="BL95" i="49"/>
  <c r="BI102" i="49"/>
  <c r="BK119" i="49"/>
  <c r="BL162" i="49"/>
  <c r="BG127" i="49"/>
  <c r="BG159" i="49"/>
  <c r="BK131" i="49"/>
  <c r="BK147" i="49"/>
  <c r="BK163" i="49"/>
  <c r="BJ117" i="49"/>
  <c r="BL148" i="49"/>
  <c r="BI111" i="49"/>
  <c r="BG148" i="49"/>
  <c r="BJ149" i="49"/>
  <c r="BJ125" i="49"/>
  <c r="BI166" i="49"/>
  <c r="BI150" i="49"/>
  <c r="BI134" i="49"/>
  <c r="BM116" i="49"/>
  <c r="BM99" i="49"/>
  <c r="BL72" i="49"/>
  <c r="BI92" i="49"/>
  <c r="BI60" i="49"/>
  <c r="BG112" i="49"/>
  <c r="BG104" i="49"/>
  <c r="BG62" i="49"/>
  <c r="BG54" i="49"/>
  <c r="BF85" i="49"/>
  <c r="BF77" i="49"/>
  <c r="BF61" i="49"/>
  <c r="BM55" i="49"/>
  <c r="BL63" i="49"/>
  <c r="BF167" i="49"/>
  <c r="BF159" i="49"/>
  <c r="BF143" i="49"/>
  <c r="BF135" i="49"/>
  <c r="BF127" i="49"/>
  <c r="BF118" i="49"/>
  <c r="BM72" i="49"/>
  <c r="BM167" i="49"/>
  <c r="BM143" i="49"/>
  <c r="BM135" i="49"/>
  <c r="BM127" i="49"/>
  <c r="BG119" i="49"/>
  <c r="BM102" i="49"/>
  <c r="BL78" i="49"/>
  <c r="BH120" i="49"/>
  <c r="BH111" i="49"/>
  <c r="BH103" i="49"/>
  <c r="BI79" i="49"/>
  <c r="BI63" i="49"/>
  <c r="BK97" i="49"/>
  <c r="BH84" i="49"/>
  <c r="BH68" i="49"/>
  <c r="BM95" i="49"/>
  <c r="BK87" i="49"/>
  <c r="BK79" i="49"/>
  <c r="BK55" i="49"/>
  <c r="BJ70" i="49"/>
  <c r="BJ62" i="49"/>
  <c r="BF112" i="49"/>
  <c r="BJ142" i="49"/>
  <c r="BL57" i="49"/>
  <c r="BH124" i="49"/>
  <c r="BL169" i="49"/>
  <c r="BG135" i="49"/>
  <c r="BG167" i="49"/>
  <c r="BM118" i="49"/>
  <c r="BK135" i="49"/>
  <c r="BK151" i="49"/>
  <c r="BK167" i="49"/>
  <c r="BL125" i="49"/>
  <c r="BG124" i="49"/>
  <c r="BF125" i="49"/>
  <c r="BF97" i="49"/>
  <c r="BL75" i="49"/>
  <c r="BM149" i="49"/>
  <c r="BM125" i="49"/>
  <c r="BM114" i="49"/>
  <c r="BM98" i="49"/>
  <c r="BH118" i="49"/>
  <c r="BH109" i="49"/>
  <c r="BI75" i="49"/>
  <c r="BK103" i="49"/>
  <c r="BH80" i="49"/>
  <c r="BK93" i="49"/>
  <c r="BK85" i="49"/>
  <c r="BK77" i="49"/>
  <c r="BK61" i="49"/>
  <c r="BJ92" i="49"/>
  <c r="BJ68" i="49"/>
  <c r="BJ60" i="49"/>
  <c r="BI115" i="49"/>
  <c r="BI141" i="49"/>
  <c r="BJ162" i="49"/>
  <c r="BL67" i="49"/>
  <c r="BJ99" i="49"/>
  <c r="BH144" i="49"/>
  <c r="BH160" i="49"/>
  <c r="BL147" i="49"/>
  <c r="BG142" i="49"/>
  <c r="BK123" i="49"/>
  <c r="BK155" i="49"/>
  <c r="BK171" i="49"/>
  <c r="BG164" i="49"/>
  <c r="BF57" i="49"/>
  <c r="BF171" i="49"/>
  <c r="BF163" i="49"/>
  <c r="BF155" i="49"/>
  <c r="BF147" i="49"/>
  <c r="BF131" i="49"/>
  <c r="BF123" i="49"/>
  <c r="BF109" i="49"/>
  <c r="BM54" i="49"/>
  <c r="BM163" i="49"/>
  <c r="BM147" i="49"/>
  <c r="BM131" i="49"/>
  <c r="BM123" i="49"/>
  <c r="BL62" i="49"/>
  <c r="BH116" i="49"/>
  <c r="BH107" i="49"/>
  <c r="BI87" i="49"/>
  <c r="BI55" i="49"/>
  <c r="BK109" i="49"/>
  <c r="BH92" i="49"/>
  <c r="BH60" i="49"/>
  <c r="BK91" i="49"/>
  <c r="BK75" i="49"/>
  <c r="BK67" i="49"/>
  <c r="BJ82" i="49"/>
  <c r="BJ58" i="49"/>
  <c r="BI149" i="49"/>
  <c r="BM60" i="49"/>
  <c r="BJ132" i="49"/>
  <c r="BJ150" i="49"/>
  <c r="BJ166" i="49"/>
  <c r="BL85" i="49"/>
  <c r="BJ111" i="49"/>
  <c r="BH132" i="49"/>
  <c r="BH148" i="49"/>
  <c r="BH164" i="49"/>
  <c r="BK121" i="49"/>
  <c r="BG118" i="49"/>
  <c r="BG151" i="49"/>
  <c r="BK127" i="49"/>
  <c r="BK143" i="49"/>
  <c r="BK159" i="49"/>
  <c r="BM91" i="49"/>
  <c r="BG171" i="49"/>
  <c r="K7" i="50"/>
  <c r="D7" i="50"/>
  <c r="G7" i="50"/>
  <c r="H7" i="50"/>
  <c r="I7" i="50"/>
  <c r="F7" i="50"/>
  <c r="J7" i="50"/>
  <c r="E7" i="50"/>
  <c r="B7" i="50"/>
  <c r="K4" i="50"/>
  <c r="J4" i="50"/>
  <c r="G4" i="50"/>
  <c r="I4" i="50"/>
  <c r="B4" i="50"/>
  <c r="D4" i="50"/>
  <c r="E4" i="50"/>
  <c r="H4" i="50"/>
  <c r="F4" i="50"/>
  <c r="J9" i="50"/>
  <c r="F9" i="50"/>
  <c r="D9" i="50"/>
  <c r="G9" i="50"/>
  <c r="K9" i="50"/>
  <c r="E9" i="50"/>
  <c r="I9" i="50"/>
  <c r="H9" i="50"/>
  <c r="B9" i="50"/>
  <c r="F8" i="50"/>
  <c r="H8" i="50"/>
  <c r="I8" i="50"/>
  <c r="D8" i="50"/>
  <c r="J8" i="50"/>
  <c r="B8" i="50"/>
  <c r="E8" i="50"/>
  <c r="K8" i="50"/>
  <c r="G8" i="50"/>
  <c r="I6" i="50"/>
  <c r="G6" i="50"/>
  <c r="D6" i="50"/>
  <c r="B6" i="50"/>
  <c r="K6" i="50"/>
  <c r="E6" i="50"/>
  <c r="H6" i="50"/>
  <c r="F6" i="50"/>
  <c r="J6" i="50"/>
  <c r="H5" i="50"/>
  <c r="D5" i="50"/>
  <c r="K5" i="50"/>
  <c r="F5" i="50"/>
  <c r="G5" i="50"/>
  <c r="J5" i="50"/>
  <c r="E5" i="50"/>
  <c r="I5" i="50"/>
  <c r="B5" i="50"/>
  <c r="G3" i="50"/>
  <c r="J3" i="50"/>
  <c r="E3" i="50"/>
  <c r="K3" i="50"/>
  <c r="H3" i="50"/>
  <c r="I3" i="50"/>
  <c r="B3" i="50"/>
  <c r="F3" i="50"/>
  <c r="D3" i="50" l="1"/>
  <c r="BH8" i="49" l="1"/>
  <c r="BH106" i="49"/>
  <c r="BH22" i="49"/>
  <c r="BI22" i="49"/>
  <c r="BM22" i="49"/>
  <c r="BJ22" i="49"/>
  <c r="BK22" i="49"/>
  <c r="BG22" i="49"/>
  <c r="BH25" i="49"/>
  <c r="BL22" i="49"/>
  <c r="BH51" i="49"/>
  <c r="BJ18" i="49"/>
  <c r="BF50" i="49"/>
  <c r="BL18" i="49"/>
  <c r="BI50" i="49"/>
  <c r="BH49" i="49"/>
  <c r="BF20" i="49"/>
  <c r="BH50" i="49"/>
  <c r="BM20" i="49"/>
  <c r="BL49" i="49"/>
  <c r="BL20" i="49"/>
  <c r="BM50" i="49"/>
  <c r="BK49" i="49"/>
  <c r="BF51" i="49"/>
  <c r="BM51" i="49"/>
  <c r="BK51" i="49"/>
  <c r="BK50" i="49"/>
  <c r="BJ49" i="49"/>
  <c r="BG20" i="49"/>
  <c r="BJ50" i="49"/>
  <c r="BG49" i="49"/>
  <c r="BI49" i="49"/>
  <c r="BK20" i="49"/>
  <c r="BH20" i="49"/>
  <c r="BJ20" i="49"/>
  <c r="BH18" i="49"/>
  <c r="BI51" i="49"/>
  <c r="BL51" i="49"/>
  <c r="BL50" i="49"/>
  <c r="BG51" i="49"/>
  <c r="BG18" i="49"/>
  <c r="BM18" i="49"/>
  <c r="BM49" i="49"/>
  <c r="BG50" i="49"/>
  <c r="BF18" i="49"/>
  <c r="BF49" i="49"/>
  <c r="BI18" i="49"/>
  <c r="BJ51" i="49"/>
  <c r="BI20" i="49"/>
  <c r="BK18" i="49"/>
  <c r="BH43" i="49"/>
  <c r="BK35" i="49"/>
  <c r="BH35" i="49"/>
  <c r="BJ35" i="49"/>
  <c r="BI35" i="49"/>
  <c r="BG35" i="49"/>
  <c r="BH13" i="49"/>
  <c r="BG13" i="49"/>
  <c r="BF13" i="49"/>
  <c r="BM46" i="49"/>
  <c r="BK46" i="49"/>
  <c r="BL46" i="49"/>
  <c r="BI46" i="49"/>
  <c r="BG46" i="49"/>
  <c r="BH46" i="49"/>
  <c r="BF46" i="49"/>
  <c r="BM25" i="49"/>
  <c r="BM13" i="49"/>
  <c r="BF34" i="49"/>
  <c r="BK39" i="49"/>
  <c r="BL25" i="49"/>
  <c r="BG42" i="49"/>
  <c r="BK25" i="49"/>
  <c r="BI25" i="49"/>
  <c r="BJ25" i="49"/>
  <c r="BL34" i="49"/>
  <c r="BG34" i="49"/>
  <c r="BM34" i="49"/>
  <c r="BG25" i="49"/>
  <c r="BF25" i="49"/>
  <c r="BI34" i="49"/>
  <c r="BJ13" i="49"/>
  <c r="BI39" i="49"/>
  <c r="BJ39" i="49"/>
  <c r="BM39" i="49"/>
  <c r="BG39" i="49"/>
  <c r="BL13" i="49"/>
  <c r="BI42" i="49"/>
  <c r="BM42" i="49"/>
  <c r="BL42" i="49"/>
  <c r="BK13" i="49"/>
  <c r="BI13" i="49"/>
  <c r="BJ42" i="49"/>
  <c r="BK42" i="49"/>
  <c r="BH39" i="49"/>
  <c r="BL39" i="49"/>
  <c r="BH42" i="49"/>
  <c r="BG16" i="49" l="1"/>
  <c r="BG59" i="49"/>
  <c r="BI15" i="49"/>
  <c r="BI81" i="49"/>
  <c r="BL108" i="49"/>
  <c r="BJ23" i="49"/>
  <c r="BJ108" i="49"/>
  <c r="BF24" i="49"/>
  <c r="BF69" i="49"/>
  <c r="BG24" i="49"/>
  <c r="BG69" i="49"/>
  <c r="BK37" i="49"/>
  <c r="BK65" i="49"/>
  <c r="BF14" i="49"/>
  <c r="BF122" i="49"/>
  <c r="BF8" i="49"/>
  <c r="BF106" i="49"/>
  <c r="BK8" i="49"/>
  <c r="BK106" i="49"/>
  <c r="BI47" i="49"/>
  <c r="BI74" i="49"/>
  <c r="BM47" i="49"/>
  <c r="BM74" i="49"/>
  <c r="BF10" i="49"/>
  <c r="BF130" i="49"/>
  <c r="BK14" i="49"/>
  <c r="BK122" i="49"/>
  <c r="BM38" i="49"/>
  <c r="BM158" i="49"/>
  <c r="BH11" i="49"/>
  <c r="BH161" i="49"/>
  <c r="BI11" i="49"/>
  <c r="BI161" i="49"/>
  <c r="BL28" i="49"/>
  <c r="BL170" i="49"/>
  <c r="BH28" i="49"/>
  <c r="BH170" i="49"/>
  <c r="BJ37" i="49"/>
  <c r="BJ65" i="49"/>
  <c r="BJ41" i="49"/>
  <c r="BJ110" i="49"/>
  <c r="BF41" i="49"/>
  <c r="BF110" i="49"/>
  <c r="BG21" i="49"/>
  <c r="BG152" i="49"/>
  <c r="BI21" i="49"/>
  <c r="BI152" i="49"/>
  <c r="BM43" i="49"/>
  <c r="BI43" i="49"/>
  <c r="BJ7" i="49"/>
  <c r="BJ71" i="49"/>
  <c r="BL26" i="49"/>
  <c r="BL172" i="49"/>
  <c r="BL33" i="49"/>
  <c r="BL157" i="49"/>
  <c r="BJ26" i="49"/>
  <c r="BJ172" i="49"/>
  <c r="BG9" i="49"/>
  <c r="BG76" i="49"/>
  <c r="BF33" i="49"/>
  <c r="BF157" i="49"/>
  <c r="BL19" i="49"/>
  <c r="BL94" i="49"/>
  <c r="BM40" i="49"/>
  <c r="BM140" i="49"/>
  <c r="BG36" i="49"/>
  <c r="BG66" i="49"/>
  <c r="BI52" i="49"/>
  <c r="BI168" i="49"/>
  <c r="BI9" i="49"/>
  <c r="BI76" i="49"/>
  <c r="BH36" i="49"/>
  <c r="BH66" i="49"/>
  <c r="BL17" i="49"/>
  <c r="BL139" i="49"/>
  <c r="BG31" i="49"/>
  <c r="BG154" i="49"/>
  <c r="BJ52" i="49"/>
  <c r="BJ168" i="49"/>
  <c r="BL36" i="49"/>
  <c r="BL66" i="49"/>
  <c r="BF29" i="49"/>
  <c r="BF105" i="49"/>
  <c r="BK32" i="49"/>
  <c r="BK96" i="49"/>
  <c r="BM29" i="49"/>
  <c r="BM105" i="49"/>
  <c r="BM19" i="49"/>
  <c r="BM94" i="49"/>
  <c r="BG52" i="49"/>
  <c r="BG168" i="49"/>
  <c r="BF26" i="49"/>
  <c r="BF172" i="49"/>
  <c r="BJ9" i="49"/>
  <c r="BJ76" i="49"/>
  <c r="BJ36" i="49"/>
  <c r="BJ66" i="49"/>
  <c r="BF40" i="49"/>
  <c r="BF140" i="49"/>
  <c r="BI17" i="49"/>
  <c r="BI139" i="49"/>
  <c r="BK36" i="49"/>
  <c r="BK66" i="49"/>
  <c r="BJ48" i="49"/>
  <c r="BJ133" i="49"/>
  <c r="BH15" i="49"/>
  <c r="BH81" i="49"/>
  <c r="BL15" i="49"/>
  <c r="BL81" i="49"/>
  <c r="BH14" i="49"/>
  <c r="BH122" i="49"/>
  <c r="BM16" i="49"/>
  <c r="BM59" i="49"/>
  <c r="BI16" i="49"/>
  <c r="BI59" i="49"/>
  <c r="BG48" i="49"/>
  <c r="BG133" i="49"/>
  <c r="BG38" i="49"/>
  <c r="BG158" i="49"/>
  <c r="BI37" i="49"/>
  <c r="BI65" i="49"/>
  <c r="BJ24" i="49"/>
  <c r="BJ69" i="49"/>
  <c r="BF47" i="49"/>
  <c r="BF74" i="49"/>
  <c r="BL14" i="49"/>
  <c r="BL122" i="49"/>
  <c r="BH10" i="49"/>
  <c r="BH130" i="49"/>
  <c r="BL8" i="49"/>
  <c r="BL106" i="49"/>
  <c r="BL10" i="49"/>
  <c r="BL130" i="49"/>
  <c r="BJ10" i="49"/>
  <c r="BJ130" i="49"/>
  <c r="BM11" i="49"/>
  <c r="BM161" i="49"/>
  <c r="BK11" i="49"/>
  <c r="BK161" i="49"/>
  <c r="BF28" i="49"/>
  <c r="BF170" i="49"/>
  <c r="BG28" i="49"/>
  <c r="BG170" i="49"/>
  <c r="BL37" i="49"/>
  <c r="BL65" i="49"/>
  <c r="BM41" i="49"/>
  <c r="BM110" i="49"/>
  <c r="BH41" i="49"/>
  <c r="BH110" i="49"/>
  <c r="BL21" i="49"/>
  <c r="BL152" i="49"/>
  <c r="BF21" i="49"/>
  <c r="BF152" i="49"/>
  <c r="BF43" i="49"/>
  <c r="BG43" i="49"/>
  <c r="BH45" i="49"/>
  <c r="BH165" i="49"/>
  <c r="BK29" i="49"/>
  <c r="BK105" i="49"/>
  <c r="BG33" i="49"/>
  <c r="BG157" i="49"/>
  <c r="BH30" i="49"/>
  <c r="BH113" i="49"/>
  <c r="BH33" i="49"/>
  <c r="BH157" i="49"/>
  <c r="BH32" i="49"/>
  <c r="BH96" i="49"/>
  <c r="BJ17" i="49"/>
  <c r="BJ139" i="49"/>
  <c r="BL9" i="49"/>
  <c r="BL76" i="49"/>
  <c r="BH19" i="49"/>
  <c r="BH94" i="49"/>
  <c r="BM30" i="49"/>
  <c r="BM113" i="49"/>
  <c r="BM53" i="49"/>
  <c r="BM128" i="49"/>
  <c r="BL30" i="49"/>
  <c r="BL113" i="49"/>
  <c r="BL40" i="49"/>
  <c r="BL140" i="49"/>
  <c r="BF168" i="49"/>
  <c r="BJ30" i="49"/>
  <c r="BJ113" i="49"/>
  <c r="BG19" i="49"/>
  <c r="BG94" i="49"/>
  <c r="BH40" i="49"/>
  <c r="BH140" i="49"/>
  <c r="BH26" i="49"/>
  <c r="BH172" i="49"/>
  <c r="BJ19" i="49"/>
  <c r="BJ94" i="49"/>
  <c r="BM9" i="49"/>
  <c r="BM76" i="49"/>
  <c r="BF19" i="49"/>
  <c r="BF94" i="49"/>
  <c r="BI32" i="49"/>
  <c r="BI96" i="49"/>
  <c r="BF9" i="49"/>
  <c r="BF76" i="49"/>
  <c r="BH37" i="49"/>
  <c r="BH65" i="49"/>
  <c r="BH16" i="49"/>
  <c r="BH59" i="49"/>
  <c r="BK47" i="49"/>
  <c r="BK74" i="49"/>
  <c r="BF16" i="49"/>
  <c r="BF59" i="49"/>
  <c r="BG15" i="49"/>
  <c r="BG81" i="49"/>
  <c r="BM14" i="49"/>
  <c r="BM122" i="49"/>
  <c r="BJ38" i="49"/>
  <c r="BJ158" i="49"/>
  <c r="BI48" i="49"/>
  <c r="BI133" i="49"/>
  <c r="BI38" i="49"/>
  <c r="BI158" i="49"/>
  <c r="BL38" i="49"/>
  <c r="BL158" i="49"/>
  <c r="BK23" i="49"/>
  <c r="BK108" i="49"/>
  <c r="BM48" i="49"/>
  <c r="BM133" i="49"/>
  <c r="BK24" i="49"/>
  <c r="BK69" i="49"/>
  <c r="BG37" i="49"/>
  <c r="BG65" i="49"/>
  <c r="BM24" i="49"/>
  <c r="BM69" i="49"/>
  <c r="BG47" i="49"/>
  <c r="BG74" i="49"/>
  <c r="BJ14" i="49"/>
  <c r="BJ122" i="49"/>
  <c r="BG14" i="49"/>
  <c r="BG122" i="49"/>
  <c r="BI10" i="49"/>
  <c r="BI130" i="49"/>
  <c r="BJ8" i="49"/>
  <c r="BJ106" i="49"/>
  <c r="BM8" i="49"/>
  <c r="BM106" i="49"/>
  <c r="BH23" i="49"/>
  <c r="BH108" i="49"/>
  <c r="BL11" i="49"/>
  <c r="BL161" i="49"/>
  <c r="BJ11" i="49"/>
  <c r="BJ161" i="49"/>
  <c r="BM28" i="49"/>
  <c r="BM170" i="49"/>
  <c r="BJ28" i="49"/>
  <c r="BJ170" i="49"/>
  <c r="BI53" i="49"/>
  <c r="BI128" i="49"/>
  <c r="BM37" i="49"/>
  <c r="BM65" i="49"/>
  <c r="BK41" i="49"/>
  <c r="BK110" i="49"/>
  <c r="BM27" i="49"/>
  <c r="BM101" i="49"/>
  <c r="BK21" i="49"/>
  <c r="BK152" i="49"/>
  <c r="BM21" i="49"/>
  <c r="BM152" i="49"/>
  <c r="BL43" i="49"/>
  <c r="BG45" i="49"/>
  <c r="BG165" i="49"/>
  <c r="BF17" i="49"/>
  <c r="BF139" i="49"/>
  <c r="BK26" i="49"/>
  <c r="BK172" i="49"/>
  <c r="BJ32" i="49"/>
  <c r="BJ96" i="49"/>
  <c r="BM33" i="49"/>
  <c r="BM157" i="49"/>
  <c r="BM26" i="49"/>
  <c r="BM172" i="49"/>
  <c r="BH52" i="49"/>
  <c r="BH168" i="49"/>
  <c r="BG26" i="49"/>
  <c r="BG172" i="49"/>
  <c r="BH29" i="49"/>
  <c r="BH105" i="49"/>
  <c r="BH31" i="49"/>
  <c r="BH154" i="49"/>
  <c r="BK31" i="49"/>
  <c r="BK154" i="49"/>
  <c r="BI31" i="49"/>
  <c r="BI154" i="49"/>
  <c r="BF31" i="49"/>
  <c r="BF154" i="49"/>
  <c r="BG30" i="49"/>
  <c r="BG113" i="49"/>
  <c r="BK53" i="49"/>
  <c r="BK128" i="49"/>
  <c r="BL32" i="49"/>
  <c r="BL96" i="49"/>
  <c r="BI40" i="49"/>
  <c r="BI140" i="49"/>
  <c r="BG29" i="49"/>
  <c r="BG105" i="49"/>
  <c r="BI30" i="49"/>
  <c r="BI113" i="49"/>
  <c r="BM31" i="49"/>
  <c r="BM154" i="49"/>
  <c r="BL53" i="49"/>
  <c r="BL128" i="49"/>
  <c r="BG32" i="49"/>
  <c r="BG96" i="49"/>
  <c r="BG53" i="49"/>
  <c r="BG128" i="49"/>
  <c r="BI19" i="49"/>
  <c r="BI94" i="49"/>
  <c r="BF36" i="49"/>
  <c r="BF66" i="49"/>
  <c r="BK40" i="49"/>
  <c r="BK140" i="49"/>
  <c r="BL31" i="49"/>
  <c r="BL154" i="49"/>
  <c r="BI29" i="49"/>
  <c r="BI105" i="49"/>
  <c r="BK9" i="49"/>
  <c r="BK76" i="49"/>
  <c r="BH34" i="49"/>
  <c r="BH38" i="49"/>
  <c r="BH158" i="49"/>
  <c r="BK15" i="49"/>
  <c r="BK81" i="49"/>
  <c r="BK16" i="49"/>
  <c r="BK59" i="49"/>
  <c r="BI23" i="49"/>
  <c r="BI108" i="49"/>
  <c r="BM108" i="49"/>
  <c r="BM15" i="49"/>
  <c r="BM81" i="49"/>
  <c r="BJ15" i="49"/>
  <c r="BJ81" i="49"/>
  <c r="BH48" i="49"/>
  <c r="BH133" i="49"/>
  <c r="BL48" i="49"/>
  <c r="BL133" i="49"/>
  <c r="BL16" i="49"/>
  <c r="BL59" i="49"/>
  <c r="BJ16" i="49"/>
  <c r="BJ59" i="49"/>
  <c r="BK38" i="49"/>
  <c r="BK158" i="49"/>
  <c r="BG23" i="49"/>
  <c r="BG108" i="49"/>
  <c r="BF48" i="49"/>
  <c r="BF133" i="49"/>
  <c r="BG8" i="49"/>
  <c r="BG106" i="49"/>
  <c r="BI24" i="49"/>
  <c r="BI69" i="49"/>
  <c r="BL24" i="49"/>
  <c r="BL69" i="49"/>
  <c r="BI8" i="49"/>
  <c r="BI106" i="49"/>
  <c r="BH47" i="49"/>
  <c r="BH74" i="49"/>
  <c r="BJ47" i="49"/>
  <c r="BJ74" i="49"/>
  <c r="BM10" i="49"/>
  <c r="BM130" i="49"/>
  <c r="BF53" i="49"/>
  <c r="BF128" i="49"/>
  <c r="BK34" i="49"/>
  <c r="BG11" i="49"/>
  <c r="BG161" i="49"/>
  <c r="BI28" i="49"/>
  <c r="BI170" i="49"/>
  <c r="BK28" i="49"/>
  <c r="BK170" i="49"/>
  <c r="BK10" i="49"/>
  <c r="BK130" i="49"/>
  <c r="BI41" i="49"/>
  <c r="BI110" i="49"/>
  <c r="BL41" i="49"/>
  <c r="BL110" i="49"/>
  <c r="BH21" i="49"/>
  <c r="BH152" i="49"/>
  <c r="BJ21" i="49"/>
  <c r="BJ152" i="49"/>
  <c r="BJ43" i="49"/>
  <c r="BK43" i="49"/>
  <c r="BK52" i="49"/>
  <c r="BK168" i="49"/>
  <c r="BI26" i="49"/>
  <c r="BI172" i="49"/>
  <c r="BJ40" i="49"/>
  <c r="BJ140" i="49"/>
  <c r="BM52" i="49"/>
  <c r="BM168" i="49"/>
  <c r="BJ29" i="49"/>
  <c r="BJ105" i="49"/>
  <c r="BM36" i="49"/>
  <c r="BM66" i="49"/>
  <c r="BH53" i="49"/>
  <c r="BH128" i="49"/>
  <c r="BF30" i="49"/>
  <c r="BF113" i="49"/>
  <c r="BH9" i="49"/>
  <c r="BH76" i="49"/>
  <c r="BI36" i="49"/>
  <c r="BI66" i="49"/>
  <c r="BF96" i="49"/>
  <c r="BJ31" i="49"/>
  <c r="BJ154" i="49"/>
  <c r="BK30" i="49"/>
  <c r="BK113" i="49"/>
  <c r="BL29" i="49"/>
  <c r="BL105" i="49"/>
  <c r="BH17" i="49"/>
  <c r="BH139" i="49"/>
  <c r="BJ33" i="49"/>
  <c r="BJ157" i="49"/>
  <c r="BK17" i="49"/>
  <c r="BK139" i="49"/>
  <c r="BG40" i="49"/>
  <c r="BG140" i="49"/>
  <c r="BK19" i="49"/>
  <c r="BK94" i="49"/>
  <c r="BG17" i="49"/>
  <c r="BG139" i="49"/>
  <c r="BI33" i="49"/>
  <c r="BI157" i="49"/>
  <c r="BM32" i="49"/>
  <c r="BM96" i="49"/>
  <c r="BJ53" i="49"/>
  <c r="BJ128" i="49"/>
  <c r="BL52" i="49"/>
  <c r="BL168" i="49"/>
  <c r="BK33" i="49"/>
  <c r="BK157" i="49"/>
  <c r="BM17" i="49"/>
  <c r="BM139" i="49"/>
  <c r="BG10" i="49"/>
  <c r="BG130" i="49"/>
  <c r="BH24" i="49"/>
  <c r="BH69" i="49"/>
  <c r="BI14" i="49"/>
  <c r="BI122" i="49"/>
  <c r="BL47" i="49"/>
  <c r="BL74" i="49"/>
  <c r="BK48" i="49"/>
  <c r="BK133" i="49"/>
  <c r="BM35" i="49"/>
  <c r="BJ46" i="49"/>
  <c r="BL35" i="49"/>
  <c r="BF39" i="49"/>
  <c r="BF22" i="49"/>
  <c r="BF42" i="49"/>
  <c r="BF37" i="49" l="1"/>
  <c r="BF65" i="49"/>
  <c r="BG12" i="49"/>
  <c r="BG90" i="49"/>
  <c r="BK45" i="49"/>
  <c r="BK165" i="49"/>
  <c r="BJ12" i="49"/>
  <c r="BJ90" i="49"/>
  <c r="BI44" i="49"/>
  <c r="BI138" i="49"/>
  <c r="BJ45" i="49"/>
  <c r="BJ165" i="49"/>
  <c r="BG27" i="49"/>
  <c r="BG101" i="49"/>
  <c r="BF44" i="49"/>
  <c r="BF138" i="49"/>
  <c r="BM12" i="49"/>
  <c r="BM90" i="49"/>
  <c r="BK27" i="49"/>
  <c r="BK101" i="49"/>
  <c r="BF23" i="49"/>
  <c r="BF108" i="49"/>
  <c r="BF32" i="49"/>
  <c r="BM23" i="49"/>
  <c r="BH12" i="49"/>
  <c r="BH90" i="49"/>
  <c r="BG41" i="49"/>
  <c r="BG110" i="49"/>
  <c r="BM7" i="49"/>
  <c r="BM71" i="49"/>
  <c r="BL27" i="49"/>
  <c r="BL101" i="49"/>
  <c r="BK44" i="49"/>
  <c r="BK138" i="49"/>
  <c r="BL12" i="49"/>
  <c r="BL90" i="49"/>
  <c r="BM44" i="49"/>
  <c r="BM138" i="49"/>
  <c r="BJ34" i="49"/>
  <c r="BF52" i="49"/>
  <c r="BF45" i="49"/>
  <c r="BF165" i="49"/>
  <c r="BF15" i="49"/>
  <c r="BF81" i="49"/>
  <c r="BG7" i="49"/>
  <c r="BG71" i="49"/>
  <c r="BM45" i="49"/>
  <c r="BM165" i="49"/>
  <c r="BF38" i="49"/>
  <c r="BF158" i="49"/>
  <c r="BH7" i="49"/>
  <c r="BH71" i="49"/>
  <c r="BF27" i="49"/>
  <c r="BF101" i="49"/>
  <c r="BK7" i="49"/>
  <c r="BK71" i="49"/>
  <c r="BJ27" i="49"/>
  <c r="BJ101" i="49"/>
  <c r="BL7" i="49"/>
  <c r="BL71" i="49"/>
  <c r="BI27" i="49"/>
  <c r="BI101" i="49"/>
  <c r="BI7" i="49"/>
  <c r="BI71" i="49"/>
  <c r="BH44" i="49"/>
  <c r="BH138" i="49"/>
  <c r="BL45" i="49"/>
  <c r="BL165" i="49"/>
  <c r="BF12" i="49"/>
  <c r="BF90" i="49"/>
  <c r="BJ44" i="49"/>
  <c r="BJ138" i="49"/>
  <c r="BF7" i="49"/>
  <c r="BF71" i="49"/>
  <c r="BL44" i="49"/>
  <c r="BL138" i="49"/>
  <c r="BI45" i="49"/>
  <c r="BI165" i="49"/>
  <c r="BI12" i="49"/>
  <c r="BI90" i="49"/>
  <c r="BG44" i="49"/>
  <c r="BG138" i="49"/>
  <c r="BK12" i="49"/>
  <c r="BK90" i="49"/>
  <c r="BH27" i="49"/>
  <c r="BH101" i="49"/>
  <c r="BF11" i="49"/>
  <c r="BF161" i="49"/>
  <c r="BO161" i="49" s="1"/>
  <c r="BF35" i="49"/>
  <c r="BL23" i="49"/>
  <c r="BO90" i="49" l="1"/>
  <c r="BO101" i="49"/>
  <c r="BO165" i="49"/>
  <c r="BO71" i="49"/>
  <c r="BO158" i="49"/>
  <c r="BO128" i="49"/>
  <c r="BO81" i="49"/>
  <c r="BO138" i="49"/>
  <c r="BO24" i="49"/>
  <c r="BO26" i="49"/>
  <c r="BO94" i="49"/>
  <c r="BO30" i="49"/>
  <c r="BO157" i="49"/>
  <c r="BO152" i="49"/>
  <c r="BO41" i="49"/>
  <c r="BO168" i="49"/>
  <c r="BO53" i="49"/>
  <c r="BO133" i="49"/>
  <c r="BO105" i="49"/>
  <c r="BO16" i="49"/>
  <c r="BO52" i="49"/>
  <c r="BO11" i="49"/>
  <c r="BO15" i="49"/>
  <c r="BO32" i="49"/>
  <c r="BO44" i="49"/>
  <c r="BO8" i="49"/>
  <c r="BO47" i="49"/>
  <c r="BO76" i="49"/>
  <c r="BO69" i="49"/>
  <c r="BO172" i="49"/>
  <c r="BO139" i="49"/>
  <c r="BO29" i="49"/>
  <c r="BO31" i="49"/>
  <c r="BO113" i="49"/>
  <c r="BO96" i="49"/>
  <c r="BO140" i="49"/>
  <c r="BO154" i="49"/>
  <c r="BO108" i="49"/>
  <c r="BO65" i="49"/>
  <c r="BO10" i="49"/>
  <c r="BO28" i="49"/>
  <c r="BO59" i="49"/>
  <c r="BO106" i="49"/>
  <c r="BO74" i="49"/>
  <c r="BO39" i="49"/>
  <c r="BO40" i="49"/>
  <c r="BO36" i="49"/>
  <c r="BO22" i="49"/>
  <c r="BO122" i="49"/>
  <c r="BO19" i="49"/>
  <c r="BO35" i="49"/>
  <c r="BO7" i="49"/>
  <c r="BO12" i="49"/>
  <c r="BO27" i="49"/>
  <c r="BO38" i="49"/>
  <c r="BO45" i="49"/>
  <c r="BO187" i="49"/>
  <c r="BO180" i="49"/>
  <c r="BO185" i="49"/>
  <c r="BO179" i="49"/>
  <c r="BO174" i="49"/>
  <c r="BO182" i="49"/>
  <c r="BO173" i="49"/>
  <c r="BO181" i="49"/>
  <c r="BO176" i="49"/>
  <c r="BO184" i="49"/>
  <c r="BO175" i="49"/>
  <c r="BO183" i="49"/>
  <c r="BO178" i="49"/>
  <c r="BO188" i="49"/>
  <c r="BO177" i="49"/>
  <c r="BO186" i="49"/>
  <c r="BO80" i="49"/>
  <c r="BO142" i="49"/>
  <c r="BO132" i="49"/>
  <c r="BO117" i="49"/>
  <c r="BO70" i="49"/>
  <c r="BO79" i="49"/>
  <c r="BO162" i="49"/>
  <c r="BO160" i="49"/>
  <c r="BO89" i="49"/>
  <c r="BO164" i="49"/>
  <c r="BO119" i="49"/>
  <c r="BO148" i="49"/>
  <c r="BO56" i="49"/>
  <c r="BO151" i="49"/>
  <c r="BO86" i="49"/>
  <c r="BO104" i="49"/>
  <c r="BO120" i="49"/>
  <c r="BO68" i="49"/>
  <c r="BO67" i="49"/>
  <c r="BO100" i="49"/>
  <c r="BO115" i="49"/>
  <c r="BO58" i="49"/>
  <c r="BO83" i="49"/>
  <c r="BO150" i="49"/>
  <c r="BO103" i="49"/>
  <c r="BO114" i="49"/>
  <c r="BO144" i="49"/>
  <c r="BO60" i="49"/>
  <c r="BO126" i="49"/>
  <c r="BO134" i="49"/>
  <c r="BO127" i="49"/>
  <c r="BO87" i="49"/>
  <c r="BO135" i="49"/>
  <c r="BO75" i="49"/>
  <c r="BO124" i="49"/>
  <c r="BO97" i="49"/>
  <c r="BO93" i="49"/>
  <c r="BO123" i="49"/>
  <c r="BO125" i="49"/>
  <c r="BO145" i="49"/>
  <c r="BO99" i="49"/>
  <c r="BO72" i="49"/>
  <c r="BO166" i="49"/>
  <c r="BO149" i="49"/>
  <c r="BO91" i="49"/>
  <c r="BO109" i="49"/>
  <c r="BO167" i="49"/>
  <c r="BO136" i="49"/>
  <c r="BO85" i="49"/>
  <c r="BO82" i="49"/>
  <c r="BO88" i="49"/>
  <c r="BO143" i="49"/>
  <c r="BO92" i="49"/>
  <c r="BO163" i="49"/>
  <c r="BO118" i="49"/>
  <c r="BO55" i="49"/>
  <c r="BO116" i="49"/>
  <c r="BO54" i="49"/>
  <c r="BO111" i="49"/>
  <c r="BO98" i="49"/>
  <c r="BO155" i="49"/>
  <c r="BO77" i="49"/>
  <c r="BO73" i="49"/>
  <c r="BO129" i="49"/>
  <c r="BO84" i="49"/>
  <c r="BO131" i="49"/>
  <c r="BO137" i="49"/>
  <c r="BO95" i="49"/>
  <c r="BO147" i="49"/>
  <c r="BO159" i="49"/>
  <c r="BO102" i="49"/>
  <c r="BO121" i="49"/>
  <c r="BO63" i="49"/>
  <c r="BO156" i="49"/>
  <c r="BO107" i="49"/>
  <c r="BO112" i="49"/>
  <c r="BO153" i="49"/>
  <c r="BO64" i="49"/>
  <c r="BO169" i="49"/>
  <c r="BO146" i="49"/>
  <c r="BO171" i="49"/>
  <c r="BO141" i="49"/>
  <c r="BO62" i="49"/>
  <c r="BO57" i="49"/>
  <c r="BO61" i="49"/>
  <c r="BO78" i="49"/>
  <c r="BO46" i="49"/>
  <c r="BO20" i="49"/>
  <c r="BO13" i="49"/>
  <c r="BO49" i="49"/>
  <c r="BO50" i="49"/>
  <c r="BO34" i="49"/>
  <c r="BO25" i="49"/>
  <c r="BO18" i="49"/>
  <c r="BO51" i="49"/>
  <c r="BO23" i="49"/>
  <c r="BO37" i="49"/>
  <c r="BO33" i="49"/>
  <c r="BO21" i="49"/>
  <c r="BO17" i="49"/>
  <c r="BO130" i="49"/>
  <c r="BO170" i="49"/>
  <c r="BO14" i="49"/>
  <c r="BO43" i="49"/>
  <c r="BO48" i="49"/>
  <c r="BO66" i="49"/>
  <c r="BO110" i="49"/>
  <c r="BO9" i="49"/>
  <c r="BO42" i="49"/>
  <c r="BP161" i="49" l="1"/>
  <c r="BQ161" i="49" s="1"/>
  <c r="BP42" i="49"/>
  <c r="BQ42" i="49" s="1"/>
  <c r="BR42" i="49" s="1"/>
  <c r="BS42" i="49" s="1"/>
  <c r="BP48" i="49"/>
  <c r="BQ48" i="49" s="1"/>
  <c r="BR48" i="49" s="1"/>
  <c r="BS48" i="49" s="1"/>
  <c r="BP130" i="49"/>
  <c r="BQ130" i="49" s="1"/>
  <c r="BP37" i="49"/>
  <c r="BQ37" i="49" s="1"/>
  <c r="BP25" i="49"/>
  <c r="BQ25" i="49" s="1"/>
  <c r="BP13" i="49"/>
  <c r="BQ13" i="49" s="1"/>
  <c r="BR13" i="49" s="1"/>
  <c r="BS13" i="49" s="1"/>
  <c r="BP61" i="49"/>
  <c r="BQ61" i="49" s="1"/>
  <c r="BR61" i="49" s="1"/>
  <c r="BS61" i="49" s="1"/>
  <c r="BP171" i="49"/>
  <c r="BQ171" i="49" s="1"/>
  <c r="BP153" i="49"/>
  <c r="BQ153" i="49" s="1"/>
  <c r="BP63" i="49"/>
  <c r="BQ63" i="49" s="1"/>
  <c r="BR63" i="49" s="1"/>
  <c r="BS63" i="49" s="1"/>
  <c r="BP147" i="49"/>
  <c r="BQ147" i="49" s="1"/>
  <c r="BP84" i="49"/>
  <c r="BQ84" i="49" s="1"/>
  <c r="BP155" i="49"/>
  <c r="BQ155" i="49" s="1"/>
  <c r="BP116" i="49"/>
  <c r="BQ116" i="49" s="1"/>
  <c r="BP92" i="49"/>
  <c r="BQ92" i="49" s="1"/>
  <c r="BR92" i="49" s="1"/>
  <c r="BS92" i="49" s="1"/>
  <c r="BP85" i="49"/>
  <c r="BQ85" i="49" s="1"/>
  <c r="BP91" i="49"/>
  <c r="BQ91" i="49" s="1"/>
  <c r="BR91" i="49" s="1"/>
  <c r="BS91" i="49" s="1"/>
  <c r="BP99" i="49"/>
  <c r="BQ99" i="49" s="1"/>
  <c r="BP93" i="49"/>
  <c r="BQ93" i="49" s="1"/>
  <c r="BP135" i="49"/>
  <c r="BQ135" i="49" s="1"/>
  <c r="BR135" i="49" s="1"/>
  <c r="BS135" i="49" s="1"/>
  <c r="BP126" i="49"/>
  <c r="BQ126" i="49" s="1"/>
  <c r="BR126" i="49" s="1"/>
  <c r="BS126" i="49" s="1"/>
  <c r="BP103" i="49"/>
  <c r="BQ103" i="49" s="1"/>
  <c r="BP115" i="49"/>
  <c r="BQ115" i="49" s="1"/>
  <c r="BP120" i="49"/>
  <c r="BQ120" i="49" s="1"/>
  <c r="BR120" i="49" s="1"/>
  <c r="BS120" i="49" s="1"/>
  <c r="BP56" i="49"/>
  <c r="BQ56" i="49" s="1"/>
  <c r="BR56" i="49" s="1"/>
  <c r="BS56" i="49" s="1"/>
  <c r="BP89" i="49"/>
  <c r="BQ89" i="49" s="1"/>
  <c r="BP70" i="49"/>
  <c r="BQ70" i="49" s="1"/>
  <c r="BP80" i="49"/>
  <c r="BQ80" i="49" s="1"/>
  <c r="BP178" i="49"/>
  <c r="BQ178" i="49" s="1"/>
  <c r="BR178" i="49" s="1"/>
  <c r="BS178" i="49" s="1"/>
  <c r="BP176" i="49"/>
  <c r="BQ176" i="49" s="1"/>
  <c r="BP174" i="49"/>
  <c r="BQ174" i="49" s="1"/>
  <c r="BP187" i="49"/>
  <c r="BQ187" i="49" s="1"/>
  <c r="BR187" i="49" s="1"/>
  <c r="BS187" i="49" s="1"/>
  <c r="BP12" i="49"/>
  <c r="BQ12" i="49" s="1"/>
  <c r="BP19" i="49"/>
  <c r="BQ19" i="49" s="1"/>
  <c r="BR19" i="49" s="1"/>
  <c r="BS19" i="49" s="1"/>
  <c r="BP40" i="49"/>
  <c r="BQ40" i="49" s="1"/>
  <c r="BP59" i="49"/>
  <c r="BQ59" i="49" s="1"/>
  <c r="BP108" i="49"/>
  <c r="BQ108" i="49" s="1"/>
  <c r="BR108" i="49" s="1"/>
  <c r="BS108" i="49" s="1"/>
  <c r="BP140" i="49"/>
  <c r="BQ140" i="49" s="1"/>
  <c r="BP29" i="49"/>
  <c r="BQ29" i="49" s="1"/>
  <c r="BP76" i="49"/>
  <c r="BQ76" i="49" s="1"/>
  <c r="BP32" i="49"/>
  <c r="BQ32" i="49" s="1"/>
  <c r="BR32" i="49" s="1"/>
  <c r="BS32" i="49" s="1"/>
  <c r="BP105" i="49"/>
  <c r="BQ105" i="49" s="1"/>
  <c r="BP41" i="49"/>
  <c r="BQ41" i="49" s="1"/>
  <c r="BP94" i="49"/>
  <c r="BQ94" i="49" s="1"/>
  <c r="BR94" i="49" s="1"/>
  <c r="BS94" i="49" s="1"/>
  <c r="BP81" i="49"/>
  <c r="BQ81" i="49" s="1"/>
  <c r="BP9" i="49"/>
  <c r="BQ9" i="49" s="1"/>
  <c r="BP43" i="49"/>
  <c r="BQ43" i="49" s="1"/>
  <c r="BR43" i="49" s="1"/>
  <c r="BS43" i="49" s="1"/>
  <c r="BP17" i="49"/>
  <c r="BQ17" i="49" s="1"/>
  <c r="BR17" i="49" s="1"/>
  <c r="BS17" i="49" s="1"/>
  <c r="BP23" i="49"/>
  <c r="BQ23" i="49" s="1"/>
  <c r="BP34" i="49"/>
  <c r="BQ34" i="49" s="1"/>
  <c r="BP20" i="49"/>
  <c r="BQ20" i="49" s="1"/>
  <c r="BR20" i="49" s="1"/>
  <c r="BS20" i="49" s="1"/>
  <c r="BP57" i="49"/>
  <c r="BQ57" i="49" s="1"/>
  <c r="BP146" i="49"/>
  <c r="BQ146" i="49" s="1"/>
  <c r="BR146" i="49" s="1"/>
  <c r="BS146" i="49" s="1"/>
  <c r="BP112" i="49"/>
  <c r="BQ112" i="49" s="1"/>
  <c r="BP121" i="49"/>
  <c r="BQ121" i="49" s="1"/>
  <c r="BP95" i="49"/>
  <c r="BQ95" i="49" s="1"/>
  <c r="BR95" i="49" s="1"/>
  <c r="BS95" i="49" s="1"/>
  <c r="BP129" i="49"/>
  <c r="BQ129" i="49" s="1"/>
  <c r="BR129" i="49" s="1"/>
  <c r="BS129" i="49" s="1"/>
  <c r="BP98" i="49"/>
  <c r="BQ98" i="49" s="1"/>
  <c r="BR98" i="49" s="1"/>
  <c r="BS98" i="49" s="1"/>
  <c r="BP55" i="49"/>
  <c r="BQ55" i="49" s="1"/>
  <c r="BR55" i="49" s="1"/>
  <c r="BS55" i="49" s="1"/>
  <c r="BP143" i="49"/>
  <c r="BQ143" i="49" s="1"/>
  <c r="BP136" i="49"/>
  <c r="BQ136" i="49" s="1"/>
  <c r="BR136" i="49" s="1"/>
  <c r="BS136" i="49" s="1"/>
  <c r="BP149" i="49"/>
  <c r="BQ149" i="49" s="1"/>
  <c r="BR149" i="49" s="1"/>
  <c r="BS149" i="49" s="1"/>
  <c r="BP145" i="49"/>
  <c r="BQ145" i="49" s="1"/>
  <c r="BP97" i="49"/>
  <c r="BQ97" i="49" s="1"/>
  <c r="BR97" i="49" s="1"/>
  <c r="BS97" i="49" s="1"/>
  <c r="BP87" i="49"/>
  <c r="BQ87" i="49" s="1"/>
  <c r="BR87" i="49" s="1"/>
  <c r="BS87" i="49" s="1"/>
  <c r="BP60" i="49"/>
  <c r="BQ60" i="49" s="1"/>
  <c r="BR60" i="49" s="1"/>
  <c r="BS60" i="49" s="1"/>
  <c r="BP150" i="49"/>
  <c r="BQ150" i="49" s="1"/>
  <c r="BR150" i="49" s="1"/>
  <c r="BS150" i="49" s="1"/>
  <c r="BP100" i="49"/>
  <c r="BQ100" i="49" s="1"/>
  <c r="BP104" i="49"/>
  <c r="BQ104" i="49" s="1"/>
  <c r="BR104" i="49" s="1"/>
  <c r="BS104" i="49" s="1"/>
  <c r="BP148" i="49"/>
  <c r="BQ148" i="49" s="1"/>
  <c r="BP160" i="49"/>
  <c r="BQ160" i="49" s="1"/>
  <c r="BP117" i="49"/>
  <c r="BQ117" i="49" s="1"/>
  <c r="BR117" i="49" s="1"/>
  <c r="BS117" i="49" s="1"/>
  <c r="BP186" i="49"/>
  <c r="BQ186" i="49" s="1"/>
  <c r="BP183" i="49"/>
  <c r="BQ183" i="49" s="1"/>
  <c r="BP181" i="49"/>
  <c r="BQ181" i="49" s="1"/>
  <c r="BP179" i="49"/>
  <c r="BQ179" i="49" s="1"/>
  <c r="BP45" i="49"/>
  <c r="BQ45" i="49" s="1"/>
  <c r="BP7" i="49"/>
  <c r="BQ7" i="49" s="1"/>
  <c r="BR7" i="49" s="1"/>
  <c r="BS7" i="49" s="1"/>
  <c r="BP71" i="49"/>
  <c r="BP122" i="49"/>
  <c r="BQ122" i="49" s="1"/>
  <c r="BP39" i="49"/>
  <c r="BQ39" i="49" s="1"/>
  <c r="BR39" i="49" s="1"/>
  <c r="BS39" i="49" s="1"/>
  <c r="BP28" i="49"/>
  <c r="BQ28" i="49" s="1"/>
  <c r="BP158" i="49"/>
  <c r="BP90" i="49"/>
  <c r="BP96" i="49"/>
  <c r="BQ96" i="49" s="1"/>
  <c r="BP139" i="49"/>
  <c r="BQ139" i="49" s="1"/>
  <c r="BP47" i="49"/>
  <c r="BQ47" i="49" s="1"/>
  <c r="BP15" i="49"/>
  <c r="BQ15" i="49" s="1"/>
  <c r="BR15" i="49" s="1"/>
  <c r="BS15" i="49" s="1"/>
  <c r="BP133" i="49"/>
  <c r="BQ133" i="49" s="1"/>
  <c r="BR133" i="49" s="1"/>
  <c r="BS133" i="49" s="1"/>
  <c r="BP152" i="49"/>
  <c r="BQ152" i="49" s="1"/>
  <c r="BP26" i="49"/>
  <c r="BQ26" i="49" s="1"/>
  <c r="BP128" i="49"/>
  <c r="BP110" i="49"/>
  <c r="BQ110" i="49" s="1"/>
  <c r="BR110" i="49" s="1"/>
  <c r="BS110" i="49" s="1"/>
  <c r="BP14" i="49"/>
  <c r="BQ14" i="49" s="1"/>
  <c r="BR14" i="49" s="1"/>
  <c r="BS14" i="49" s="1"/>
  <c r="BP21" i="49"/>
  <c r="BQ21" i="49" s="1"/>
  <c r="BP51" i="49"/>
  <c r="BQ51" i="49" s="1"/>
  <c r="BP50" i="49"/>
  <c r="BQ50" i="49" s="1"/>
  <c r="BR50" i="49" s="1"/>
  <c r="BS50" i="49" s="1"/>
  <c r="BP46" i="49"/>
  <c r="BQ46" i="49" s="1"/>
  <c r="BR46" i="49" s="1"/>
  <c r="BS46" i="49" s="1"/>
  <c r="BP62" i="49"/>
  <c r="BQ62" i="49" s="1"/>
  <c r="BP169" i="49"/>
  <c r="BQ169" i="49" s="1"/>
  <c r="BP107" i="49"/>
  <c r="BQ107" i="49" s="1"/>
  <c r="BP102" i="49"/>
  <c r="BQ102" i="49" s="1"/>
  <c r="BP137" i="49"/>
  <c r="BQ137" i="49" s="1"/>
  <c r="BR137" i="49" s="1"/>
  <c r="BS137" i="49" s="1"/>
  <c r="BP73" i="49"/>
  <c r="BQ73" i="49" s="1"/>
  <c r="BP111" i="49"/>
  <c r="BQ111" i="49" s="1"/>
  <c r="BP118" i="49"/>
  <c r="BQ118" i="49" s="1"/>
  <c r="BR118" i="49" s="1"/>
  <c r="BS118" i="49" s="1"/>
  <c r="BP88" i="49"/>
  <c r="BQ88" i="49" s="1"/>
  <c r="BP167" i="49"/>
  <c r="BQ167" i="49" s="1"/>
  <c r="BP166" i="49"/>
  <c r="BQ166" i="49" s="1"/>
  <c r="BR166" i="49" s="1"/>
  <c r="BS166" i="49" s="1"/>
  <c r="BP125" i="49"/>
  <c r="BQ125" i="49" s="1"/>
  <c r="BP124" i="49"/>
  <c r="BQ124" i="49" s="1"/>
  <c r="BP127" i="49"/>
  <c r="BQ127" i="49" s="1"/>
  <c r="BR127" i="49" s="1"/>
  <c r="BS127" i="49" s="1"/>
  <c r="BP144" i="49"/>
  <c r="BQ144" i="49" s="1"/>
  <c r="BR144" i="49" s="1"/>
  <c r="BS144" i="49" s="1"/>
  <c r="BP83" i="49"/>
  <c r="BQ83" i="49" s="1"/>
  <c r="BP67" i="49"/>
  <c r="BQ67" i="49" s="1"/>
  <c r="BP86" i="49"/>
  <c r="BQ86" i="49" s="1"/>
  <c r="BR86" i="49" s="1"/>
  <c r="BS86" i="49" s="1"/>
  <c r="BP119" i="49"/>
  <c r="BQ119" i="49" s="1"/>
  <c r="BR119" i="49" s="1"/>
  <c r="BS119" i="49" s="1"/>
  <c r="BP162" i="49"/>
  <c r="BQ162" i="49" s="1"/>
  <c r="BP132" i="49"/>
  <c r="BQ132" i="49" s="1"/>
  <c r="BP177" i="49"/>
  <c r="BQ177" i="49" s="1"/>
  <c r="BP175" i="49"/>
  <c r="BQ175" i="49" s="1"/>
  <c r="BP173" i="49"/>
  <c r="BQ173" i="49" s="1"/>
  <c r="BP185" i="49"/>
  <c r="BQ185" i="49" s="1"/>
  <c r="BP38" i="49"/>
  <c r="BQ38" i="49" s="1"/>
  <c r="BP35" i="49"/>
  <c r="BQ35" i="49" s="1"/>
  <c r="BR35" i="49" s="1"/>
  <c r="BS35" i="49" s="1"/>
  <c r="BP101" i="49"/>
  <c r="BP22" i="49"/>
  <c r="BQ22" i="49" s="1"/>
  <c r="BR22" i="49" s="1"/>
  <c r="BS22" i="49" s="1"/>
  <c r="BP74" i="49"/>
  <c r="BQ74" i="49" s="1"/>
  <c r="BP10" i="49"/>
  <c r="BQ10" i="49" s="1"/>
  <c r="BP113" i="49"/>
  <c r="BQ113" i="49" s="1"/>
  <c r="BP172" i="49"/>
  <c r="BQ172" i="49" s="1"/>
  <c r="BP8" i="49"/>
  <c r="BQ8" i="49" s="1"/>
  <c r="BP11" i="49"/>
  <c r="BQ11" i="49" s="1"/>
  <c r="BR11" i="49" s="1"/>
  <c r="BS11" i="49" s="1"/>
  <c r="BP53" i="49"/>
  <c r="BQ53" i="49" s="1"/>
  <c r="BP157" i="49"/>
  <c r="BQ157" i="49" s="1"/>
  <c r="BP24" i="49"/>
  <c r="BQ24" i="49" s="1"/>
  <c r="BP66" i="49"/>
  <c r="BQ66" i="49" s="1"/>
  <c r="BP170" i="49"/>
  <c r="BQ170" i="49" s="1"/>
  <c r="BR170" i="49" s="1"/>
  <c r="BS170" i="49" s="1"/>
  <c r="BP33" i="49"/>
  <c r="BQ33" i="49" s="1"/>
  <c r="BP18" i="49"/>
  <c r="BQ18" i="49" s="1"/>
  <c r="BP49" i="49"/>
  <c r="BQ49" i="49" s="1"/>
  <c r="BR49" i="49" s="1"/>
  <c r="BS49" i="49" s="1"/>
  <c r="BP78" i="49"/>
  <c r="BQ78" i="49" s="1"/>
  <c r="BP141" i="49"/>
  <c r="BQ141" i="49" s="1"/>
  <c r="BP64" i="49"/>
  <c r="BQ64" i="49" s="1"/>
  <c r="BP156" i="49"/>
  <c r="BQ156" i="49" s="1"/>
  <c r="BR156" i="49" s="1"/>
  <c r="BS156" i="49" s="1"/>
  <c r="BP159" i="49"/>
  <c r="BQ159" i="49" s="1"/>
  <c r="BP131" i="49"/>
  <c r="BQ131" i="49" s="1"/>
  <c r="BP77" i="49"/>
  <c r="BQ77" i="49" s="1"/>
  <c r="BP54" i="49"/>
  <c r="BQ54" i="49" s="1"/>
  <c r="BP163" i="49"/>
  <c r="BQ163" i="49" s="1"/>
  <c r="BP82" i="49"/>
  <c r="BQ82" i="49" s="1"/>
  <c r="BP109" i="49"/>
  <c r="BQ109" i="49" s="1"/>
  <c r="BP72" i="49"/>
  <c r="BQ72" i="49" s="1"/>
  <c r="BP123" i="49"/>
  <c r="BQ123" i="49" s="1"/>
  <c r="BR123" i="49" s="1"/>
  <c r="BS123" i="49" s="1"/>
  <c r="BP75" i="49"/>
  <c r="BQ75" i="49" s="1"/>
  <c r="BR75" i="49" s="1"/>
  <c r="BS75" i="49" s="1"/>
  <c r="BP134" i="49"/>
  <c r="BQ134" i="49" s="1"/>
  <c r="BP114" i="49"/>
  <c r="BQ114" i="49" s="1"/>
  <c r="BP58" i="49"/>
  <c r="BQ58" i="49" s="1"/>
  <c r="BP68" i="49"/>
  <c r="BQ68" i="49" s="1"/>
  <c r="BR68" i="49" s="1"/>
  <c r="BS68" i="49" s="1"/>
  <c r="BP151" i="49"/>
  <c r="BQ151" i="49" s="1"/>
  <c r="BP164" i="49"/>
  <c r="BQ164" i="49" s="1"/>
  <c r="BP79" i="49"/>
  <c r="BQ79" i="49" s="1"/>
  <c r="BP142" i="49"/>
  <c r="BQ142" i="49" s="1"/>
  <c r="BR142" i="49" s="1"/>
  <c r="BS142" i="49" s="1"/>
  <c r="BP188" i="49"/>
  <c r="BQ188" i="49" s="1"/>
  <c r="BP184" i="49"/>
  <c r="BQ184" i="49" s="1"/>
  <c r="BP182" i="49"/>
  <c r="BQ182" i="49" s="1"/>
  <c r="BP180" i="49"/>
  <c r="BQ180" i="49" s="1"/>
  <c r="BP27" i="49"/>
  <c r="BQ27" i="49" s="1"/>
  <c r="BP165" i="49"/>
  <c r="BP36" i="49"/>
  <c r="BQ36" i="49" s="1"/>
  <c r="BP106" i="49"/>
  <c r="BQ106" i="49" s="1"/>
  <c r="BR106" i="49" s="1"/>
  <c r="BS106" i="49" s="1"/>
  <c r="BP65" i="49"/>
  <c r="BQ65" i="49" s="1"/>
  <c r="BP154" i="49"/>
  <c r="BQ154" i="49" s="1"/>
  <c r="BP31" i="49"/>
  <c r="BQ31" i="49" s="1"/>
  <c r="BP69" i="49"/>
  <c r="BQ69" i="49" s="1"/>
  <c r="BP44" i="49"/>
  <c r="BQ44" i="49" s="1"/>
  <c r="BP52" i="49"/>
  <c r="BQ52" i="49" s="1"/>
  <c r="BP16" i="49"/>
  <c r="BQ16" i="49" s="1"/>
  <c r="BP168" i="49"/>
  <c r="BQ168" i="49" s="1"/>
  <c r="BR168" i="49" s="1"/>
  <c r="BS168" i="49" s="1"/>
  <c r="BP30" i="49"/>
  <c r="BQ30" i="49" s="1"/>
  <c r="BP138" i="49"/>
  <c r="BQ138" i="49" s="1"/>
  <c r="BT104" i="49" l="1"/>
  <c r="BT60" i="49"/>
  <c r="BT149" i="49"/>
  <c r="BT14" i="49"/>
  <c r="BT95" i="49"/>
  <c r="BT118" i="49"/>
  <c r="BT32" i="49"/>
  <c r="BT68" i="49"/>
  <c r="BT144" i="49"/>
  <c r="BT7" i="49"/>
  <c r="BT170" i="49"/>
  <c r="BT46" i="49"/>
  <c r="BT15" i="49"/>
  <c r="BT136" i="49"/>
  <c r="BT98" i="49"/>
  <c r="BT108" i="49"/>
  <c r="BT19" i="49"/>
  <c r="BT92" i="49"/>
  <c r="BT106" i="49"/>
  <c r="BT61" i="49"/>
  <c r="BQ158" i="49"/>
  <c r="BT56" i="49"/>
  <c r="BT63" i="49"/>
  <c r="BT13" i="49"/>
  <c r="BT49" i="49"/>
  <c r="BT11" i="49"/>
  <c r="BQ101" i="49"/>
  <c r="BR101" i="49" s="1"/>
  <c r="BS101" i="49" s="1"/>
  <c r="BT137" i="49"/>
  <c r="BQ128" i="49"/>
  <c r="BT133" i="49"/>
  <c r="BT39" i="49"/>
  <c r="BT150" i="49"/>
  <c r="BT55" i="49"/>
  <c r="BT43" i="49"/>
  <c r="BT48" i="49"/>
  <c r="BT168" i="49"/>
  <c r="BQ165" i="49"/>
  <c r="BT156" i="49"/>
  <c r="BT86" i="49"/>
  <c r="BT127" i="49"/>
  <c r="BQ71" i="49"/>
  <c r="BR71" i="49" s="1"/>
  <c r="BS71" i="49" s="1"/>
  <c r="BT117" i="49"/>
  <c r="BT97" i="49"/>
  <c r="BT20" i="49"/>
  <c r="BT17" i="49"/>
  <c r="BT94" i="49"/>
  <c r="BT42" i="49"/>
  <c r="BT142" i="49"/>
  <c r="BT75" i="49"/>
  <c r="BT123" i="49"/>
  <c r="BT22" i="49"/>
  <c r="BT35" i="49"/>
  <c r="BT119" i="49"/>
  <c r="BT166" i="49"/>
  <c r="BT50" i="49"/>
  <c r="BT110" i="49"/>
  <c r="BQ90" i="49"/>
  <c r="BT87" i="49"/>
  <c r="BT129" i="49"/>
  <c r="BT146" i="49"/>
  <c r="BR9" i="49"/>
  <c r="BT187" i="49"/>
  <c r="BT178" i="49"/>
  <c r="BT120" i="49"/>
  <c r="BT126" i="49"/>
  <c r="BT135" i="49"/>
  <c r="BT91" i="49"/>
  <c r="BR176" i="49" l="1"/>
  <c r="BR103" i="49"/>
  <c r="BR102" i="49"/>
  <c r="BR90" i="49"/>
  <c r="BR89" i="49"/>
  <c r="BR140" i="49"/>
  <c r="BR148" i="49"/>
  <c r="BT148" i="49" s="1"/>
  <c r="BR83" i="49"/>
  <c r="BR24" i="49"/>
  <c r="BR99" i="49"/>
  <c r="BS99" i="49" s="1"/>
  <c r="BR34" i="49"/>
  <c r="BS34" i="49" s="1"/>
  <c r="BR161" i="49"/>
  <c r="BR105" i="49"/>
  <c r="BR112" i="49"/>
  <c r="BR186" i="49"/>
  <c r="BS186" i="49" s="1"/>
  <c r="BT99" i="49"/>
  <c r="BS9" i="49"/>
  <c r="BT9" i="49"/>
  <c r="BR125" i="49"/>
  <c r="BR8" i="49"/>
  <c r="BR77" i="49"/>
  <c r="BR188" i="49"/>
  <c r="BR36" i="49"/>
  <c r="BR138" i="49"/>
  <c r="BR184" i="49"/>
  <c r="BR12" i="49"/>
  <c r="BR45" i="49"/>
  <c r="BR47" i="49"/>
  <c r="BR167" i="49"/>
  <c r="BR172" i="49"/>
  <c r="BR141" i="49"/>
  <c r="BR54" i="49"/>
  <c r="BR171" i="49"/>
  <c r="BR59" i="49"/>
  <c r="BR100" i="49"/>
  <c r="BR179" i="49"/>
  <c r="BR51" i="49"/>
  <c r="BR73" i="49"/>
  <c r="BR10" i="49"/>
  <c r="BR78" i="49"/>
  <c r="BR79" i="49"/>
  <c r="BR40" i="49"/>
  <c r="BR74" i="49"/>
  <c r="BS176" i="49"/>
  <c r="BT176" i="49"/>
  <c r="BS105" i="49"/>
  <c r="BT105" i="49"/>
  <c r="BR26" i="49"/>
  <c r="BR173" i="49"/>
  <c r="BR64" i="49"/>
  <c r="BR52" i="49"/>
  <c r="BR153" i="49"/>
  <c r="BT71" i="49"/>
  <c r="BR33" i="49"/>
  <c r="BR182" i="49"/>
  <c r="BR164" i="49"/>
  <c r="BR37" i="49"/>
  <c r="BR84" i="49"/>
  <c r="BR80" i="49"/>
  <c r="BR139" i="49"/>
  <c r="BR177" i="49"/>
  <c r="BT101" i="49"/>
  <c r="BR113" i="49"/>
  <c r="BR116" i="49"/>
  <c r="BR115" i="49"/>
  <c r="BR174" i="49"/>
  <c r="BR160" i="49"/>
  <c r="BR158" i="49"/>
  <c r="BR88" i="49"/>
  <c r="BR67" i="49"/>
  <c r="BR66" i="49"/>
  <c r="BS103" i="49"/>
  <c r="BT103" i="49"/>
  <c r="BS161" i="49"/>
  <c r="BT161" i="49"/>
  <c r="BS89" i="49"/>
  <c r="BT89" i="49"/>
  <c r="BS140" i="49"/>
  <c r="BT140" i="49"/>
  <c r="BS112" i="49"/>
  <c r="BT112" i="49"/>
  <c r="BR162" i="49"/>
  <c r="BR18" i="49"/>
  <c r="BR134" i="49"/>
  <c r="BR154" i="49"/>
  <c r="BR16" i="49"/>
  <c r="BR65" i="49"/>
  <c r="BR23" i="49"/>
  <c r="BR111" i="49"/>
  <c r="BR159" i="49"/>
  <c r="BR82" i="49"/>
  <c r="BR58" i="49"/>
  <c r="BR165" i="49"/>
  <c r="BR85" i="49"/>
  <c r="BR76" i="49"/>
  <c r="BR57" i="49"/>
  <c r="BR128" i="49"/>
  <c r="BR169" i="49"/>
  <c r="BR151" i="49"/>
  <c r="BR130" i="49"/>
  <c r="BR41" i="49"/>
  <c r="BR145" i="49"/>
  <c r="BR183" i="49"/>
  <c r="BR122" i="49"/>
  <c r="BR96" i="49"/>
  <c r="BR62" i="49"/>
  <c r="BR124" i="49"/>
  <c r="BR132" i="49"/>
  <c r="BR72" i="49"/>
  <c r="BS148" i="49"/>
  <c r="BS102" i="49"/>
  <c r="BT102" i="49"/>
  <c r="BS83" i="49"/>
  <c r="BT83" i="49"/>
  <c r="BS24" i="49"/>
  <c r="BT24" i="49"/>
  <c r="BR109" i="49"/>
  <c r="BR27" i="49"/>
  <c r="BR114" i="49"/>
  <c r="BR25" i="49"/>
  <c r="BR155" i="49"/>
  <c r="BR81" i="49"/>
  <c r="BR107" i="49"/>
  <c r="BR175" i="49"/>
  <c r="BR157" i="49"/>
  <c r="BR131" i="49"/>
  <c r="BR180" i="49"/>
  <c r="BR30" i="49"/>
  <c r="BR143" i="49"/>
  <c r="BR28" i="49"/>
  <c r="BR152" i="49"/>
  <c r="BR38" i="49"/>
  <c r="BR53" i="49"/>
  <c r="BR163" i="49"/>
  <c r="BR44" i="49"/>
  <c r="BR31" i="49"/>
  <c r="BR147" i="49"/>
  <c r="BR93" i="49"/>
  <c r="BR70" i="49"/>
  <c r="BR29" i="49"/>
  <c r="BR121" i="49"/>
  <c r="BR181" i="49"/>
  <c r="BR21" i="49"/>
  <c r="BR185" i="49"/>
  <c r="BR69" i="49"/>
  <c r="BT34" i="49" l="1"/>
  <c r="BT186" i="49"/>
  <c r="BS90" i="49"/>
  <c r="BT90" i="49"/>
  <c r="BS69" i="49"/>
  <c r="BT69" i="49"/>
  <c r="BS121" i="49"/>
  <c r="BT121" i="49"/>
  <c r="BS147" i="49"/>
  <c r="BT147" i="49"/>
  <c r="BS157" i="49"/>
  <c r="BT157" i="49"/>
  <c r="BS114" i="49"/>
  <c r="BT114" i="49"/>
  <c r="BS109" i="49"/>
  <c r="BT109" i="49"/>
  <c r="BS124" i="49"/>
  <c r="BT124" i="49"/>
  <c r="BS183" i="49"/>
  <c r="BT183" i="49"/>
  <c r="BS151" i="49"/>
  <c r="BT151" i="49"/>
  <c r="BS128" i="49"/>
  <c r="BT128" i="49"/>
  <c r="BS76" i="49"/>
  <c r="BT76" i="49"/>
  <c r="BS82" i="49"/>
  <c r="BT82" i="49"/>
  <c r="BS111" i="49"/>
  <c r="BT111" i="49"/>
  <c r="BS134" i="49"/>
  <c r="BT134" i="49"/>
  <c r="BS66" i="49"/>
  <c r="BT66" i="49"/>
  <c r="BS160" i="49"/>
  <c r="BT160" i="49"/>
  <c r="BS113" i="49"/>
  <c r="BT113" i="49"/>
  <c r="BS80" i="49"/>
  <c r="BT80" i="49"/>
  <c r="BS182" i="49"/>
  <c r="BT182" i="49"/>
  <c r="BS40" i="49"/>
  <c r="BT40" i="49"/>
  <c r="BS78" i="49"/>
  <c r="BT78" i="49"/>
  <c r="BS51" i="49"/>
  <c r="BT51" i="49"/>
  <c r="BS45" i="49"/>
  <c r="BT45" i="49"/>
  <c r="BS36" i="49"/>
  <c r="BT36" i="49"/>
  <c r="BS77" i="49"/>
  <c r="BT77" i="49"/>
  <c r="BS125" i="49"/>
  <c r="BT125" i="49"/>
  <c r="BS185" i="49"/>
  <c r="BT185" i="49"/>
  <c r="BS29" i="49"/>
  <c r="BT29" i="49"/>
  <c r="BS31" i="49"/>
  <c r="BT31" i="49"/>
  <c r="BS175" i="49"/>
  <c r="BT175" i="49"/>
  <c r="BS81" i="49"/>
  <c r="BT81" i="49"/>
  <c r="BS27" i="49"/>
  <c r="BT27" i="49"/>
  <c r="BS62" i="49"/>
  <c r="BT62" i="49"/>
  <c r="BS145" i="49"/>
  <c r="BT145" i="49"/>
  <c r="BS85" i="49"/>
  <c r="BT85" i="49"/>
  <c r="BS159" i="49"/>
  <c r="BT159" i="49"/>
  <c r="BS65" i="49"/>
  <c r="BT65" i="49"/>
  <c r="BS18" i="49"/>
  <c r="BT18" i="49"/>
  <c r="BS67" i="49"/>
  <c r="BT67" i="49"/>
  <c r="BS174" i="49"/>
  <c r="BT174" i="49"/>
  <c r="BS84" i="49"/>
  <c r="BT84" i="49"/>
  <c r="BS64" i="49"/>
  <c r="BT64" i="49"/>
  <c r="BS26" i="49"/>
  <c r="BT26" i="49"/>
  <c r="BS10" i="49"/>
  <c r="BT10" i="49"/>
  <c r="BS179" i="49"/>
  <c r="BT179" i="49"/>
  <c r="BS59" i="49"/>
  <c r="BT59" i="49"/>
  <c r="BS54" i="49"/>
  <c r="BT54" i="49"/>
  <c r="BS12" i="49"/>
  <c r="BT12" i="49"/>
  <c r="BS188" i="49"/>
  <c r="BT188" i="49"/>
  <c r="BS8" i="49"/>
  <c r="BT8" i="49"/>
  <c r="BS21" i="49"/>
  <c r="BT21" i="49"/>
  <c r="BS70" i="49"/>
  <c r="BT70" i="49"/>
  <c r="BS44" i="49"/>
  <c r="BT44" i="49"/>
  <c r="BS53" i="49"/>
  <c r="BT53" i="49"/>
  <c r="BS152" i="49"/>
  <c r="BT152" i="49"/>
  <c r="BS143" i="49"/>
  <c r="BT143" i="49"/>
  <c r="BS180" i="49"/>
  <c r="BT180" i="49"/>
  <c r="BS107" i="49"/>
  <c r="BT107" i="49"/>
  <c r="BS155" i="49"/>
  <c r="BT155" i="49"/>
  <c r="BS72" i="49"/>
  <c r="BT72" i="49"/>
  <c r="BS96" i="49"/>
  <c r="BT96" i="49"/>
  <c r="BS41" i="49"/>
  <c r="BT41" i="49"/>
  <c r="BS165" i="49"/>
  <c r="BT165" i="49"/>
  <c r="BS23" i="49"/>
  <c r="BT23" i="49"/>
  <c r="BS16" i="49"/>
  <c r="BT16" i="49"/>
  <c r="BS162" i="49"/>
  <c r="BT162" i="49"/>
  <c r="BS88" i="49"/>
  <c r="BT88" i="49"/>
  <c r="BS115" i="49"/>
  <c r="BT115" i="49"/>
  <c r="BS177" i="49"/>
  <c r="BT177" i="49"/>
  <c r="BS37" i="49"/>
  <c r="BT37" i="49"/>
  <c r="BS52" i="49"/>
  <c r="BT52" i="49"/>
  <c r="BS173" i="49"/>
  <c r="BT173" i="49"/>
  <c r="BS100" i="49"/>
  <c r="BT100" i="49"/>
  <c r="BS171" i="49"/>
  <c r="BT171" i="49"/>
  <c r="BS141" i="49"/>
  <c r="BT141" i="49"/>
  <c r="BS167" i="49"/>
  <c r="BT167" i="49"/>
  <c r="BS184" i="49"/>
  <c r="BT184" i="49"/>
  <c r="BS181" i="49"/>
  <c r="BT181" i="49"/>
  <c r="BS93" i="49"/>
  <c r="BT93" i="49"/>
  <c r="BS163" i="49"/>
  <c r="BT163" i="49"/>
  <c r="BS38" i="49"/>
  <c r="BT38" i="49"/>
  <c r="BS28" i="49"/>
  <c r="BT28" i="49"/>
  <c r="BS30" i="49"/>
  <c r="BT30" i="49"/>
  <c r="BS131" i="49"/>
  <c r="BT131" i="49"/>
  <c r="BS25" i="49"/>
  <c r="BT25" i="49"/>
  <c r="BS132" i="49"/>
  <c r="BT132" i="49"/>
  <c r="BS122" i="49"/>
  <c r="BT122" i="49"/>
  <c r="BS130" i="49"/>
  <c r="BT130" i="49"/>
  <c r="BS169" i="49"/>
  <c r="BT169" i="49"/>
  <c r="BS57" i="49"/>
  <c r="BT57" i="49"/>
  <c r="BS58" i="49"/>
  <c r="BT58" i="49"/>
  <c r="BS154" i="49"/>
  <c r="BT154" i="49"/>
  <c r="BS158" i="49"/>
  <c r="BT158" i="49"/>
  <c r="BS116" i="49"/>
  <c r="BT116" i="49"/>
  <c r="BS139" i="49"/>
  <c r="BT139" i="49"/>
  <c r="BS164" i="49"/>
  <c r="BT164" i="49"/>
  <c r="BS33" i="49"/>
  <c r="BT33" i="49"/>
  <c r="BS153" i="49"/>
  <c r="BT153" i="49"/>
  <c r="BS74" i="49"/>
  <c r="BT74" i="49"/>
  <c r="BS79" i="49"/>
  <c r="BT79" i="49"/>
  <c r="BS73" i="49"/>
  <c r="BT73" i="49"/>
  <c r="BS172" i="49"/>
  <c r="BT172" i="49"/>
  <c r="BS47" i="49"/>
  <c r="BT47" i="49"/>
  <c r="BS138" i="49"/>
  <c r="BT138" i="49"/>
  <c r="BU112" i="49" l="1"/>
  <c r="BV112" i="49" s="1"/>
  <c r="BX112" i="49" s="1"/>
  <c r="BU89" i="49"/>
  <c r="BV89" i="49" s="1"/>
  <c r="BX89" i="49" s="1"/>
  <c r="BU176" i="49"/>
  <c r="BV176" i="49" s="1"/>
  <c r="BX176" i="49" s="1"/>
  <c r="BU83" i="49"/>
  <c r="BV83" i="49" s="1"/>
  <c r="BX83" i="49" s="1"/>
  <c r="BZ102" i="49"/>
  <c r="BU99" i="49"/>
  <c r="BV99" i="49" s="1"/>
  <c r="BX99" i="49" s="1"/>
  <c r="BZ164" i="49"/>
  <c r="BU164" i="49"/>
  <c r="BV164" i="49" s="1"/>
  <c r="BX164" i="49" s="1"/>
  <c r="BU58" i="49"/>
  <c r="BV58" i="49" s="1"/>
  <c r="BX58" i="49" s="1"/>
  <c r="BZ58" i="49"/>
  <c r="BZ131" i="49"/>
  <c r="BU131" i="49"/>
  <c r="BV131" i="49" s="1"/>
  <c r="BX131" i="49" s="1"/>
  <c r="BZ167" i="49"/>
  <c r="BU167" i="49"/>
  <c r="BV167" i="49" s="1"/>
  <c r="BX167" i="49" s="1"/>
  <c r="BZ88" i="49"/>
  <c r="BU88" i="49"/>
  <c r="BV88" i="49" s="1"/>
  <c r="BX88" i="49" s="1"/>
  <c r="BZ83" i="49"/>
  <c r="BZ143" i="49"/>
  <c r="BU143" i="49"/>
  <c r="BV143" i="49" s="1"/>
  <c r="BX143" i="49" s="1"/>
  <c r="BU54" i="49"/>
  <c r="BV54" i="49" s="1"/>
  <c r="BX54" i="49" s="1"/>
  <c r="BZ54" i="49"/>
  <c r="BZ99" i="49"/>
  <c r="BU138" i="49"/>
  <c r="BV138" i="49" s="1"/>
  <c r="BX138" i="49" s="1"/>
  <c r="BZ138" i="49"/>
  <c r="BZ79" i="49"/>
  <c r="BU79" i="49"/>
  <c r="BV79" i="49" s="1"/>
  <c r="BX79" i="49" s="1"/>
  <c r="BU105" i="49"/>
  <c r="BV105" i="49" s="1"/>
  <c r="BX105" i="49" s="1"/>
  <c r="BU158" i="49"/>
  <c r="BV158" i="49" s="1"/>
  <c r="BX158" i="49" s="1"/>
  <c r="BZ158" i="49"/>
  <c r="BZ169" i="49"/>
  <c r="BU169" i="49"/>
  <c r="BV169" i="49" s="1"/>
  <c r="BX169" i="49" s="1"/>
  <c r="BU34" i="49"/>
  <c r="BV34" i="49" s="1"/>
  <c r="BX34" i="49" s="1"/>
  <c r="BZ184" i="49"/>
  <c r="BU184" i="49"/>
  <c r="BV184" i="49" s="1"/>
  <c r="BX184" i="49" s="1"/>
  <c r="BU161" i="49"/>
  <c r="BV161" i="49" s="1"/>
  <c r="BX161" i="49" s="1"/>
  <c r="BU162" i="49"/>
  <c r="BV162" i="49" s="1"/>
  <c r="BX162" i="49" s="1"/>
  <c r="BZ162" i="49"/>
  <c r="BZ96" i="49"/>
  <c r="BU96" i="49"/>
  <c r="BV96" i="49" s="1"/>
  <c r="BX96" i="49" s="1"/>
  <c r="BZ24" i="49"/>
  <c r="BZ107" i="49"/>
  <c r="BU107" i="49"/>
  <c r="BV107" i="49" s="1"/>
  <c r="BX107" i="49" s="1"/>
  <c r="BZ180" i="49"/>
  <c r="BU180" i="49"/>
  <c r="BV180" i="49" s="1"/>
  <c r="BX180" i="49" s="1"/>
  <c r="BZ188" i="49"/>
  <c r="BU188" i="49"/>
  <c r="BV188" i="49" s="1"/>
  <c r="BX188" i="49" s="1"/>
  <c r="BZ179" i="49"/>
  <c r="BU179" i="49"/>
  <c r="BV179" i="49" s="1"/>
  <c r="BX179" i="49" s="1"/>
  <c r="BZ84" i="49"/>
  <c r="BU84" i="49"/>
  <c r="BV84" i="49" s="1"/>
  <c r="BX84" i="49" s="1"/>
  <c r="BZ67" i="49"/>
  <c r="BU67" i="49"/>
  <c r="BV67" i="49" s="1"/>
  <c r="BX67" i="49" s="1"/>
  <c r="BU18" i="49"/>
  <c r="BV18" i="49" s="1"/>
  <c r="BX18" i="49" s="1"/>
  <c r="BZ18" i="49"/>
  <c r="BU62" i="49"/>
  <c r="BV62" i="49" s="1"/>
  <c r="BX62" i="49" s="1"/>
  <c r="BZ62" i="49"/>
  <c r="BZ27" i="49"/>
  <c r="BU27" i="49"/>
  <c r="BV27" i="49" s="1"/>
  <c r="BX27" i="49" s="1"/>
  <c r="BZ29" i="49"/>
  <c r="BU29" i="49"/>
  <c r="BV29" i="49" s="1"/>
  <c r="BX29" i="49" s="1"/>
  <c r="BZ185" i="49"/>
  <c r="BU185" i="49"/>
  <c r="BV185" i="49" s="1"/>
  <c r="BX185" i="49" s="1"/>
  <c r="BZ125" i="49"/>
  <c r="BU125" i="49"/>
  <c r="BV125" i="49" s="1"/>
  <c r="BX125" i="49" s="1"/>
  <c r="BZ51" i="49"/>
  <c r="BU51" i="49"/>
  <c r="BV51" i="49" s="1"/>
  <c r="BX51" i="49" s="1"/>
  <c r="BU78" i="49"/>
  <c r="BV78" i="49" s="1"/>
  <c r="BX78" i="49" s="1"/>
  <c r="BZ78" i="49"/>
  <c r="BU182" i="49"/>
  <c r="BV182" i="49" s="1"/>
  <c r="BX182" i="49" s="1"/>
  <c r="BZ182" i="49"/>
  <c r="BZ160" i="49"/>
  <c r="BU160" i="49"/>
  <c r="BV160" i="49" s="1"/>
  <c r="BX160" i="49" s="1"/>
  <c r="BU66" i="49"/>
  <c r="BV66" i="49" s="1"/>
  <c r="BX66" i="49" s="1"/>
  <c r="BZ66" i="49"/>
  <c r="BU82" i="49"/>
  <c r="BV82" i="49" s="1"/>
  <c r="BX82" i="49" s="1"/>
  <c r="BZ82" i="49"/>
  <c r="BZ76" i="49"/>
  <c r="BU76" i="49"/>
  <c r="BV76" i="49" s="1"/>
  <c r="BX76" i="49" s="1"/>
  <c r="BZ157" i="49"/>
  <c r="BU157" i="49"/>
  <c r="BV157" i="49" s="1"/>
  <c r="BX157" i="49" s="1"/>
  <c r="BZ73" i="49"/>
  <c r="BU73" i="49"/>
  <c r="BV73" i="49" s="1"/>
  <c r="BX73" i="49" s="1"/>
  <c r="BZ186" i="49"/>
  <c r="BU130" i="49"/>
  <c r="BV130" i="49" s="1"/>
  <c r="BX130" i="49" s="1"/>
  <c r="BZ130" i="49"/>
  <c r="BU102" i="49"/>
  <c r="BV102" i="49" s="1"/>
  <c r="BX102" i="49" s="1"/>
  <c r="BZ93" i="49"/>
  <c r="BU93" i="49"/>
  <c r="BV93" i="49" s="1"/>
  <c r="BX93" i="49" s="1"/>
  <c r="BZ173" i="49"/>
  <c r="BU173" i="49"/>
  <c r="BV173" i="49" s="1"/>
  <c r="BX173" i="49" s="1"/>
  <c r="BZ115" i="49"/>
  <c r="BU115" i="49"/>
  <c r="BV115" i="49" s="1"/>
  <c r="BX115" i="49" s="1"/>
  <c r="BZ155" i="49"/>
  <c r="BU155" i="49"/>
  <c r="BV155" i="49" s="1"/>
  <c r="BX155" i="49" s="1"/>
  <c r="BZ47" i="49"/>
  <c r="BU47" i="49"/>
  <c r="BV47" i="49" s="1"/>
  <c r="BX47" i="49" s="1"/>
  <c r="BZ105" i="49"/>
  <c r="BZ153" i="49"/>
  <c r="BU153" i="49"/>
  <c r="BV153" i="49" s="1"/>
  <c r="BX153" i="49" s="1"/>
  <c r="BZ139" i="49"/>
  <c r="BU139" i="49"/>
  <c r="BV139" i="49" s="1"/>
  <c r="BX139" i="49" s="1"/>
  <c r="BZ116" i="49"/>
  <c r="BU116" i="49"/>
  <c r="BV116" i="49" s="1"/>
  <c r="BX116" i="49" s="1"/>
  <c r="BZ57" i="49"/>
  <c r="BU57" i="49"/>
  <c r="BV57" i="49" s="1"/>
  <c r="BX57" i="49" s="1"/>
  <c r="BU122" i="49"/>
  <c r="BV122" i="49" s="1"/>
  <c r="BX122" i="49" s="1"/>
  <c r="BZ122" i="49"/>
  <c r="BZ132" i="49"/>
  <c r="BU132" i="49"/>
  <c r="BV132" i="49" s="1"/>
  <c r="BX132" i="49" s="1"/>
  <c r="BU30" i="49"/>
  <c r="BV30" i="49" s="1"/>
  <c r="BX30" i="49" s="1"/>
  <c r="BZ30" i="49"/>
  <c r="BZ28" i="49"/>
  <c r="BU28" i="49"/>
  <c r="BV28" i="49" s="1"/>
  <c r="BX28" i="49" s="1"/>
  <c r="BZ181" i="49"/>
  <c r="BU181" i="49"/>
  <c r="BV181" i="49" s="1"/>
  <c r="BX181" i="49" s="1"/>
  <c r="BZ141" i="49"/>
  <c r="BU141" i="49"/>
  <c r="BV141" i="49" s="1"/>
  <c r="BX141" i="49" s="1"/>
  <c r="BZ171" i="49"/>
  <c r="BU171" i="49"/>
  <c r="BV171" i="49" s="1"/>
  <c r="BX171" i="49" s="1"/>
  <c r="BZ52" i="49"/>
  <c r="BU52" i="49"/>
  <c r="BV52" i="49" s="1"/>
  <c r="BX52" i="49" s="1"/>
  <c r="BZ37" i="49"/>
  <c r="BU37" i="49"/>
  <c r="BV37" i="49" s="1"/>
  <c r="BX37" i="49" s="1"/>
  <c r="BZ161" i="49"/>
  <c r="BZ165" i="49"/>
  <c r="BU165" i="49"/>
  <c r="BV165" i="49" s="1"/>
  <c r="BX165" i="49" s="1"/>
  <c r="BZ41" i="49"/>
  <c r="BU41" i="49"/>
  <c r="BV41" i="49" s="1"/>
  <c r="BX41" i="49" s="1"/>
  <c r="BZ152" i="49"/>
  <c r="BU152" i="49"/>
  <c r="BV152" i="49" s="1"/>
  <c r="BX152" i="49" s="1"/>
  <c r="BZ53" i="49"/>
  <c r="BU53" i="49"/>
  <c r="BV53" i="49" s="1"/>
  <c r="BX53" i="49" s="1"/>
  <c r="BZ8" i="49"/>
  <c r="BU8" i="49"/>
  <c r="BV8" i="49" s="1"/>
  <c r="BX8" i="49" s="1"/>
  <c r="BU144" i="49"/>
  <c r="BV144" i="49" s="1"/>
  <c r="BX144" i="49" s="1"/>
  <c r="BZ118" i="49"/>
  <c r="BU15" i="49"/>
  <c r="BV15" i="49" s="1"/>
  <c r="BX15" i="49" s="1"/>
  <c r="BU104" i="49"/>
  <c r="BV104" i="49" s="1"/>
  <c r="BX104" i="49" s="1"/>
  <c r="BZ136" i="49"/>
  <c r="BZ19" i="49"/>
  <c r="BZ61" i="49"/>
  <c r="BU106" i="49"/>
  <c r="BV106" i="49" s="1"/>
  <c r="BX106" i="49" s="1"/>
  <c r="BU14" i="49"/>
  <c r="BV14" i="49" s="1"/>
  <c r="BX14" i="49" s="1"/>
  <c r="BU136" i="49"/>
  <c r="BV136" i="49" s="1"/>
  <c r="BX136" i="49" s="1"/>
  <c r="BZ108" i="49"/>
  <c r="BU19" i="49"/>
  <c r="BV19" i="49" s="1"/>
  <c r="BX19" i="49" s="1"/>
  <c r="BU170" i="49"/>
  <c r="BV170" i="49" s="1"/>
  <c r="BX170" i="49" s="1"/>
  <c r="BZ60" i="49"/>
  <c r="BU61" i="49"/>
  <c r="BV61" i="49" s="1"/>
  <c r="BX61" i="49" s="1"/>
  <c r="BZ106" i="49"/>
  <c r="BU46" i="49"/>
  <c r="BV46" i="49" s="1"/>
  <c r="BX46" i="49" s="1"/>
  <c r="BZ14" i="49"/>
  <c r="BZ7" i="49"/>
  <c r="BZ149" i="49"/>
  <c r="BU98" i="49"/>
  <c r="BV98" i="49" s="1"/>
  <c r="BX98" i="49" s="1"/>
  <c r="BZ32" i="49"/>
  <c r="BU108" i="49"/>
  <c r="BV108" i="49" s="1"/>
  <c r="BX108" i="49" s="1"/>
  <c r="BZ68" i="49"/>
  <c r="BZ170" i="49"/>
  <c r="BU60" i="49"/>
  <c r="BV60" i="49" s="1"/>
  <c r="BX60" i="49" s="1"/>
  <c r="BZ95" i="49"/>
  <c r="BZ92" i="49"/>
  <c r="BZ144" i="49"/>
  <c r="BU118" i="49"/>
  <c r="BV118" i="49" s="1"/>
  <c r="BX118" i="49" s="1"/>
  <c r="BZ46" i="49"/>
  <c r="BZ15" i="49"/>
  <c r="BU7" i="49"/>
  <c r="BV7" i="49" s="1"/>
  <c r="BX7" i="49" s="1"/>
  <c r="BZ104" i="49"/>
  <c r="BU149" i="49"/>
  <c r="BV149" i="49" s="1"/>
  <c r="BX149" i="49" s="1"/>
  <c r="BZ98" i="49"/>
  <c r="BU32" i="49"/>
  <c r="BV32" i="49" s="1"/>
  <c r="BX32" i="49" s="1"/>
  <c r="BU68" i="49"/>
  <c r="BV68" i="49" s="1"/>
  <c r="BX68" i="49" s="1"/>
  <c r="BU95" i="49"/>
  <c r="BV95" i="49" s="1"/>
  <c r="BX95" i="49" s="1"/>
  <c r="BU92" i="49"/>
  <c r="BV92" i="49" s="1"/>
  <c r="BX92" i="49" s="1"/>
  <c r="BZ91" i="49"/>
  <c r="BZ178" i="49"/>
  <c r="BZ129" i="49"/>
  <c r="BU22" i="49"/>
  <c r="BV22" i="49" s="1"/>
  <c r="BX22" i="49" s="1"/>
  <c r="BZ123" i="49"/>
  <c r="BU48" i="49"/>
  <c r="BV48" i="49" s="1"/>
  <c r="BX48" i="49" s="1"/>
  <c r="BU43" i="49"/>
  <c r="BV43" i="49" s="1"/>
  <c r="BX43" i="49" s="1"/>
  <c r="BU119" i="49"/>
  <c r="BV119" i="49" s="1"/>
  <c r="BX119" i="49" s="1"/>
  <c r="BU75" i="49"/>
  <c r="BV75" i="49" s="1"/>
  <c r="BX75" i="49" s="1"/>
  <c r="BU97" i="49"/>
  <c r="BV97" i="49" s="1"/>
  <c r="BX97" i="49" s="1"/>
  <c r="BU187" i="49"/>
  <c r="BV187" i="49" s="1"/>
  <c r="BX187" i="49" s="1"/>
  <c r="BZ110" i="49"/>
  <c r="BZ94" i="49"/>
  <c r="BZ127" i="49"/>
  <c r="BU39" i="49"/>
  <c r="BV39" i="49" s="1"/>
  <c r="BX39" i="49" s="1"/>
  <c r="BU56" i="49"/>
  <c r="BV56" i="49" s="1"/>
  <c r="BX56" i="49" s="1"/>
  <c r="BU90" i="49"/>
  <c r="BV90" i="49" s="1"/>
  <c r="BX90" i="49" s="1"/>
  <c r="BU142" i="49"/>
  <c r="BV142" i="49" s="1"/>
  <c r="BX142" i="49" s="1"/>
  <c r="BU20" i="49"/>
  <c r="BV20" i="49" s="1"/>
  <c r="BX20" i="49" s="1"/>
  <c r="BU91" i="49"/>
  <c r="BV91" i="49" s="1"/>
  <c r="BX91" i="49" s="1"/>
  <c r="BZ120" i="49"/>
  <c r="BU129" i="49"/>
  <c r="BV129" i="49" s="1"/>
  <c r="BX129" i="49" s="1"/>
  <c r="BU50" i="49"/>
  <c r="BV50" i="49" s="1"/>
  <c r="BX50" i="49" s="1"/>
  <c r="BZ22" i="49"/>
  <c r="BU123" i="49"/>
  <c r="BV123" i="49" s="1"/>
  <c r="BX123" i="49" s="1"/>
  <c r="BZ13" i="49"/>
  <c r="BZ135" i="49"/>
  <c r="BU146" i="49"/>
  <c r="BV146" i="49" s="1"/>
  <c r="BX146" i="49" s="1"/>
  <c r="BZ17" i="49"/>
  <c r="BZ117" i="49"/>
  <c r="BZ156" i="49"/>
  <c r="BU127" i="49"/>
  <c r="BV127" i="49" s="1"/>
  <c r="BX127" i="49" s="1"/>
  <c r="BZ55" i="49"/>
  <c r="BZ133" i="49"/>
  <c r="BZ11" i="49"/>
  <c r="BZ63" i="49"/>
  <c r="BZ90" i="49"/>
  <c r="BU166" i="49"/>
  <c r="BV166" i="49" s="1"/>
  <c r="BX166" i="49" s="1"/>
  <c r="BZ142" i="49"/>
  <c r="BU120" i="49"/>
  <c r="BV120" i="49" s="1"/>
  <c r="BX120" i="49" s="1"/>
  <c r="BZ87" i="49"/>
  <c r="BZ50" i="49"/>
  <c r="BU86" i="49"/>
  <c r="BV86" i="49" s="1"/>
  <c r="BX86" i="49" s="1"/>
  <c r="BU13" i="49"/>
  <c r="BV13" i="49" s="1"/>
  <c r="BX13" i="49" s="1"/>
  <c r="BU135" i="49"/>
  <c r="BV135" i="49" s="1"/>
  <c r="BX135" i="49" s="1"/>
  <c r="BZ146" i="49"/>
  <c r="BU42" i="49"/>
  <c r="BV42" i="49" s="1"/>
  <c r="BX42" i="49" s="1"/>
  <c r="BU17" i="49"/>
  <c r="BV17" i="49" s="1"/>
  <c r="BX17" i="49" s="1"/>
  <c r="BU117" i="49"/>
  <c r="BV117" i="49" s="1"/>
  <c r="BX117" i="49" s="1"/>
  <c r="BU156" i="49"/>
  <c r="BV156" i="49" s="1"/>
  <c r="BX156" i="49" s="1"/>
  <c r="BU126" i="49"/>
  <c r="BV126" i="49" s="1"/>
  <c r="BX126" i="49" s="1"/>
  <c r="BU55" i="49"/>
  <c r="BV55" i="49" s="1"/>
  <c r="BX55" i="49" s="1"/>
  <c r="BU133" i="49"/>
  <c r="BV133" i="49" s="1"/>
  <c r="BX133" i="49" s="1"/>
  <c r="BU11" i="49"/>
  <c r="BV11" i="49" s="1"/>
  <c r="BX11" i="49" s="1"/>
  <c r="BU63" i="49"/>
  <c r="BV63" i="49" s="1"/>
  <c r="BX63" i="49" s="1"/>
  <c r="BZ166" i="49"/>
  <c r="BZ35" i="49"/>
  <c r="BZ168" i="49"/>
  <c r="BU150" i="49"/>
  <c r="BV150" i="49" s="1"/>
  <c r="BX150" i="49" s="1"/>
  <c r="BZ137" i="49"/>
  <c r="BZ49" i="49"/>
  <c r="BU178" i="49"/>
  <c r="BV178" i="49" s="1"/>
  <c r="BX178" i="49" s="1"/>
  <c r="BU87" i="49"/>
  <c r="BV87" i="49" s="1"/>
  <c r="BX87" i="49" s="1"/>
  <c r="BZ86" i="49"/>
  <c r="BZ48" i="49"/>
  <c r="BZ43" i="49"/>
  <c r="BZ119" i="49"/>
  <c r="BZ75" i="49"/>
  <c r="BZ42" i="49"/>
  <c r="BZ97" i="49"/>
  <c r="BZ126" i="49"/>
  <c r="BZ187" i="49"/>
  <c r="BU110" i="49"/>
  <c r="BV110" i="49" s="1"/>
  <c r="BX110" i="49" s="1"/>
  <c r="BU94" i="49"/>
  <c r="BV94" i="49" s="1"/>
  <c r="BX94" i="49" s="1"/>
  <c r="BZ39" i="49"/>
  <c r="BZ56" i="49"/>
  <c r="BU35" i="49"/>
  <c r="BV35" i="49" s="1"/>
  <c r="BX35" i="49" s="1"/>
  <c r="BZ20" i="49"/>
  <c r="BU168" i="49"/>
  <c r="BV168" i="49" s="1"/>
  <c r="BX168" i="49" s="1"/>
  <c r="BZ150" i="49"/>
  <c r="BU137" i="49"/>
  <c r="BV137" i="49" s="1"/>
  <c r="BX137" i="49" s="1"/>
  <c r="BU49" i="49"/>
  <c r="BV49" i="49" s="1"/>
  <c r="BX49" i="49" s="1"/>
  <c r="BZ59" i="49"/>
  <c r="BU59" i="49"/>
  <c r="BV59" i="49" s="1"/>
  <c r="BX59" i="49" s="1"/>
  <c r="BZ64" i="49"/>
  <c r="BU64" i="49"/>
  <c r="BV64" i="49" s="1"/>
  <c r="BX64" i="49" s="1"/>
  <c r="BU174" i="49"/>
  <c r="BV174" i="49" s="1"/>
  <c r="BX174" i="49" s="1"/>
  <c r="BZ174" i="49"/>
  <c r="BZ89" i="49"/>
  <c r="BZ145" i="49"/>
  <c r="BU145" i="49"/>
  <c r="BV145" i="49" s="1"/>
  <c r="BX145" i="49" s="1"/>
  <c r="BZ45" i="49"/>
  <c r="BU45" i="49"/>
  <c r="BV45" i="49" s="1"/>
  <c r="BX45" i="49" s="1"/>
  <c r="BU71" i="49"/>
  <c r="BV71" i="49" s="1"/>
  <c r="BX71" i="49" s="1"/>
  <c r="BZ111" i="49"/>
  <c r="BU111" i="49"/>
  <c r="BV111" i="49" s="1"/>
  <c r="BX111" i="49" s="1"/>
  <c r="BZ183" i="49"/>
  <c r="BU183" i="49"/>
  <c r="BV183" i="49" s="1"/>
  <c r="BX183" i="49" s="1"/>
  <c r="BU26" i="49"/>
  <c r="BV26" i="49" s="1"/>
  <c r="BX26" i="49" s="1"/>
  <c r="BZ26" i="49"/>
  <c r="BU101" i="49"/>
  <c r="BV101" i="49" s="1"/>
  <c r="BX101" i="49" s="1"/>
  <c r="BU103" i="49"/>
  <c r="BV103" i="49" s="1"/>
  <c r="BX103" i="49" s="1"/>
  <c r="BU140" i="49"/>
  <c r="BV140" i="49" s="1"/>
  <c r="BX140" i="49" s="1"/>
  <c r="BZ85" i="49"/>
  <c r="BU85" i="49"/>
  <c r="BV85" i="49" s="1"/>
  <c r="BX85" i="49" s="1"/>
  <c r="BU148" i="49"/>
  <c r="BV148" i="49" s="1"/>
  <c r="BX148" i="49" s="1"/>
  <c r="BZ175" i="49"/>
  <c r="BU175" i="49"/>
  <c r="BV175" i="49" s="1"/>
  <c r="BX175" i="49" s="1"/>
  <c r="BZ31" i="49"/>
  <c r="BU31" i="49"/>
  <c r="BV31" i="49" s="1"/>
  <c r="BX31" i="49" s="1"/>
  <c r="BU9" i="49"/>
  <c r="BV9" i="49" s="1"/>
  <c r="BX9" i="49" s="1"/>
  <c r="BZ40" i="49"/>
  <c r="BU40" i="49"/>
  <c r="BV40" i="49" s="1"/>
  <c r="BX40" i="49" s="1"/>
  <c r="BZ71" i="49"/>
  <c r="BZ113" i="49"/>
  <c r="BU113" i="49"/>
  <c r="BV113" i="49" s="1"/>
  <c r="BX113" i="49" s="1"/>
  <c r="BU134" i="49"/>
  <c r="BV134" i="49" s="1"/>
  <c r="BX134" i="49" s="1"/>
  <c r="BZ134" i="49"/>
  <c r="BZ151" i="49"/>
  <c r="BU151" i="49"/>
  <c r="BV151" i="49" s="1"/>
  <c r="BX151" i="49" s="1"/>
  <c r="BU114" i="49"/>
  <c r="BV114" i="49" s="1"/>
  <c r="BX114" i="49" s="1"/>
  <c r="BZ114" i="49"/>
  <c r="BZ69" i="49"/>
  <c r="BU69" i="49"/>
  <c r="BV69" i="49" s="1"/>
  <c r="BX69" i="49" s="1"/>
  <c r="BZ23" i="49"/>
  <c r="BU23" i="49"/>
  <c r="BV23" i="49" s="1"/>
  <c r="BX23" i="49" s="1"/>
  <c r="BZ21" i="49"/>
  <c r="BU21" i="49"/>
  <c r="BV21" i="49" s="1"/>
  <c r="BX21" i="49" s="1"/>
  <c r="BZ172" i="49"/>
  <c r="BU172" i="49"/>
  <c r="BV172" i="49" s="1"/>
  <c r="BX172" i="49" s="1"/>
  <c r="BU74" i="49"/>
  <c r="BV74" i="49" s="1"/>
  <c r="BX74" i="49" s="1"/>
  <c r="BZ74" i="49"/>
  <c r="BZ176" i="49"/>
  <c r="BU186" i="49"/>
  <c r="BV186" i="49" s="1"/>
  <c r="BX186" i="49" s="1"/>
  <c r="BZ33" i="49"/>
  <c r="BU33" i="49"/>
  <c r="BV33" i="49" s="1"/>
  <c r="BX33" i="49" s="1"/>
  <c r="BU154" i="49"/>
  <c r="BV154" i="49" s="1"/>
  <c r="BX154" i="49" s="1"/>
  <c r="BZ154" i="49"/>
  <c r="BZ34" i="49"/>
  <c r="BZ25" i="49"/>
  <c r="BU25" i="49"/>
  <c r="BV25" i="49" s="1"/>
  <c r="BX25" i="49" s="1"/>
  <c r="BU38" i="49"/>
  <c r="BV38" i="49" s="1"/>
  <c r="BX38" i="49" s="1"/>
  <c r="BZ38" i="49"/>
  <c r="BZ163" i="49"/>
  <c r="BU163" i="49"/>
  <c r="BV163" i="49" s="1"/>
  <c r="BX163" i="49" s="1"/>
  <c r="BZ100" i="49"/>
  <c r="BU100" i="49"/>
  <c r="BV100" i="49" s="1"/>
  <c r="BX100" i="49" s="1"/>
  <c r="BZ177" i="49"/>
  <c r="BU177" i="49"/>
  <c r="BV177" i="49" s="1"/>
  <c r="BX177" i="49" s="1"/>
  <c r="BZ112" i="49"/>
  <c r="BZ16" i="49"/>
  <c r="BU16" i="49"/>
  <c r="BV16" i="49" s="1"/>
  <c r="BX16" i="49" s="1"/>
  <c r="BZ72" i="49"/>
  <c r="BU72" i="49"/>
  <c r="BV72" i="49" s="1"/>
  <c r="BX72" i="49" s="1"/>
  <c r="BU24" i="49"/>
  <c r="BV24" i="49" s="1"/>
  <c r="BX24" i="49" s="1"/>
  <c r="BZ44" i="49"/>
  <c r="BU44" i="49"/>
  <c r="BV44" i="49" s="1"/>
  <c r="BX44" i="49" s="1"/>
  <c r="BU70" i="49"/>
  <c r="BV70" i="49" s="1"/>
  <c r="BX70" i="49" s="1"/>
  <c r="BZ70" i="49"/>
  <c r="BZ12" i="49"/>
  <c r="BU12" i="49"/>
  <c r="BV12" i="49" s="1"/>
  <c r="BX12" i="49" s="1"/>
  <c r="BU10" i="49"/>
  <c r="BV10" i="49" s="1"/>
  <c r="BX10" i="49" s="1"/>
  <c r="BZ10" i="49"/>
  <c r="BZ101" i="49"/>
  <c r="BZ103" i="49"/>
  <c r="BZ140" i="49"/>
  <c r="BZ65" i="49"/>
  <c r="BU65" i="49"/>
  <c r="BV65" i="49" s="1"/>
  <c r="BX65" i="49" s="1"/>
  <c r="BZ159" i="49"/>
  <c r="BU159" i="49"/>
  <c r="BV159" i="49" s="1"/>
  <c r="BX159" i="49" s="1"/>
  <c r="BZ148" i="49"/>
  <c r="BZ81" i="49"/>
  <c r="BU81" i="49"/>
  <c r="BV81" i="49" s="1"/>
  <c r="BX81" i="49" s="1"/>
  <c r="BZ9" i="49"/>
  <c r="BZ77" i="49"/>
  <c r="BU77" i="49"/>
  <c r="BV77" i="49" s="1"/>
  <c r="BX77" i="49" s="1"/>
  <c r="BZ36" i="49"/>
  <c r="BU36" i="49"/>
  <c r="BV36" i="49" s="1"/>
  <c r="BX36" i="49" s="1"/>
  <c r="BZ80" i="49"/>
  <c r="BU80" i="49"/>
  <c r="BV80" i="49" s="1"/>
  <c r="BX80" i="49" s="1"/>
  <c r="BZ128" i="49"/>
  <c r="BU128" i="49"/>
  <c r="BV128" i="49" s="1"/>
  <c r="BX128" i="49" s="1"/>
  <c r="BZ124" i="49"/>
  <c r="BU124" i="49"/>
  <c r="BV124" i="49" s="1"/>
  <c r="BX124" i="49" s="1"/>
  <c r="BZ109" i="49"/>
  <c r="BU109" i="49"/>
  <c r="BV109" i="49" s="1"/>
  <c r="BX109" i="49" s="1"/>
  <c r="BZ147" i="49"/>
  <c r="BU147" i="49"/>
  <c r="BV147" i="49" s="1"/>
  <c r="BX147" i="49" s="1"/>
  <c r="BZ121" i="49"/>
  <c r="BU121" i="49"/>
  <c r="BV121" i="49" s="1"/>
  <c r="BX121" i="49" s="1"/>
  <c r="BD81" i="49" l="1"/>
  <c r="BD147" i="49"/>
  <c r="BD7" i="49"/>
  <c r="BD24" i="49"/>
  <c r="BD100" i="49"/>
  <c r="BD74" i="49"/>
  <c r="BD9" i="49"/>
  <c r="BD140" i="49"/>
  <c r="BD26" i="49"/>
  <c r="BD145" i="49"/>
  <c r="BD174" i="49"/>
  <c r="BD168" i="49"/>
  <c r="BD87" i="49"/>
  <c r="BD150" i="49"/>
  <c r="BD63" i="49"/>
  <c r="BD126" i="49"/>
  <c r="BD42" i="49"/>
  <c r="BD86" i="49"/>
  <c r="BD50" i="49"/>
  <c r="BD20" i="49"/>
  <c r="BD39" i="49"/>
  <c r="BD187" i="49"/>
  <c r="BD43" i="49"/>
  <c r="BD95" i="49"/>
  <c r="BD149" i="49"/>
  <c r="BD108" i="49"/>
  <c r="BD61" i="49"/>
  <c r="BD15" i="49"/>
  <c r="BD52" i="49"/>
  <c r="BD141" i="49"/>
  <c r="BD28" i="49"/>
  <c r="BD132" i="49"/>
  <c r="BD57" i="49"/>
  <c r="BD139" i="49"/>
  <c r="BD76" i="49"/>
  <c r="BD51" i="49"/>
  <c r="BD185" i="49"/>
  <c r="BD27" i="49"/>
  <c r="BD84" i="49"/>
  <c r="BD188" i="49"/>
  <c r="BD107" i="49"/>
  <c r="BD184" i="49"/>
  <c r="BD79" i="49"/>
  <c r="BD167" i="49"/>
  <c r="BD83" i="49"/>
  <c r="BD121" i="49"/>
  <c r="BD109" i="49"/>
  <c r="BD128" i="49"/>
  <c r="BD36" i="49"/>
  <c r="BD159" i="49"/>
  <c r="BD10" i="49"/>
  <c r="BD70" i="49"/>
  <c r="BD72" i="49"/>
  <c r="BD38" i="49"/>
  <c r="BD186" i="49"/>
  <c r="BD172" i="49"/>
  <c r="BD23" i="49"/>
  <c r="BD31" i="49"/>
  <c r="BD148" i="49"/>
  <c r="BD103" i="49"/>
  <c r="BD183" i="49"/>
  <c r="BD71" i="49"/>
  <c r="BD64" i="49"/>
  <c r="BD49" i="49"/>
  <c r="BD94" i="49"/>
  <c r="BD178" i="49"/>
  <c r="BD11" i="49"/>
  <c r="BD156" i="49"/>
  <c r="BD166" i="49"/>
  <c r="BD129" i="49"/>
  <c r="BD142" i="49"/>
  <c r="BD97" i="49"/>
  <c r="BD48" i="49"/>
  <c r="BD68" i="49"/>
  <c r="BD118" i="49"/>
  <c r="BD60" i="49"/>
  <c r="BD136" i="49"/>
  <c r="BD53" i="49"/>
  <c r="BD41" i="49"/>
  <c r="BD47" i="49"/>
  <c r="BD115" i="49"/>
  <c r="BD93" i="49"/>
  <c r="BD130" i="49"/>
  <c r="BD99" i="49"/>
  <c r="BD66" i="49"/>
  <c r="BD182" i="49"/>
  <c r="BD18" i="49"/>
  <c r="BD58" i="49"/>
  <c r="BD89" i="49"/>
  <c r="BD44" i="49"/>
  <c r="BD177" i="49"/>
  <c r="BD163" i="49"/>
  <c r="BD25" i="49"/>
  <c r="BD154" i="49"/>
  <c r="BD114" i="49"/>
  <c r="BD134" i="49"/>
  <c r="BD40" i="49"/>
  <c r="BD85" i="49"/>
  <c r="BD101" i="49"/>
  <c r="BD45" i="49"/>
  <c r="BD137" i="49"/>
  <c r="BD35" i="49"/>
  <c r="BD110" i="49"/>
  <c r="BD133" i="49"/>
  <c r="BD117" i="49"/>
  <c r="BD135" i="49"/>
  <c r="BD123" i="49"/>
  <c r="BD90" i="49"/>
  <c r="BD75" i="49"/>
  <c r="BD32" i="49"/>
  <c r="BD98" i="49"/>
  <c r="BD46" i="49"/>
  <c r="BD170" i="49"/>
  <c r="BD14" i="49"/>
  <c r="BD144" i="49"/>
  <c r="BD37" i="49"/>
  <c r="BD171" i="49"/>
  <c r="BD181" i="49"/>
  <c r="BD116" i="49"/>
  <c r="BD153" i="49"/>
  <c r="BD157" i="49"/>
  <c r="BD160" i="49"/>
  <c r="BD125" i="49"/>
  <c r="BD29" i="49"/>
  <c r="BD67" i="49"/>
  <c r="BD179" i="49"/>
  <c r="BD180" i="49"/>
  <c r="BD162" i="49"/>
  <c r="BD34" i="49"/>
  <c r="BD158" i="49"/>
  <c r="BD54" i="49"/>
  <c r="BD88" i="49"/>
  <c r="BD131" i="49"/>
  <c r="BD164" i="49"/>
  <c r="BD112" i="49"/>
  <c r="BD12" i="49"/>
  <c r="BD124" i="49"/>
  <c r="BD80" i="49"/>
  <c r="BD77" i="49"/>
  <c r="BD65" i="49"/>
  <c r="BD16" i="49"/>
  <c r="BD33" i="49"/>
  <c r="BD21" i="49"/>
  <c r="BD69" i="49"/>
  <c r="BD151" i="49"/>
  <c r="BD113" i="49"/>
  <c r="BD175" i="49"/>
  <c r="BD111" i="49"/>
  <c r="BD59" i="49"/>
  <c r="BD55" i="49"/>
  <c r="BD17" i="49"/>
  <c r="BD13" i="49"/>
  <c r="BD120" i="49"/>
  <c r="BD127" i="49"/>
  <c r="BD146" i="49"/>
  <c r="BD91" i="49"/>
  <c r="BD56" i="49"/>
  <c r="BD119" i="49"/>
  <c r="BD22" i="49"/>
  <c r="BD92" i="49"/>
  <c r="BD19" i="49"/>
  <c r="BD106" i="49"/>
  <c r="BD104" i="49"/>
  <c r="BD8" i="49"/>
  <c r="BD152" i="49"/>
  <c r="BD165" i="49"/>
  <c r="BD30" i="49"/>
  <c r="BD122" i="49"/>
  <c r="BD155" i="49"/>
  <c r="BD173" i="49"/>
  <c r="BD102" i="49"/>
  <c r="BD73" i="49"/>
  <c r="BD82" i="49"/>
  <c r="BD78" i="49"/>
  <c r="BD62" i="49"/>
  <c r="BD96" i="49"/>
  <c r="BD161" i="49"/>
  <c r="BD169" i="49"/>
  <c r="BD105" i="49"/>
  <c r="BD138" i="49"/>
  <c r="BD143" i="49"/>
  <c r="BD176" i="49"/>
  <c r="CA18" i="49" l="1"/>
  <c r="CA50" i="49"/>
  <c r="CA34" i="49"/>
  <c r="CA166" i="49"/>
  <c r="CA185" i="49"/>
  <c r="CA98" i="49"/>
  <c r="CA174" i="49"/>
  <c r="CA138" i="49"/>
  <c r="CA179" i="49"/>
  <c r="CA162" i="49"/>
  <c r="CA182" i="49"/>
  <c r="CA183" i="49"/>
  <c r="CA82" i="49"/>
  <c r="CA154" i="49"/>
  <c r="CA180" i="49"/>
  <c r="CA114" i="49"/>
  <c r="CA177" i="49"/>
  <c r="CA160" i="49"/>
  <c r="CA128" i="49"/>
  <c r="CA78" i="49"/>
  <c r="CA14" i="49"/>
  <c r="CA150" i="49"/>
  <c r="CA118" i="49"/>
  <c r="CA58" i="49"/>
  <c r="CA167" i="49"/>
  <c r="CA140" i="49"/>
  <c r="CA102" i="49"/>
  <c r="CA38" i="49"/>
  <c r="CA153" i="49"/>
  <c r="CA137" i="49"/>
  <c r="CA121" i="49"/>
  <c r="CA105" i="49"/>
  <c r="CA89" i="49"/>
  <c r="CA73" i="49"/>
  <c r="CA57" i="49"/>
  <c r="CA41" i="49"/>
  <c r="CA25" i="49"/>
  <c r="CA9" i="49"/>
  <c r="CA100" i="49"/>
  <c r="CA84" i="49"/>
  <c r="CA68" i="49"/>
  <c r="CA52" i="49"/>
  <c r="CA36" i="49"/>
  <c r="CA20" i="49"/>
  <c r="CA159" i="49"/>
  <c r="CA143" i="49"/>
  <c r="CA127" i="49"/>
  <c r="CA111" i="49"/>
  <c r="CA95" i="49"/>
  <c r="CA79" i="49"/>
  <c r="CA63" i="49"/>
  <c r="CA47" i="49"/>
  <c r="CA31" i="49"/>
  <c r="CA15" i="49"/>
  <c r="CA178" i="49"/>
  <c r="CA188" i="49"/>
  <c r="CA122" i="49"/>
  <c r="CA175" i="49"/>
  <c r="CA22" i="49"/>
  <c r="CA173" i="49"/>
  <c r="CA152" i="49"/>
  <c r="CA120" i="49"/>
  <c r="CA62" i="49"/>
  <c r="CA168" i="49"/>
  <c r="CA142" i="49"/>
  <c r="CA106" i="49"/>
  <c r="CA42" i="49"/>
  <c r="CA163" i="49"/>
  <c r="CA132" i="49"/>
  <c r="CA86" i="49"/>
  <c r="CA184" i="49"/>
  <c r="CA149" i="49"/>
  <c r="CA133" i="49"/>
  <c r="CA117" i="49"/>
  <c r="CA101" i="49"/>
  <c r="CA85" i="49"/>
  <c r="CA69" i="49"/>
  <c r="CA53" i="49"/>
  <c r="CA37" i="49"/>
  <c r="CA21" i="49"/>
  <c r="CA112" i="49"/>
  <c r="CA96" i="49"/>
  <c r="CA80" i="49"/>
  <c r="CA64" i="49"/>
  <c r="CA48" i="49"/>
  <c r="CA32" i="49"/>
  <c r="CA16" i="49"/>
  <c r="CA155" i="49"/>
  <c r="CA139" i="49"/>
  <c r="CA123" i="49"/>
  <c r="CA107" i="49"/>
  <c r="CA91" i="49"/>
  <c r="CA75" i="49"/>
  <c r="CA59" i="49"/>
  <c r="CA43" i="49"/>
  <c r="CA27" i="49"/>
  <c r="CA11" i="49"/>
  <c r="CA172" i="49"/>
  <c r="CA176" i="49"/>
  <c r="CA66" i="49"/>
  <c r="CA170" i="49"/>
  <c r="CA186" i="49"/>
  <c r="CA169" i="49"/>
  <c r="CA144" i="49"/>
  <c r="CA110" i="49"/>
  <c r="CA46" i="49"/>
  <c r="CA164" i="49"/>
  <c r="CA134" i="49"/>
  <c r="CA90" i="49"/>
  <c r="CA26" i="49"/>
  <c r="CA156" i="49"/>
  <c r="CA124" i="49"/>
  <c r="CA70" i="49"/>
  <c r="CA161" i="49"/>
  <c r="CA145" i="49"/>
  <c r="CA129" i="49"/>
  <c r="CA113" i="49"/>
  <c r="CA97" i="49"/>
  <c r="CA81" i="49"/>
  <c r="CA65" i="49"/>
  <c r="CA49" i="49"/>
  <c r="CA33" i="49"/>
  <c r="CA17" i="49"/>
  <c r="CA108" i="49"/>
  <c r="CA92" i="49"/>
  <c r="CA76" i="49"/>
  <c r="CA60" i="49"/>
  <c r="CA44" i="49"/>
  <c r="CA28" i="49"/>
  <c r="CA12" i="49"/>
  <c r="CA151" i="49"/>
  <c r="CA135" i="49"/>
  <c r="CA119" i="49"/>
  <c r="CA103" i="49"/>
  <c r="CA87" i="49"/>
  <c r="CA71" i="49"/>
  <c r="CA55" i="49"/>
  <c r="CA39" i="49"/>
  <c r="CA23" i="49"/>
  <c r="CA7" i="49"/>
  <c r="CA130" i="49"/>
  <c r="CA171" i="49"/>
  <c r="CA187" i="49"/>
  <c r="CA146" i="49"/>
  <c r="CA181" i="49"/>
  <c r="CA165" i="49"/>
  <c r="CA136" i="49"/>
  <c r="CA94" i="49"/>
  <c r="CA30" i="49"/>
  <c r="CA158" i="49"/>
  <c r="CA126" i="49"/>
  <c r="CA74" i="49"/>
  <c r="CA10" i="49"/>
  <c r="CA148" i="49"/>
  <c r="CA116" i="49"/>
  <c r="CA54" i="49"/>
  <c r="CA157" i="49"/>
  <c r="CA141" i="49"/>
  <c r="CA125" i="49"/>
  <c r="CA109" i="49"/>
  <c r="CA93" i="49"/>
  <c r="CA77" i="49"/>
  <c r="CA61" i="49"/>
  <c r="CA45" i="49"/>
  <c r="CA29" i="49"/>
  <c r="CA13" i="49"/>
  <c r="CA104" i="49"/>
  <c r="CA88" i="49"/>
  <c r="CA72" i="49"/>
  <c r="CA56" i="49"/>
  <c r="CA40" i="49"/>
  <c r="CA24" i="49"/>
  <c r="CA8" i="49"/>
  <c r="E8" i="49" s="1"/>
  <c r="BA8" i="49" s="1"/>
  <c r="CA147" i="49"/>
  <c r="CA131" i="49"/>
  <c r="CA115" i="49"/>
  <c r="CA99" i="49"/>
  <c r="CA83" i="49"/>
  <c r="CA67" i="49"/>
  <c r="CA51" i="49"/>
  <c r="CA35" i="49"/>
  <c r="CA19" i="49"/>
  <c r="E51" i="49" l="1"/>
  <c r="E115" i="49"/>
  <c r="E24" i="49"/>
  <c r="BA24" i="49" s="1"/>
  <c r="E88" i="49"/>
  <c r="E45" i="49"/>
  <c r="BA45" i="49" s="1"/>
  <c r="E109" i="49"/>
  <c r="BA109" i="49" s="1"/>
  <c r="E54" i="49"/>
  <c r="E74" i="49"/>
  <c r="BY74" i="49" s="1"/>
  <c r="E94" i="49"/>
  <c r="E146" i="49"/>
  <c r="BA146" i="49" s="1"/>
  <c r="E7" i="49"/>
  <c r="E71" i="49"/>
  <c r="BA71" i="49" s="1"/>
  <c r="B71" i="49"/>
  <c r="E135" i="49"/>
  <c r="E44" i="49"/>
  <c r="BA44" i="49" s="1"/>
  <c r="E108" i="49"/>
  <c r="BA108" i="49" s="1"/>
  <c r="E65" i="49"/>
  <c r="BA65" i="49" s="1"/>
  <c r="E129" i="49"/>
  <c r="BA129" i="49" s="1"/>
  <c r="E124" i="49"/>
  <c r="BA124" i="49" s="1"/>
  <c r="E134" i="49"/>
  <c r="E144" i="49"/>
  <c r="BA144" i="49" s="1"/>
  <c r="E66" i="49"/>
  <c r="E27" i="49"/>
  <c r="BA27" i="49" s="1"/>
  <c r="E91" i="49"/>
  <c r="E155" i="49"/>
  <c r="BA155" i="49" s="1"/>
  <c r="E64" i="49"/>
  <c r="BA64" i="49" s="1"/>
  <c r="E21" i="49"/>
  <c r="BA21" i="49" s="1"/>
  <c r="E85" i="49"/>
  <c r="E149" i="49"/>
  <c r="BA149" i="49" s="1"/>
  <c r="E163" i="49"/>
  <c r="E168" i="49"/>
  <c r="BA168" i="49" s="1"/>
  <c r="E173" i="49"/>
  <c r="BA173" i="49" s="1"/>
  <c r="E188" i="49"/>
  <c r="BA188" i="49" s="1"/>
  <c r="E47" i="49"/>
  <c r="E111" i="49"/>
  <c r="E20" i="49"/>
  <c r="BA20" i="49" s="1"/>
  <c r="E84" i="49"/>
  <c r="E41" i="49"/>
  <c r="BA41" i="49" s="1"/>
  <c r="E105" i="49"/>
  <c r="BA105" i="49" s="1"/>
  <c r="E38" i="49"/>
  <c r="E58" i="49"/>
  <c r="BA58" i="49" s="1"/>
  <c r="E78" i="49"/>
  <c r="E114" i="49"/>
  <c r="E183" i="49"/>
  <c r="E138" i="49"/>
  <c r="BA138" i="49" s="1"/>
  <c r="B138" i="49"/>
  <c r="E166" i="49"/>
  <c r="E67" i="49"/>
  <c r="BA67" i="49" s="1"/>
  <c r="E131" i="49"/>
  <c r="AK131" i="49" s="1"/>
  <c r="E40" i="49"/>
  <c r="BA40" i="49" s="1"/>
  <c r="E104" i="49"/>
  <c r="BA104" i="49" s="1"/>
  <c r="E61" i="49"/>
  <c r="E125" i="49"/>
  <c r="BA125" i="49" s="1"/>
  <c r="E116" i="49"/>
  <c r="BA116" i="49" s="1"/>
  <c r="E126" i="49"/>
  <c r="E136" i="49"/>
  <c r="BA136" i="49" s="1"/>
  <c r="E187" i="49"/>
  <c r="E23" i="49"/>
  <c r="BA23" i="49" s="1"/>
  <c r="E87" i="49"/>
  <c r="E151" i="49"/>
  <c r="BA151" i="49" s="1"/>
  <c r="E60" i="49"/>
  <c r="BA60" i="49" s="1"/>
  <c r="E17" i="49"/>
  <c r="BA17" i="49" s="1"/>
  <c r="E81" i="49"/>
  <c r="E145" i="49"/>
  <c r="BA145" i="49" s="1"/>
  <c r="E156" i="49"/>
  <c r="BA156" i="49" s="1"/>
  <c r="E164" i="49"/>
  <c r="BA164" i="49" s="1"/>
  <c r="E169" i="49"/>
  <c r="BA169" i="49" s="1"/>
  <c r="E176" i="49"/>
  <c r="BA176" i="49" s="1"/>
  <c r="E43" i="49"/>
  <c r="E107" i="49"/>
  <c r="BA107" i="49" s="1"/>
  <c r="E16" i="49"/>
  <c r="E80" i="49"/>
  <c r="BA80" i="49" s="1"/>
  <c r="E37" i="49"/>
  <c r="BA37" i="49" s="1"/>
  <c r="E101" i="49"/>
  <c r="E184" i="49"/>
  <c r="BA184" i="49" s="1"/>
  <c r="E42" i="49"/>
  <c r="BA42" i="49" s="1"/>
  <c r="E62" i="49"/>
  <c r="E22" i="49"/>
  <c r="BA22" i="49" s="1"/>
  <c r="E178" i="49"/>
  <c r="E63" i="49"/>
  <c r="BA63" i="49" s="1"/>
  <c r="E127" i="49"/>
  <c r="E36" i="49"/>
  <c r="BA36" i="49" s="1"/>
  <c r="E100" i="49"/>
  <c r="BA100" i="49" s="1"/>
  <c r="E57" i="49"/>
  <c r="BA57" i="49" s="1"/>
  <c r="B121" i="49"/>
  <c r="E121" i="49"/>
  <c r="BA121" i="49" s="1"/>
  <c r="E102" i="49"/>
  <c r="BA102" i="49" s="1"/>
  <c r="E118" i="49"/>
  <c r="E128" i="49"/>
  <c r="BA128" i="49" s="1"/>
  <c r="E180" i="49"/>
  <c r="BA180" i="49" s="1"/>
  <c r="E182" i="49"/>
  <c r="E174" i="49"/>
  <c r="E34" i="49"/>
  <c r="BA34" i="49" s="1"/>
  <c r="E19" i="49"/>
  <c r="E83" i="49"/>
  <c r="BA83" i="49" s="1"/>
  <c r="E147" i="49"/>
  <c r="E56" i="49"/>
  <c r="BA56" i="49" s="1"/>
  <c r="E13" i="49"/>
  <c r="BA13" i="49" s="1"/>
  <c r="E77" i="49"/>
  <c r="E141" i="49"/>
  <c r="BA141" i="49" s="1"/>
  <c r="E148" i="49"/>
  <c r="BA148" i="49" s="1"/>
  <c r="E158" i="49"/>
  <c r="E165" i="49"/>
  <c r="BA165" i="49" s="1"/>
  <c r="E171" i="49"/>
  <c r="E39" i="49"/>
  <c r="BA39" i="49" s="1"/>
  <c r="E103" i="49"/>
  <c r="E12" i="49"/>
  <c r="BA12" i="49" s="1"/>
  <c r="E76" i="49"/>
  <c r="E33" i="49"/>
  <c r="BA33" i="49" s="1"/>
  <c r="E97" i="49"/>
  <c r="BA97" i="49" s="1"/>
  <c r="E161" i="49"/>
  <c r="E26" i="49"/>
  <c r="E46" i="49"/>
  <c r="BA46" i="49" s="1"/>
  <c r="E186" i="49"/>
  <c r="E172" i="49"/>
  <c r="BA172" i="49" s="1"/>
  <c r="E59" i="49"/>
  <c r="E123" i="49"/>
  <c r="BA123" i="49" s="1"/>
  <c r="E32" i="49"/>
  <c r="BA32" i="49" s="1"/>
  <c r="E96" i="49"/>
  <c r="BA96" i="49" s="1"/>
  <c r="B53" i="49"/>
  <c r="E53" i="49"/>
  <c r="BA53" i="49" s="1"/>
  <c r="E117" i="49"/>
  <c r="BA117" i="49" s="1"/>
  <c r="E86" i="49"/>
  <c r="E106" i="49"/>
  <c r="E120" i="49"/>
  <c r="BA120" i="49" s="1"/>
  <c r="E175" i="49"/>
  <c r="E15" i="49"/>
  <c r="E79" i="49"/>
  <c r="BA79" i="49" s="1"/>
  <c r="E143" i="49"/>
  <c r="AP143" i="49" s="1"/>
  <c r="E52" i="49"/>
  <c r="BA52" i="49" s="1"/>
  <c r="E9" i="49"/>
  <c r="E73" i="49"/>
  <c r="BA73" i="49" s="1"/>
  <c r="E137" i="49"/>
  <c r="BA137" i="49" s="1"/>
  <c r="E140" i="49"/>
  <c r="E150" i="49"/>
  <c r="E160" i="49"/>
  <c r="BA160" i="49" s="1"/>
  <c r="E154" i="49"/>
  <c r="AR154" i="49" s="1"/>
  <c r="E162" i="49"/>
  <c r="E98" i="49"/>
  <c r="E50" i="49"/>
  <c r="BA50" i="49" s="1"/>
  <c r="E35" i="49"/>
  <c r="E99" i="49"/>
  <c r="BA99" i="49" s="1"/>
  <c r="B8" i="49"/>
  <c r="AZ8" i="49"/>
  <c r="AX8" i="49"/>
  <c r="AY8" i="49"/>
  <c r="B72" i="49"/>
  <c r="E72" i="49"/>
  <c r="BA72" i="49" s="1"/>
  <c r="E29" i="49"/>
  <c r="BA29" i="49" s="1"/>
  <c r="E93" i="49"/>
  <c r="E157" i="49"/>
  <c r="BA157" i="49" s="1"/>
  <c r="E10" i="49"/>
  <c r="E30" i="49"/>
  <c r="BA30" i="49" s="1"/>
  <c r="E181" i="49"/>
  <c r="BA181" i="49" s="1"/>
  <c r="E130" i="49"/>
  <c r="BA130" i="49" s="1"/>
  <c r="E55" i="49"/>
  <c r="AQ55" i="49" s="1"/>
  <c r="E119" i="49"/>
  <c r="BA119" i="49" s="1"/>
  <c r="B119" i="49"/>
  <c r="E28" i="49"/>
  <c r="BA28" i="49" s="1"/>
  <c r="E92" i="49"/>
  <c r="BA92" i="49" s="1"/>
  <c r="E49" i="49"/>
  <c r="E113" i="49"/>
  <c r="BA113" i="49" s="1"/>
  <c r="E70" i="49"/>
  <c r="AT70" i="49" s="1"/>
  <c r="E90" i="49"/>
  <c r="BA90" i="49" s="1"/>
  <c r="E110" i="49"/>
  <c r="E170" i="49"/>
  <c r="BA170" i="49" s="1"/>
  <c r="E11" i="49"/>
  <c r="E75" i="49"/>
  <c r="BA75" i="49" s="1"/>
  <c r="E139" i="49"/>
  <c r="AM139" i="49" s="1"/>
  <c r="E48" i="49"/>
  <c r="B112" i="49"/>
  <c r="E112" i="49"/>
  <c r="BA112" i="49" s="1"/>
  <c r="E69" i="49"/>
  <c r="BA69" i="49" s="1"/>
  <c r="E133" i="49"/>
  <c r="BA133" i="49" s="1"/>
  <c r="E132" i="49"/>
  <c r="BA132" i="49" s="1"/>
  <c r="E142" i="49"/>
  <c r="E152" i="49"/>
  <c r="E122" i="49"/>
  <c r="E31" i="49"/>
  <c r="BA31" i="49" s="1"/>
  <c r="E95" i="49"/>
  <c r="E159" i="49"/>
  <c r="BA159" i="49" s="1"/>
  <c r="E68" i="49"/>
  <c r="AJ68" i="49" s="1"/>
  <c r="E25" i="49"/>
  <c r="BA25" i="49" s="1"/>
  <c r="E89" i="49"/>
  <c r="BA89" i="49" s="1"/>
  <c r="E153" i="49"/>
  <c r="E167" i="49"/>
  <c r="E14" i="49"/>
  <c r="BA14" i="49" s="1"/>
  <c r="B177" i="49"/>
  <c r="E177" i="49"/>
  <c r="BA177" i="49" s="1"/>
  <c r="E82" i="49"/>
  <c r="BA82" i="49" s="1"/>
  <c r="E179" i="49"/>
  <c r="E185" i="49"/>
  <c r="BA185" i="49" s="1"/>
  <c r="E18" i="49"/>
  <c r="AN18" i="49" s="1"/>
  <c r="AS168" i="49"/>
  <c r="AK160" i="49"/>
  <c r="BY47" i="49"/>
  <c r="AS47" i="49"/>
  <c r="AR143" i="49"/>
  <c r="AN47" i="49"/>
  <c r="AU47" i="49"/>
  <c r="AK171" i="49"/>
  <c r="AP57" i="49"/>
  <c r="AM134" i="49"/>
  <c r="AV47" i="49"/>
  <c r="AR134" i="49"/>
  <c r="AM168" i="49"/>
  <c r="AT134" i="49"/>
  <c r="AM171" i="49"/>
  <c r="AL47" i="49"/>
  <c r="AW47" i="49"/>
  <c r="AQ47" i="49"/>
  <c r="AJ135" i="49"/>
  <c r="AM160" i="49"/>
  <c r="AT14" i="49"/>
  <c r="AV57" i="49"/>
  <c r="AO160" i="49"/>
  <c r="AV107" i="49"/>
  <c r="AT47" i="49"/>
  <c r="AO47" i="49"/>
  <c r="AJ47" i="49"/>
  <c r="AT160" i="49"/>
  <c r="AL168" i="49"/>
  <c r="AU37" i="49"/>
  <c r="AU168" i="49"/>
  <c r="AR57" i="49"/>
  <c r="AW107" i="49"/>
  <c r="AU107" i="49"/>
  <c r="AR47" i="49"/>
  <c r="AM47" i="49"/>
  <c r="AP47" i="49"/>
  <c r="AP141" i="49"/>
  <c r="AL99" i="49"/>
  <c r="AJ154" i="49"/>
  <c r="AS67" i="49"/>
  <c r="AR32" i="49"/>
  <c r="AQ154" i="49"/>
  <c r="AU144" i="49"/>
  <c r="AO17" i="49"/>
  <c r="AW99" i="49"/>
  <c r="AO141" i="49"/>
  <c r="AW141" i="49"/>
  <c r="AR17" i="49"/>
  <c r="AL88" i="49"/>
  <c r="AU141" i="49"/>
  <c r="BY67" i="49"/>
  <c r="AR99" i="49"/>
  <c r="AU10" i="49"/>
  <c r="AQ125" i="49"/>
  <c r="AP84" i="49"/>
  <c r="AQ23" i="49"/>
  <c r="AS90" i="49"/>
  <c r="AO90" i="49"/>
  <c r="AL125" i="49"/>
  <c r="BY90" i="49"/>
  <c r="AU125" i="49"/>
  <c r="AS21" i="49"/>
  <c r="AW37" i="49"/>
  <c r="AK139" i="49"/>
  <c r="AP125" i="49"/>
  <c r="AV90" i="49"/>
  <c r="AK90" i="49"/>
  <c r="AM90" i="49"/>
  <c r="AN125" i="49"/>
  <c r="AW125" i="49"/>
  <c r="BY125" i="49"/>
  <c r="AU90" i="49"/>
  <c r="AO10" i="49"/>
  <c r="AJ84" i="49"/>
  <c r="AO20" i="49"/>
  <c r="AS20" i="49"/>
  <c r="AL10" i="49"/>
  <c r="AN10" i="49"/>
  <c r="AK28" i="49"/>
  <c r="AL90" i="49"/>
  <c r="AR90" i="49"/>
  <c r="AJ90" i="49"/>
  <c r="AK125" i="49"/>
  <c r="AS125" i="49"/>
  <c r="AT125" i="49"/>
  <c r="AW10" i="49"/>
  <c r="AJ23" i="49"/>
  <c r="AR116" i="49"/>
  <c r="AP10" i="49"/>
  <c r="AQ10" i="49"/>
  <c r="AV125" i="49"/>
  <c r="AP90" i="49"/>
  <c r="AT90" i="49"/>
  <c r="AW90" i="49"/>
  <c r="AM125" i="49"/>
  <c r="AJ125" i="49"/>
  <c r="AO115" i="49"/>
  <c r="AR81" i="49"/>
  <c r="AR20" i="49"/>
  <c r="AV133" i="49"/>
  <c r="AR162" i="49"/>
  <c r="AV132" i="49"/>
  <c r="AN132" i="49"/>
  <c r="AW95" i="49"/>
  <c r="AP20" i="49"/>
  <c r="AQ70" i="49"/>
  <c r="AN157" i="49"/>
  <c r="AU99" i="49"/>
  <c r="AM17" i="49"/>
  <c r="AU59" i="49"/>
  <c r="AL55" i="49"/>
  <c r="AT99" i="49"/>
  <c r="AJ17" i="49"/>
  <c r="AT59" i="49"/>
  <c r="AN14" i="49"/>
  <c r="AV99" i="49"/>
  <c r="AS17" i="49"/>
  <c r="AS59" i="49"/>
  <c r="AV14" i="49"/>
  <c r="AK99" i="49"/>
  <c r="AQ160" i="49"/>
  <c r="AW59" i="49"/>
  <c r="AM159" i="49"/>
  <c r="AN160" i="49"/>
  <c r="AM86" i="49"/>
  <c r="AL63" i="49"/>
  <c r="AK67" i="49"/>
  <c r="AN110" i="49"/>
  <c r="AQ21" i="49"/>
  <c r="AJ67" i="49"/>
  <c r="AL160" i="49"/>
  <c r="AK39" i="49"/>
  <c r="AV63" i="49"/>
  <c r="AN67" i="49"/>
  <c r="AV39" i="49"/>
  <c r="AP159" i="49"/>
  <c r="AL159" i="49"/>
  <c r="AK21" i="49"/>
  <c r="AO67" i="49"/>
  <c r="AM116" i="49"/>
  <c r="AO23" i="49"/>
  <c r="AR127" i="49"/>
  <c r="AU86" i="49"/>
  <c r="AO61" i="49"/>
  <c r="AP56" i="49"/>
  <c r="AM127" i="49"/>
  <c r="AN72" i="49"/>
  <c r="AT23" i="49"/>
  <c r="AP139" i="49"/>
  <c r="AL69" i="49"/>
  <c r="AS32" i="49"/>
  <c r="AP99" i="49"/>
  <c r="AM99" i="49"/>
  <c r="AO99" i="49"/>
  <c r="AN17" i="49"/>
  <c r="AJ14" i="49"/>
  <c r="AS99" i="49"/>
  <c r="AQ17" i="49"/>
  <c r="AP160" i="49"/>
  <c r="AL14" i="49"/>
  <c r="AK86" i="49"/>
  <c r="BY17" i="49"/>
  <c r="AT67" i="49"/>
  <c r="AR67" i="49"/>
  <c r="AP63" i="49"/>
  <c r="AK70" i="49"/>
  <c r="BY160" i="49"/>
  <c r="AP67" i="49"/>
  <c r="BY39" i="49"/>
  <c r="AQ159" i="49"/>
  <c r="AU159" i="49"/>
  <c r="AQ28" i="49"/>
  <c r="AN86" i="49"/>
  <c r="AL139" i="49"/>
  <c r="AK56" i="49"/>
  <c r="AV23" i="49"/>
  <c r="AJ86" i="49"/>
  <c r="AQ67" i="49"/>
  <c r="AU56" i="49"/>
  <c r="AS127" i="49"/>
  <c r="AR72" i="49"/>
  <c r="AK23" i="49"/>
  <c r="AT61" i="49"/>
  <c r="BY86" i="49"/>
  <c r="AQ37" i="49"/>
  <c r="AK14" i="49"/>
  <c r="AN99" i="49"/>
  <c r="AW17" i="49"/>
  <c r="AJ99" i="49"/>
  <c r="AQ99" i="49"/>
  <c r="AW159" i="49"/>
  <c r="AL135" i="49"/>
  <c r="AU160" i="49"/>
  <c r="AJ159" i="49"/>
  <c r="AM67" i="49"/>
  <c r="AU67" i="49"/>
  <c r="AP37" i="49"/>
  <c r="AQ110" i="49"/>
  <c r="AS159" i="49"/>
  <c r="AL67" i="49"/>
  <c r="AO159" i="49"/>
  <c r="AT159" i="49"/>
  <c r="AO28" i="49"/>
  <c r="AV67" i="49"/>
  <c r="BY139" i="49"/>
  <c r="AV21" i="49"/>
  <c r="AJ127" i="49"/>
  <c r="AT86" i="49"/>
  <c r="AT56" i="49"/>
  <c r="AP86" i="49"/>
  <c r="AO127" i="49"/>
  <c r="AO56" i="49"/>
  <c r="AL39" i="49"/>
  <c r="AN21" i="49"/>
  <c r="AU92" i="49"/>
  <c r="BY63" i="49"/>
  <c r="AW63" i="49"/>
  <c r="BY37" i="49"/>
  <c r="AJ37" i="49"/>
  <c r="AV110" i="49"/>
  <c r="AO70" i="49"/>
  <c r="AW39" i="49"/>
  <c r="AL21" i="49"/>
  <c r="AS92" i="49"/>
  <c r="AW92" i="49"/>
  <c r="AJ21" i="49"/>
  <c r="AJ70" i="49"/>
  <c r="AK63" i="49"/>
  <c r="AR39" i="49"/>
  <c r="AJ39" i="49"/>
  <c r="AP39" i="49"/>
  <c r="AS28" i="49"/>
  <c r="AW28" i="49"/>
  <c r="AU63" i="49"/>
  <c r="AK92" i="49"/>
  <c r="AQ115" i="49"/>
  <c r="AQ116" i="49"/>
  <c r="AP114" i="49"/>
  <c r="AL116" i="49"/>
  <c r="AV127" i="49"/>
  <c r="AS116" i="49"/>
  <c r="BY56" i="49"/>
  <c r="AO37" i="49"/>
  <c r="AN37" i="49"/>
  <c r="AV37" i="49"/>
  <c r="AR37" i="49"/>
  <c r="AO21" i="49"/>
  <c r="AM92" i="49"/>
  <c r="BY28" i="49"/>
  <c r="AJ63" i="49"/>
  <c r="AK37" i="49"/>
  <c r="BY110" i="49"/>
  <c r="AU70" i="49"/>
  <c r="AS63" i="49"/>
  <c r="AL92" i="49"/>
  <c r="AR92" i="49"/>
  <c r="AT21" i="49"/>
  <c r="AP21" i="49"/>
  <c r="AO63" i="49"/>
  <c r="AQ39" i="49"/>
  <c r="AM39" i="49"/>
  <c r="AO39" i="49"/>
  <c r="AJ28" i="49"/>
  <c r="AU28" i="49"/>
  <c r="AR70" i="49"/>
  <c r="AJ56" i="49"/>
  <c r="AQ63" i="49"/>
  <c r="AV115" i="49"/>
  <c r="AT116" i="49"/>
  <c r="AP23" i="49"/>
  <c r="AW61" i="49"/>
  <c r="AL56" i="49"/>
  <c r="AM56" i="49"/>
  <c r="AS56" i="49"/>
  <c r="AM23" i="49"/>
  <c r="AT115" i="49"/>
  <c r="AK116" i="49"/>
  <c r="AQ81" i="49"/>
  <c r="AV139" i="49"/>
  <c r="AW69" i="49"/>
  <c r="AT81" i="49"/>
  <c r="AT69" i="49"/>
  <c r="AM37" i="49"/>
  <c r="AL37" i="49"/>
  <c r="AN63" i="49"/>
  <c r="BY21" i="49"/>
  <c r="AR63" i="49"/>
  <c r="AT37" i="49"/>
  <c r="AO110" i="49"/>
  <c r="AM110" i="49"/>
  <c r="AL70" i="49"/>
  <c r="AR21" i="49"/>
  <c r="AR28" i="49"/>
  <c r="AM21" i="49"/>
  <c r="AN39" i="49"/>
  <c r="AS39" i="49"/>
  <c r="AT39" i="49"/>
  <c r="AM28" i="49"/>
  <c r="AL28" i="49"/>
  <c r="AN28" i="49"/>
  <c r="AM63" i="49"/>
  <c r="AW21" i="49"/>
  <c r="AS115" i="49"/>
  <c r="AR44" i="49"/>
  <c r="AJ44" i="49"/>
  <c r="AQ44" i="49"/>
  <c r="AK44" i="49"/>
  <c r="BY141" i="49"/>
  <c r="AN141" i="49"/>
  <c r="AJ141" i="49"/>
  <c r="AM141" i="49"/>
  <c r="AK141" i="49"/>
  <c r="AL141" i="49"/>
  <c r="AS141" i="49"/>
  <c r="AV141" i="49"/>
  <c r="AS49" i="49"/>
  <c r="AM49" i="49"/>
  <c r="AW60" i="49"/>
  <c r="AS60" i="49"/>
  <c r="AR29" i="49"/>
  <c r="AO29" i="49"/>
  <c r="AP29" i="49"/>
  <c r="AW29" i="49"/>
  <c r="AN77" i="49"/>
  <c r="AV120" i="49"/>
  <c r="AT120" i="49"/>
  <c r="AS120" i="49"/>
  <c r="AQ120" i="49"/>
  <c r="AK106" i="49"/>
  <c r="AO26" i="49"/>
  <c r="AQ26" i="49"/>
  <c r="AT62" i="49"/>
  <c r="BY62" i="49"/>
  <c r="AP62" i="49"/>
  <c r="AR62" i="49"/>
  <c r="BY171" i="49"/>
  <c r="AV171" i="49"/>
  <c r="AU171" i="49"/>
  <c r="AQ168" i="49"/>
  <c r="BY168" i="49"/>
  <c r="AN168" i="49"/>
  <c r="AJ168" i="49"/>
  <c r="AW168" i="49"/>
  <c r="AP168" i="49"/>
  <c r="AT168" i="49"/>
  <c r="AR168" i="49"/>
  <c r="BY134" i="49"/>
  <c r="AP134" i="49"/>
  <c r="AK89" i="49"/>
  <c r="AQ89" i="49"/>
  <c r="AR89" i="49"/>
  <c r="AN89" i="49"/>
  <c r="AJ89" i="49"/>
  <c r="AW89" i="49"/>
  <c r="AO89" i="49"/>
  <c r="AL143" i="49"/>
  <c r="AK143" i="49"/>
  <c r="AS143" i="49"/>
  <c r="AV143" i="49"/>
  <c r="AU143" i="49"/>
  <c r="AM143" i="49"/>
  <c r="AW143" i="49"/>
  <c r="AU18" i="49"/>
  <c r="AK18" i="49"/>
  <c r="BY18" i="49"/>
  <c r="AQ18" i="49"/>
  <c r="BY156" i="49"/>
  <c r="AN156" i="49"/>
  <c r="AL156" i="49"/>
  <c r="AW156" i="49"/>
  <c r="AP68" i="49"/>
  <c r="AS68" i="49"/>
  <c r="AU68" i="49"/>
  <c r="AK120" i="49"/>
  <c r="AT29" i="49"/>
  <c r="AQ62" i="49"/>
  <c r="AV16" i="49"/>
  <c r="AJ107" i="49"/>
  <c r="AT44" i="49"/>
  <c r="AN44" i="49"/>
  <c r="AU44" i="49"/>
  <c r="AJ29" i="49"/>
  <c r="AM29" i="49"/>
  <c r="AV29" i="49"/>
  <c r="AT171" i="49"/>
  <c r="AS26" i="49"/>
  <c r="AJ60" i="49"/>
  <c r="AP49" i="49"/>
  <c r="AL120" i="49"/>
  <c r="AN120" i="49"/>
  <c r="AS171" i="49"/>
  <c r="AK26" i="49"/>
  <c r="AP35" i="49"/>
  <c r="AO62" i="49"/>
  <c r="AM120" i="49"/>
  <c r="AN62" i="49"/>
  <c r="AU26" i="49"/>
  <c r="AL62" i="49"/>
  <c r="AV35" i="49"/>
  <c r="AU62" i="49"/>
  <c r="AU13" i="49"/>
  <c r="AK107" i="49"/>
  <c r="AM107" i="49"/>
  <c r="AS29" i="49"/>
  <c r="AL44" i="49"/>
  <c r="AO44" i="49"/>
  <c r="AP44" i="49"/>
  <c r="AQ29" i="49"/>
  <c r="AU29" i="49"/>
  <c r="AK29" i="49"/>
  <c r="BY107" i="49"/>
  <c r="AK35" i="49"/>
  <c r="AL107" i="49"/>
  <c r="AJ26" i="49"/>
  <c r="AS44" i="49"/>
  <c r="AK60" i="49"/>
  <c r="AN60" i="49"/>
  <c r="AO120" i="49"/>
  <c r="AR120" i="49"/>
  <c r="AQ171" i="49"/>
  <c r="AW171" i="49"/>
  <c r="AM62" i="49"/>
  <c r="AW106" i="49"/>
  <c r="AM26" i="49"/>
  <c r="AR141" i="49"/>
  <c r="AL85" i="49"/>
  <c r="BY44" i="49"/>
  <c r="AV13" i="49"/>
  <c r="AR107" i="49"/>
  <c r="AN107" i="49"/>
  <c r="AP107" i="49"/>
  <c r="AV44" i="49"/>
  <c r="AW44" i="49"/>
  <c r="BY29" i="49"/>
  <c r="AL29" i="49"/>
  <c r="AN29" i="49"/>
  <c r="AQ107" i="49"/>
  <c r="AN26" i="49"/>
  <c r="AS107" i="49"/>
  <c r="AR60" i="49"/>
  <c r="AP60" i="49"/>
  <c r="AP171" i="49"/>
  <c r="AN106" i="49"/>
  <c r="AV26" i="49"/>
  <c r="AW26" i="49"/>
  <c r="AW62" i="49"/>
  <c r="AN171" i="49"/>
  <c r="AP26" i="49"/>
  <c r="AQ60" i="49"/>
  <c r="AL115" i="49"/>
  <c r="AT26" i="49"/>
  <c r="AV62" i="49"/>
  <c r="AR31" i="49"/>
  <c r="AP31" i="49"/>
  <c r="AJ123" i="49"/>
  <c r="AW81" i="49"/>
  <c r="AM58" i="49"/>
  <c r="AM20" i="49"/>
  <c r="BY45" i="49"/>
  <c r="AO45" i="49"/>
  <c r="AQ45" i="49"/>
  <c r="AW142" i="49"/>
  <c r="AJ142" i="49"/>
  <c r="AM103" i="49"/>
  <c r="AT103" i="49"/>
  <c r="AJ133" i="49"/>
  <c r="AP95" i="49"/>
  <c r="BY132" i="49"/>
  <c r="AR103" i="49"/>
  <c r="AS133" i="49"/>
  <c r="AN84" i="49"/>
  <c r="AJ20" i="49"/>
  <c r="AT20" i="49"/>
  <c r="BY133" i="49"/>
  <c r="AP148" i="49"/>
  <c r="AT148" i="49"/>
  <c r="AR45" i="49"/>
  <c r="AU132" i="49"/>
  <c r="AQ142" i="49"/>
  <c r="AW58" i="49"/>
  <c r="AM142" i="49"/>
  <c r="AV66" i="49"/>
  <c r="AJ148" i="49"/>
  <c r="AU84" i="49"/>
  <c r="AL20" i="49"/>
  <c r="AM132" i="49"/>
  <c r="AV162" i="49"/>
  <c r="AP133" i="49"/>
  <c r="AO103" i="49"/>
  <c r="AL133" i="49"/>
  <c r="AK20" i="49"/>
  <c r="AU142" i="49"/>
  <c r="AL103" i="49"/>
  <c r="AQ103" i="49"/>
  <c r="AN103" i="49"/>
  <c r="AN133" i="49"/>
  <c r="AN20" i="49"/>
  <c r="BY162" i="49"/>
  <c r="AK103" i="49"/>
  <c r="AL162" i="49"/>
  <c r="AR133" i="49"/>
  <c r="AP132" i="49"/>
  <c r="AK133" i="49"/>
  <c r="AW132" i="49"/>
  <c r="AT133" i="49"/>
  <c r="AJ132" i="49"/>
  <c r="AJ45" i="49"/>
  <c r="AS45" i="49"/>
  <c r="AL45" i="49"/>
  <c r="AJ136" i="49"/>
  <c r="AM133" i="49"/>
  <c r="AW20" i="49"/>
  <c r="AT132" i="49"/>
  <c r="BY103" i="49"/>
  <c r="AS103" i="49"/>
  <c r="AS162" i="49"/>
  <c r="AQ95" i="49"/>
  <c r="AK132" i="49"/>
  <c r="AQ132" i="49"/>
  <c r="AO133" i="49"/>
  <c r="AT45" i="49"/>
  <c r="AQ133" i="49"/>
  <c r="BY40" i="49"/>
  <c r="AM66" i="49"/>
  <c r="AJ66" i="49"/>
  <c r="AS142" i="49"/>
  <c r="AN58" i="49"/>
  <c r="AO102" i="49"/>
  <c r="AT102" i="49"/>
  <c r="AP110" i="49"/>
  <c r="AW115" i="49"/>
  <c r="AK81" i="49"/>
  <c r="AR69" i="49"/>
  <c r="AQ98" i="49"/>
  <c r="AW98" i="49"/>
  <c r="AR98" i="49"/>
  <c r="AU98" i="49"/>
  <c r="AT98" i="49"/>
  <c r="AO98" i="49"/>
  <c r="AN98" i="49"/>
  <c r="AJ98" i="49"/>
  <c r="AS98" i="49"/>
  <c r="AM98" i="49"/>
  <c r="AL98" i="49"/>
  <c r="AK98" i="49"/>
  <c r="AT147" i="49"/>
  <c r="AM147" i="49"/>
  <c r="AT119" i="49"/>
  <c r="AJ119" i="49"/>
  <c r="AS119" i="49"/>
  <c r="AO119" i="49"/>
  <c r="AQ119" i="49"/>
  <c r="AN119" i="49"/>
  <c r="AR119" i="49"/>
  <c r="AM119" i="49"/>
  <c r="AK119" i="49"/>
  <c r="AL119" i="49"/>
  <c r="AT48" i="49"/>
  <c r="AQ48" i="49"/>
  <c r="AV119" i="49"/>
  <c r="BY98" i="49"/>
  <c r="AP98" i="49"/>
  <c r="AK136" i="49"/>
  <c r="AW40" i="49"/>
  <c r="AW119" i="49"/>
  <c r="AP48" i="49"/>
  <c r="AQ31" i="49"/>
  <c r="AS31" i="49"/>
  <c r="AV31" i="49"/>
  <c r="AW31" i="49"/>
  <c r="AN31" i="49"/>
  <c r="BY31" i="49"/>
  <c r="AO31" i="49"/>
  <c r="AK31" i="49"/>
  <c r="AU31" i="49"/>
  <c r="AL31" i="49"/>
  <c r="AJ31" i="49"/>
  <c r="BY66" i="49"/>
  <c r="AO66" i="49"/>
  <c r="AS66" i="49"/>
  <c r="AW66" i="49"/>
  <c r="AR66" i="49"/>
  <c r="AP66" i="49"/>
  <c r="AK66" i="49"/>
  <c r="AQ66" i="49"/>
  <c r="AN66" i="49"/>
  <c r="AK45" i="49"/>
  <c r="AM45" i="49"/>
  <c r="AW45" i="49"/>
  <c r="AN45" i="49"/>
  <c r="AV45" i="49"/>
  <c r="AU45" i="49"/>
  <c r="AM136" i="49"/>
  <c r="AN136" i="49"/>
  <c r="AQ136" i="49"/>
  <c r="AP136" i="49"/>
  <c r="AU136" i="49"/>
  <c r="AT136" i="49"/>
  <c r="AV136" i="49"/>
  <c r="BY136" i="49"/>
  <c r="AS58" i="49"/>
  <c r="AU58" i="49"/>
  <c r="AR58" i="49"/>
  <c r="BY58" i="49"/>
  <c r="AO58" i="49"/>
  <c r="AK58" i="49"/>
  <c r="AJ58" i="49"/>
  <c r="AT58" i="49"/>
  <c r="AQ58" i="49"/>
  <c r="AL58" i="49"/>
  <c r="AO142" i="49"/>
  <c r="BY142" i="49"/>
  <c r="AN142" i="49"/>
  <c r="AV142" i="49"/>
  <c r="AL142" i="49"/>
  <c r="AT142" i="49"/>
  <c r="AR142" i="49"/>
  <c r="AK142" i="49"/>
  <c r="AR40" i="49"/>
  <c r="AK40" i="49"/>
  <c r="AN40" i="49"/>
  <c r="AS40" i="49"/>
  <c r="AL40" i="49"/>
  <c r="AT40" i="49"/>
  <c r="AP40" i="49"/>
  <c r="AQ40" i="49"/>
  <c r="AK95" i="49"/>
  <c r="AR132" i="49"/>
  <c r="AL132" i="49"/>
  <c r="AV20" i="49"/>
  <c r="AQ20" i="49"/>
  <c r="AU20" i="49"/>
  <c r="AS147" i="49"/>
  <c r="Q119" i="49"/>
  <c r="AT31" i="49"/>
  <c r="AT66" i="49"/>
  <c r="AV58" i="49"/>
  <c r="AM48" i="49"/>
  <c r="AP16" i="49"/>
  <c r="AU66" i="49"/>
  <c r="AM16" i="49"/>
  <c r="AO16" i="49"/>
  <c r="AW16" i="49"/>
  <c r="BY48" i="49"/>
  <c r="AT10" i="49"/>
  <c r="AR10" i="49"/>
  <c r="BY10" i="49"/>
  <c r="P112" i="49"/>
  <c r="AL26" i="49"/>
  <c r="AR26" i="49"/>
  <c r="AQ41" i="49"/>
  <c r="BY41" i="49"/>
  <c r="AV112" i="49"/>
  <c r="AW112" i="49"/>
  <c r="AS112" i="49"/>
  <c r="AN112" i="49"/>
  <c r="AJ112" i="49"/>
  <c r="AQ112" i="49"/>
  <c r="AV123" i="49"/>
  <c r="AO123" i="49"/>
  <c r="AW123" i="49"/>
  <c r="BY123" i="49"/>
  <c r="AT123" i="49"/>
  <c r="AU123" i="49"/>
  <c r="AP123" i="49"/>
  <c r="AS123" i="49"/>
  <c r="AM123" i="49"/>
  <c r="AL123" i="49"/>
  <c r="AN144" i="49"/>
  <c r="AS144" i="49"/>
  <c r="AM144" i="49"/>
  <c r="AT144" i="49"/>
  <c r="AQ144" i="49"/>
  <c r="AR144" i="49"/>
  <c r="AP144" i="49"/>
  <c r="AJ144" i="49"/>
  <c r="AP24" i="49"/>
  <c r="AV24" i="49"/>
  <c r="AU24" i="49"/>
  <c r="AR24" i="49"/>
  <c r="AO24" i="49"/>
  <c r="AS24" i="49"/>
  <c r="AM24" i="49"/>
  <c r="AK24" i="49"/>
  <c r="BY165" i="49"/>
  <c r="AN165" i="49"/>
  <c r="AR165" i="49"/>
  <c r="AM165" i="49"/>
  <c r="AV165" i="49"/>
  <c r="AK165" i="49"/>
  <c r="AJ165" i="49"/>
  <c r="AU165" i="49"/>
  <c r="AT165" i="49"/>
  <c r="AW165" i="49"/>
  <c r="AQ165" i="49"/>
  <c r="AU7" i="49"/>
  <c r="AR7" i="49"/>
  <c r="AQ7" i="49"/>
  <c r="AM7" i="49"/>
  <c r="AL7" i="49"/>
  <c r="AJ7" i="49"/>
  <c r="AN7" i="49"/>
  <c r="AP101" i="49"/>
  <c r="AN101" i="49"/>
  <c r="BY101" i="49"/>
  <c r="AT101" i="49"/>
  <c r="AV101" i="49"/>
  <c r="AU101" i="49"/>
  <c r="AN152" i="49"/>
  <c r="AK152" i="49"/>
  <c r="AM152" i="49"/>
  <c r="AQ102" i="49"/>
  <c r="AP102" i="49"/>
  <c r="AU102" i="49"/>
  <c r="AS102" i="49"/>
  <c r="AV102" i="49"/>
  <c r="AN102" i="49"/>
  <c r="BY102" i="49"/>
  <c r="AK102" i="49"/>
  <c r="AW102" i="49"/>
  <c r="AJ102" i="49"/>
  <c r="AM102" i="49"/>
  <c r="AW41" i="49"/>
  <c r="AK41" i="49"/>
  <c r="AM41" i="49"/>
  <c r="AN41" i="49"/>
  <c r="AL41" i="49"/>
  <c r="AO41" i="49"/>
  <c r="AS41" i="49"/>
  <c r="AR41" i="49"/>
  <c r="AP41" i="49"/>
  <c r="AT155" i="49"/>
  <c r="AO155" i="49"/>
  <c r="AR155" i="49"/>
  <c r="AS155" i="49"/>
  <c r="AJ155" i="49"/>
  <c r="AV155" i="49"/>
  <c r="AN155" i="49"/>
  <c r="AU79" i="49"/>
  <c r="AR79" i="49"/>
  <c r="AT79" i="49"/>
  <c r="AJ79" i="49"/>
  <c r="AS79" i="49"/>
  <c r="AK79" i="49"/>
  <c r="AO79" i="49"/>
  <c r="AL79" i="49"/>
  <c r="BY79" i="49"/>
  <c r="AV79" i="49"/>
  <c r="AN79" i="49"/>
  <c r="AM154" i="49"/>
  <c r="AL154" i="49"/>
  <c r="AN154" i="49"/>
  <c r="AK154" i="49"/>
  <c r="AU154" i="49"/>
  <c r="AT154" i="49"/>
  <c r="AW154" i="49"/>
  <c r="BY109" i="49"/>
  <c r="AJ109" i="49"/>
  <c r="AU109" i="49"/>
  <c r="AP109" i="49"/>
  <c r="BY153" i="49"/>
  <c r="AN153" i="49"/>
  <c r="AM153" i="49"/>
  <c r="AJ93" i="49"/>
  <c r="AR93" i="49"/>
  <c r="AM93" i="49"/>
  <c r="AV93" i="49"/>
  <c r="AW108" i="49"/>
  <c r="AN108" i="49"/>
  <c r="AR108" i="49"/>
  <c r="AM108" i="49"/>
  <c r="AU108" i="49"/>
  <c r="AQ108" i="49"/>
  <c r="AJ108" i="49"/>
  <c r="AP108" i="49"/>
  <c r="AW57" i="49"/>
  <c r="AQ57" i="49"/>
  <c r="AM57" i="49"/>
  <c r="AO57" i="49"/>
  <c r="AN57" i="49"/>
  <c r="AL57" i="49"/>
  <c r="AO153" i="49"/>
  <c r="BY154" i="49"/>
  <c r="AM155" i="49"/>
  <c r="AR123" i="49"/>
  <c r="AQ123" i="49"/>
  <c r="AQ24" i="49"/>
  <c r="AO112" i="49"/>
  <c r="AP79" i="49"/>
  <c r="AO154" i="49"/>
  <c r="AU57" i="49"/>
  <c r="AV108" i="49"/>
  <c r="AV144" i="49"/>
  <c r="AP155" i="49"/>
  <c r="AR152" i="49"/>
  <c r="AL165" i="49"/>
  <c r="AL144" i="49"/>
  <c r="AK123" i="49"/>
  <c r="AT152" i="49"/>
  <c r="AW155" i="49"/>
  <c r="AJ24" i="49"/>
  <c r="AP7" i="49"/>
  <c r="AQ79" i="49"/>
  <c r="AW144" i="49"/>
  <c r="AU93" i="49"/>
  <c r="AO144" i="49"/>
  <c r="AK144" i="49"/>
  <c r="BY144" i="49"/>
  <c r="AP165" i="49"/>
  <c r="AR112" i="49"/>
  <c r="AU41" i="49"/>
  <c r="AW79" i="49"/>
  <c r="AM79" i="49"/>
  <c r="AS51" i="49"/>
  <c r="AO51" i="49"/>
  <c r="AR82" i="49"/>
  <c r="AM82" i="49"/>
  <c r="BY82" i="49"/>
  <c r="AS82" i="49"/>
  <c r="AN82" i="49"/>
  <c r="AL82" i="49"/>
  <c r="AQ82" i="49"/>
  <c r="AJ82" i="49"/>
  <c r="AW82" i="49"/>
  <c r="AO82" i="49"/>
  <c r="AP82" i="49"/>
  <c r="AW72" i="49"/>
  <c r="AU72" i="49"/>
  <c r="AK72" i="49"/>
  <c r="AT72" i="49"/>
  <c r="AL72" i="49"/>
  <c r="AJ72" i="49"/>
  <c r="BY72" i="49"/>
  <c r="AO72" i="49"/>
  <c r="AQ72" i="49"/>
  <c r="AP72" i="49"/>
  <c r="AM72" i="49"/>
  <c r="BY112" i="49"/>
  <c r="AK112" i="49"/>
  <c r="AU112" i="49"/>
  <c r="AM112" i="49"/>
  <c r="AT112" i="49"/>
  <c r="AL112" i="49"/>
  <c r="AW27" i="49"/>
  <c r="AT24" i="49"/>
  <c r="AN24" i="49"/>
  <c r="AL24" i="49"/>
  <c r="AW24" i="49"/>
  <c r="BY24" i="49"/>
  <c r="AT7" i="49"/>
  <c r="AO7" i="49"/>
  <c r="AS7" i="49"/>
  <c r="AV7" i="49"/>
  <c r="AW7" i="49"/>
  <c r="AK7" i="49"/>
  <c r="BY7" i="49"/>
  <c r="AQ152" i="49"/>
  <c r="AR102" i="49"/>
  <c r="AV41" i="49"/>
  <c r="AJ41" i="49"/>
  <c r="AL155" i="49"/>
  <c r="BY155" i="49"/>
  <c r="AU34" i="49"/>
  <c r="AO34" i="49"/>
  <c r="AL34" i="49"/>
  <c r="AV34" i="49"/>
  <c r="AR34" i="49"/>
  <c r="AJ34" i="49"/>
  <c r="AW34" i="49"/>
  <c r="AQ34" i="49"/>
  <c r="AP34" i="49"/>
  <c r="AS34" i="49"/>
  <c r="AN34" i="49"/>
  <c r="AK34" i="49"/>
  <c r="BY34" i="49"/>
  <c r="AT34" i="49"/>
  <c r="AM34" i="49"/>
  <c r="AS64" i="49"/>
  <c r="AL64" i="49"/>
  <c r="AR64" i="49"/>
  <c r="AQ64" i="49"/>
  <c r="BY64" i="49"/>
  <c r="AW64" i="49"/>
  <c r="AP64" i="49"/>
  <c r="AM64" i="49"/>
  <c r="AV64" i="49"/>
  <c r="AO64" i="49"/>
  <c r="AN64" i="49"/>
  <c r="AJ64" i="49"/>
  <c r="AT64" i="49"/>
  <c r="AU64" i="49"/>
  <c r="AK64" i="49"/>
  <c r="AW8" i="49"/>
  <c r="AO8" i="49"/>
  <c r="AM8" i="49"/>
  <c r="AU8" i="49"/>
  <c r="AV8" i="49"/>
  <c r="AN8" i="49"/>
  <c r="AR8" i="49"/>
  <c r="AS8" i="49"/>
  <c r="AT8" i="49"/>
  <c r="AQ8" i="49"/>
  <c r="AK8" i="49"/>
  <c r="AP8" i="49"/>
  <c r="AL8" i="49"/>
  <c r="BY8" i="49"/>
  <c r="AJ8" i="49"/>
  <c r="AV87" i="49"/>
  <c r="AN87" i="49"/>
  <c r="AK87" i="49"/>
  <c r="AP87" i="49"/>
  <c r="BY87" i="49"/>
  <c r="AU87" i="49"/>
  <c r="AR87" i="49"/>
  <c r="AQ87" i="49"/>
  <c r="AT87" i="49"/>
  <c r="AO87" i="49"/>
  <c r="AJ87" i="49"/>
  <c r="AW87" i="49"/>
  <c r="AS87" i="49"/>
  <c r="AM87" i="49"/>
  <c r="AL87" i="49"/>
  <c r="AS114" i="49"/>
  <c r="AW114" i="49"/>
  <c r="AO114" i="49"/>
  <c r="AV114" i="49"/>
  <c r="BY49" i="49"/>
  <c r="AM85" i="49"/>
  <c r="AO60" i="49"/>
  <c r="AT60" i="49"/>
  <c r="AM60" i="49"/>
  <c r="AU60" i="49"/>
  <c r="BY60" i="49"/>
  <c r="AL60" i="49"/>
  <c r="BY77" i="49"/>
  <c r="AS77" i="49"/>
  <c r="AK77" i="49"/>
  <c r="AR77" i="49"/>
  <c r="AW120" i="49"/>
  <c r="AP120" i="49"/>
  <c r="AU120" i="49"/>
  <c r="AJ120" i="49"/>
  <c r="BY120" i="49"/>
  <c r="AK62" i="49"/>
  <c r="AS62" i="49"/>
  <c r="AJ62" i="49"/>
  <c r="AT35" i="49"/>
  <c r="AJ35" i="49"/>
  <c r="AO171" i="49"/>
  <c r="AR171" i="49"/>
  <c r="AK76" i="49"/>
  <c r="AS76" i="49"/>
  <c r="AP76" i="49"/>
  <c r="AL76" i="49"/>
  <c r="AJ76" i="49"/>
  <c r="AM76" i="49"/>
  <c r="AQ76" i="49"/>
  <c r="AR122" i="49"/>
  <c r="AT122" i="49"/>
  <c r="AN122" i="49"/>
  <c r="AV122" i="49"/>
  <c r="AQ122" i="49"/>
  <c r="AO122" i="49"/>
  <c r="AJ122" i="49"/>
  <c r="AU122" i="49"/>
  <c r="AW122" i="49"/>
  <c r="AL122" i="49"/>
  <c r="AM122" i="49"/>
  <c r="AK122" i="49"/>
  <c r="BY122" i="49"/>
  <c r="AS122" i="49"/>
  <c r="AP122" i="49"/>
  <c r="AQ9" i="49"/>
  <c r="AT9" i="49"/>
  <c r="AW9" i="49"/>
  <c r="AS9" i="49"/>
  <c r="AU9" i="49"/>
  <c r="AP9" i="49"/>
  <c r="AR9" i="49"/>
  <c r="AO9" i="49"/>
  <c r="AP30" i="49"/>
  <c r="AK30" i="49"/>
  <c r="AW30" i="49"/>
  <c r="BY30" i="49"/>
  <c r="AL30" i="49"/>
  <c r="AN30" i="49"/>
  <c r="AO30" i="49"/>
  <c r="AT30" i="49"/>
  <c r="AJ30" i="49"/>
  <c r="AR30" i="49"/>
  <c r="AS30" i="49"/>
  <c r="AU30" i="49"/>
  <c r="AQ30" i="49"/>
  <c r="AV30" i="49"/>
  <c r="AM30" i="49"/>
  <c r="AP73" i="49"/>
  <c r="AP119" i="49"/>
  <c r="BY119" i="49"/>
  <c r="AW136" i="49"/>
  <c r="AR136" i="49"/>
  <c r="AL136" i="49"/>
  <c r="AS136" i="49"/>
  <c r="AO40" i="49"/>
  <c r="AM40" i="49"/>
  <c r="AJ40" i="49"/>
  <c r="AV40" i="49"/>
  <c r="AV96" i="49"/>
  <c r="AP96" i="49"/>
  <c r="AQ96" i="49"/>
  <c r="AM96" i="49"/>
  <c r="AU96" i="49"/>
  <c r="AR96" i="49"/>
  <c r="AJ96" i="49"/>
  <c r="AT96" i="49"/>
  <c r="AL96" i="49"/>
  <c r="BY96" i="49"/>
  <c r="AS96" i="49"/>
  <c r="AN96" i="49"/>
  <c r="AO96" i="49"/>
  <c r="AK96" i="49"/>
  <c r="AW96" i="49"/>
  <c r="AU148" i="49"/>
  <c r="AS148" i="49"/>
  <c r="AW148" i="49"/>
  <c r="AV148" i="49"/>
  <c r="AK148" i="49"/>
  <c r="AM148" i="49"/>
  <c r="AL148" i="49"/>
  <c r="AN148" i="49"/>
  <c r="AO148" i="49"/>
  <c r="AQ148" i="49"/>
  <c r="BY148" i="49"/>
  <c r="AU131" i="49"/>
  <c r="AL131" i="49"/>
  <c r="AW128" i="49"/>
  <c r="AS128" i="49"/>
  <c r="AL128" i="49"/>
  <c r="AJ128" i="49"/>
  <c r="AV128" i="49"/>
  <c r="AP128" i="49"/>
  <c r="AQ128" i="49"/>
  <c r="AM128" i="49"/>
  <c r="AU128" i="49"/>
  <c r="AO128" i="49"/>
  <c r="AN128" i="49"/>
  <c r="AK128" i="49"/>
  <c r="BY128" i="49"/>
  <c r="AT128" i="49"/>
  <c r="AR128" i="49"/>
  <c r="AN115" i="49"/>
  <c r="AR115" i="49"/>
  <c r="AM115" i="49"/>
  <c r="AK115" i="49"/>
  <c r="AJ115" i="49"/>
  <c r="BY115" i="49"/>
  <c r="AU115" i="49"/>
  <c r="AU116" i="49"/>
  <c r="AW116" i="49"/>
  <c r="AO116" i="49"/>
  <c r="AJ116" i="49"/>
  <c r="AV116" i="49"/>
  <c r="AN116" i="49"/>
  <c r="AP116" i="49"/>
  <c r="AW23" i="49"/>
  <c r="AN23" i="49"/>
  <c r="AU23" i="49"/>
  <c r="AL23" i="49"/>
  <c r="AS23" i="49"/>
  <c r="BY23" i="49"/>
  <c r="AU127" i="49"/>
  <c r="AW127" i="49"/>
  <c r="AQ127" i="49"/>
  <c r="AN127" i="49"/>
  <c r="AP127" i="49"/>
  <c r="BY127" i="49"/>
  <c r="AL127" i="49"/>
  <c r="AS81" i="49"/>
  <c r="AN81" i="49"/>
  <c r="AV61" i="49"/>
  <c r="AL61" i="49"/>
  <c r="AR139" i="49"/>
  <c r="AJ139" i="49"/>
  <c r="AS69" i="49"/>
  <c r="AJ69" i="49"/>
  <c r="AN69" i="49"/>
  <c r="BY69" i="49"/>
  <c r="AW53" i="49"/>
  <c r="AP53" i="49"/>
  <c r="AK53" i="49"/>
  <c r="AR53" i="49"/>
  <c r="AL53" i="49"/>
  <c r="AV53" i="49"/>
  <c r="AQ53" i="49"/>
  <c r="AO53" i="49"/>
  <c r="AU53" i="49"/>
  <c r="AT53" i="49"/>
  <c r="AM53" i="49"/>
  <c r="BY53" i="49"/>
  <c r="AS53" i="49"/>
  <c r="AN53" i="49"/>
  <c r="AJ53" i="49"/>
  <c r="AJ157" i="49"/>
  <c r="AL157" i="49"/>
  <c r="AQ157" i="49"/>
  <c r="AR157" i="49"/>
  <c r="AU157" i="49"/>
  <c r="AV157" i="49"/>
  <c r="AS157" i="49"/>
  <c r="BY157" i="49"/>
  <c r="AT75" i="49"/>
  <c r="AR75" i="49"/>
  <c r="AK75" i="49"/>
  <c r="AS75" i="49"/>
  <c r="AQ75" i="49"/>
  <c r="AP75" i="49"/>
  <c r="AW75" i="49"/>
  <c r="AN75" i="49"/>
  <c r="AO75" i="49"/>
  <c r="AL75" i="49"/>
  <c r="AU75" i="49"/>
  <c r="AV75" i="49"/>
  <c r="AM75" i="49"/>
  <c r="AJ75" i="49"/>
  <c r="BY75" i="49"/>
  <c r="AL105" i="49"/>
  <c r="AV169" i="49"/>
  <c r="AN169" i="49"/>
  <c r="AW145" i="49"/>
  <c r="AP145" i="49"/>
  <c r="AO145" i="49"/>
  <c r="AS145" i="49"/>
  <c r="AO105" i="49"/>
  <c r="AK105" i="49"/>
  <c r="AN105" i="49"/>
  <c r="AJ105" i="49"/>
  <c r="AS105" i="49"/>
  <c r="AR105" i="49"/>
  <c r="BY105" i="49"/>
  <c r="AQ105" i="49"/>
  <c r="AW105" i="49"/>
  <c r="AM105" i="49"/>
  <c r="AU105" i="49"/>
  <c r="AN145" i="49"/>
  <c r="AP105" i="49"/>
  <c r="AQ145" i="49"/>
  <c r="AT105" i="49"/>
  <c r="AO71" i="49"/>
  <c r="AO121" i="49"/>
  <c r="AW71" i="49"/>
  <c r="S71" i="49"/>
  <c r="AS71" i="49"/>
  <c r="AP71" i="49"/>
  <c r="AU71" i="49"/>
  <c r="AV71" i="49"/>
  <c r="BY71" i="49"/>
  <c r="AN71" i="49"/>
  <c r="AQ71" i="49"/>
  <c r="AJ71" i="49"/>
  <c r="AK71" i="49"/>
  <c r="BY33" i="49"/>
  <c r="AK33" i="49"/>
  <c r="AO33" i="49"/>
  <c r="AV33" i="49"/>
  <c r="AL33" i="49"/>
  <c r="AU33" i="49"/>
  <c r="AW33" i="49"/>
  <c r="AM33" i="49"/>
  <c r="AP33" i="49"/>
  <c r="AN33" i="49"/>
  <c r="AQ33" i="49"/>
  <c r="AR33" i="49"/>
  <c r="AJ33" i="49"/>
  <c r="AS33" i="49"/>
  <c r="AT33" i="49"/>
  <c r="AR121" i="49"/>
  <c r="AL121" i="49"/>
  <c r="AV121" i="49"/>
  <c r="AM121" i="49"/>
  <c r="AS121" i="49"/>
  <c r="AU121" i="49"/>
  <c r="AJ121" i="49"/>
  <c r="AN121" i="49"/>
  <c r="AQ121" i="49"/>
  <c r="AW121" i="49"/>
  <c r="AK121" i="49"/>
  <c r="BY121" i="49"/>
  <c r="AT121" i="49"/>
  <c r="AP121" i="49"/>
  <c r="AS169" i="49"/>
  <c r="AK169" i="49"/>
  <c r="AT169" i="49"/>
  <c r="AL169" i="49"/>
  <c r="AW169" i="49"/>
  <c r="AU169" i="49"/>
  <c r="AO169" i="49"/>
  <c r="AQ169" i="49"/>
  <c r="AJ169" i="49"/>
  <c r="AM169" i="49"/>
  <c r="BY169" i="49"/>
  <c r="AP169" i="49"/>
  <c r="AR169" i="49"/>
  <c r="AO161" i="49"/>
  <c r="AU161" i="49"/>
  <c r="AR71" i="49"/>
  <c r="AL71" i="49"/>
  <c r="AM71" i="49"/>
  <c r="AL50" i="49"/>
  <c r="AS50" i="49"/>
  <c r="AU50" i="49"/>
  <c r="AM50" i="49"/>
  <c r="AU78" i="49"/>
  <c r="AW78" i="49"/>
  <c r="O119" i="49"/>
  <c r="AW140" i="49"/>
  <c r="AK140" i="49"/>
  <c r="AO140" i="49"/>
  <c r="AT140" i="49"/>
  <c r="AJ140" i="49"/>
  <c r="AP140" i="49"/>
  <c r="AQ140" i="49"/>
  <c r="BY140" i="49"/>
  <c r="AR140" i="49"/>
  <c r="AL140" i="49"/>
  <c r="AV140" i="49"/>
  <c r="AR145" i="49"/>
  <c r="AV145" i="49"/>
  <c r="AT145" i="49"/>
  <c r="AJ145" i="49"/>
  <c r="BY145" i="49"/>
  <c r="AK145" i="49"/>
  <c r="AU145" i="49"/>
  <c r="AL145" i="49"/>
  <c r="AK161" i="49"/>
  <c r="AV161" i="49"/>
  <c r="AL161" i="49"/>
  <c r="AT161" i="49"/>
  <c r="AJ161" i="49"/>
  <c r="AN161" i="49"/>
  <c r="AW161" i="49"/>
  <c r="AP161" i="49"/>
  <c r="BY161" i="49"/>
  <c r="BY126" i="49"/>
  <c r="AR126" i="49"/>
  <c r="AL126" i="49"/>
  <c r="AJ126" i="49"/>
  <c r="AN126" i="49"/>
  <c r="AO126" i="49"/>
  <c r="AU126" i="49"/>
  <c r="AQ126" i="49"/>
  <c r="AP126" i="49"/>
  <c r="AV126" i="49"/>
  <c r="AW126" i="49"/>
  <c r="AS126" i="49"/>
  <c r="BY50" i="49"/>
  <c r="AT50" i="49"/>
  <c r="AN50" i="49"/>
  <c r="AK50" i="49"/>
  <c r="AR50" i="49"/>
  <c r="AW50" i="49"/>
  <c r="AV50" i="49"/>
  <c r="AP50" i="49"/>
  <c r="AO50" i="49"/>
  <c r="AQ50" i="49"/>
  <c r="AJ50" i="49"/>
  <c r="AV172" i="49"/>
  <c r="AN172" i="49"/>
  <c r="AT172" i="49"/>
  <c r="AO172" i="49"/>
  <c r="AS172" i="49"/>
  <c r="AM172" i="49"/>
  <c r="AU172" i="49"/>
  <c r="AL172" i="49"/>
  <c r="AJ172" i="49"/>
  <c r="AK172" i="49"/>
  <c r="AP172" i="49"/>
  <c r="BY172" i="49"/>
  <c r="AW172" i="49"/>
  <c r="AR172" i="49"/>
  <c r="AQ172" i="49"/>
  <c r="AS166" i="49"/>
  <c r="AK166" i="49"/>
  <c r="AN166" i="49"/>
  <c r="AR166" i="49"/>
  <c r="AP166" i="49"/>
  <c r="AU166" i="49"/>
  <c r="AQ166" i="49"/>
  <c r="AJ166" i="49"/>
  <c r="AV166" i="49"/>
  <c r="AL166" i="49"/>
  <c r="AO166" i="49"/>
  <c r="BY166" i="49"/>
  <c r="AM166" i="49"/>
  <c r="AT166" i="49"/>
  <c r="AW166" i="49"/>
  <c r="AL78" i="49"/>
  <c r="AK78" i="49"/>
  <c r="AR78" i="49"/>
  <c r="AJ78" i="49"/>
  <c r="AV78" i="49"/>
  <c r="AN78" i="49"/>
  <c r="AQ78" i="49"/>
  <c r="AM78" i="49"/>
  <c r="AT78" i="49"/>
  <c r="AP78" i="49"/>
  <c r="AO78" i="49"/>
  <c r="AS78" i="49"/>
  <c r="AS146" i="49"/>
  <c r="AW146" i="49"/>
  <c r="AQ146" i="49"/>
  <c r="AJ146" i="49"/>
  <c r="AK146" i="49"/>
  <c r="AO146" i="49"/>
  <c r="AN146" i="49"/>
  <c r="AL146" i="49"/>
  <c r="AR146" i="49"/>
  <c r="AU146" i="49"/>
  <c r="AV146" i="49"/>
  <c r="AT146" i="49"/>
  <c r="AP146" i="49"/>
  <c r="AM146" i="49"/>
  <c r="BY146" i="49"/>
  <c r="B42" i="49" l="1"/>
  <c r="B64" i="49"/>
  <c r="B27" i="49"/>
  <c r="B50" i="49"/>
  <c r="B39" i="49"/>
  <c r="Y39" i="49" s="1"/>
  <c r="B22" i="49"/>
  <c r="B155" i="49"/>
  <c r="B31" i="49"/>
  <c r="B90" i="49"/>
  <c r="B181" i="49"/>
  <c r="B125" i="49"/>
  <c r="B173" i="49"/>
  <c r="AV28" i="49"/>
  <c r="AV69" i="49"/>
  <c r="AJ55" i="49"/>
  <c r="AO14" i="49"/>
  <c r="AM69" i="49"/>
  <c r="AS14" i="49"/>
  <c r="AP28" i="49"/>
  <c r="AU133" i="49"/>
  <c r="AK82" i="49"/>
  <c r="AO55" i="49"/>
  <c r="AO157" i="49"/>
  <c r="AW157" i="49"/>
  <c r="AN32" i="49"/>
  <c r="AW18" i="49"/>
  <c r="AN159" i="49"/>
  <c r="AK159" i="49"/>
  <c r="AT18" i="49"/>
  <c r="AW14" i="49"/>
  <c r="AQ143" i="49"/>
  <c r="B28" i="49"/>
  <c r="U28" i="49" s="1"/>
  <c r="B130" i="49"/>
  <c r="B30" i="49"/>
  <c r="B99" i="49"/>
  <c r="B79" i="49"/>
  <c r="B32" i="49"/>
  <c r="B102" i="49"/>
  <c r="B63" i="49"/>
  <c r="O63" i="49" s="1"/>
  <c r="B60" i="49"/>
  <c r="B23" i="49"/>
  <c r="S23" i="49" s="1"/>
  <c r="B67" i="49"/>
  <c r="B41" i="49"/>
  <c r="B146" i="49"/>
  <c r="AV82" i="49"/>
  <c r="AS139" i="49"/>
  <c r="AO18" i="49"/>
  <c r="B123" i="49"/>
  <c r="B34" i="49"/>
  <c r="B107" i="49"/>
  <c r="B151" i="49"/>
  <c r="BY14" i="49"/>
  <c r="AK55" i="49"/>
  <c r="AM14" i="49"/>
  <c r="AU14" i="49"/>
  <c r="AP14" i="49"/>
  <c r="AT82" i="49"/>
  <c r="AP154" i="49"/>
  <c r="AT157" i="49"/>
  <c r="AK157" i="49"/>
  <c r="AR14" i="49"/>
  <c r="AV159" i="49"/>
  <c r="B82" i="49"/>
  <c r="B14" i="49"/>
  <c r="B133" i="49"/>
  <c r="B170" i="49"/>
  <c r="B46" i="49"/>
  <c r="B83" i="49"/>
  <c r="BA175" i="49"/>
  <c r="B175" i="49"/>
  <c r="B158" i="49"/>
  <c r="BA158" i="49"/>
  <c r="AK158" i="49"/>
  <c r="AS158" i="49"/>
  <c r="AO158" i="49"/>
  <c r="AU158" i="49"/>
  <c r="AP158" i="49"/>
  <c r="AM158" i="49"/>
  <c r="AR158" i="49"/>
  <c r="AN158" i="49"/>
  <c r="AV158" i="49"/>
  <c r="AJ158" i="49"/>
  <c r="AT158" i="49"/>
  <c r="B118" i="49"/>
  <c r="BA118" i="49"/>
  <c r="BA111" i="49"/>
  <c r="B111" i="49"/>
  <c r="AM111" i="49"/>
  <c r="AS111" i="49"/>
  <c r="AP111" i="49"/>
  <c r="BY111" i="49"/>
  <c r="AU111" i="49"/>
  <c r="AQ111" i="49"/>
  <c r="AT111" i="49"/>
  <c r="W50" i="49"/>
  <c r="AA50" i="49"/>
  <c r="AW158" i="49"/>
  <c r="AR74" i="49"/>
  <c r="AK74" i="49"/>
  <c r="BA68" i="49"/>
  <c r="AN68" i="49"/>
  <c r="AM68" i="49"/>
  <c r="AK68" i="49"/>
  <c r="BY68" i="49"/>
  <c r="AO68" i="49"/>
  <c r="AV68" i="49"/>
  <c r="AT68" i="49"/>
  <c r="AQ68" i="49"/>
  <c r="B68" i="49"/>
  <c r="AR68" i="49"/>
  <c r="AW68" i="49"/>
  <c r="BA93" i="49"/>
  <c r="AN93" i="49"/>
  <c r="B93" i="49"/>
  <c r="AT93" i="49"/>
  <c r="AK93" i="49"/>
  <c r="BA76" i="49"/>
  <c r="AU76" i="49"/>
  <c r="AN76" i="49"/>
  <c r="AV76" i="49"/>
  <c r="AT76" i="49"/>
  <c r="B76" i="49"/>
  <c r="AR76" i="49"/>
  <c r="AW76" i="49"/>
  <c r="AO76" i="49"/>
  <c r="BY76" i="49"/>
  <c r="BA182" i="49"/>
  <c r="B182" i="49"/>
  <c r="BA16" i="49"/>
  <c r="AQ16" i="49"/>
  <c r="AR16" i="49"/>
  <c r="AK16" i="49"/>
  <c r="AS16" i="49"/>
  <c r="B16" i="49"/>
  <c r="AJ16" i="49"/>
  <c r="AL16" i="49"/>
  <c r="Y23" i="49"/>
  <c r="AD23" i="49"/>
  <c r="B126" i="49"/>
  <c r="BA126" i="49"/>
  <c r="AK126" i="49"/>
  <c r="AT126" i="49"/>
  <c r="AM126" i="49"/>
  <c r="BA61" i="49"/>
  <c r="AJ61" i="49"/>
  <c r="AP61" i="49"/>
  <c r="AR61" i="49"/>
  <c r="AQ61" i="49"/>
  <c r="BY61" i="49"/>
  <c r="AS61" i="49"/>
  <c r="AU61" i="49"/>
  <c r="AN61" i="49"/>
  <c r="B135" i="49"/>
  <c r="BA135" i="49"/>
  <c r="AS135" i="49"/>
  <c r="AW135" i="49"/>
  <c r="AQ135" i="49"/>
  <c r="AR135" i="49"/>
  <c r="AV135" i="49"/>
  <c r="AP135" i="49"/>
  <c r="AK135" i="49"/>
  <c r="AT135" i="49"/>
  <c r="AO135" i="49"/>
  <c r="AM135" i="49"/>
  <c r="AU135" i="49"/>
  <c r="BY135" i="49"/>
  <c r="AD50" i="49"/>
  <c r="AC50" i="49"/>
  <c r="BA88" i="49"/>
  <c r="AQ88" i="49"/>
  <c r="AS88" i="49"/>
  <c r="AP88" i="49"/>
  <c r="AO88" i="49"/>
  <c r="AJ88" i="49"/>
  <c r="BY88" i="49"/>
  <c r="AM88" i="49"/>
  <c r="AN88" i="49"/>
  <c r="AV88" i="49"/>
  <c r="AK88" i="49"/>
  <c r="AT88" i="49"/>
  <c r="AW88" i="49"/>
  <c r="AU88" i="49"/>
  <c r="BY131" i="49"/>
  <c r="T50" i="49"/>
  <c r="V50" i="49"/>
  <c r="Z50" i="49"/>
  <c r="AW131" i="49"/>
  <c r="AJ74" i="49"/>
  <c r="B179" i="49"/>
  <c r="BA179" i="49"/>
  <c r="BA153" i="49"/>
  <c r="AP153" i="49"/>
  <c r="AU153" i="49"/>
  <c r="AR153" i="49"/>
  <c r="AL153" i="49"/>
  <c r="B11" i="49"/>
  <c r="BA11" i="49"/>
  <c r="AJ11" i="49"/>
  <c r="AQ11" i="49"/>
  <c r="AO11" i="49"/>
  <c r="AN11" i="49"/>
  <c r="AS11" i="49"/>
  <c r="AW11" i="49"/>
  <c r="AT11" i="49"/>
  <c r="X90" i="49"/>
  <c r="Y90" i="49"/>
  <c r="Q90" i="49"/>
  <c r="P90" i="49"/>
  <c r="R90" i="49"/>
  <c r="T90" i="49"/>
  <c r="U90" i="49"/>
  <c r="S90" i="49"/>
  <c r="BA49" i="49"/>
  <c r="AK49" i="49"/>
  <c r="AL49" i="49"/>
  <c r="AT49" i="49"/>
  <c r="AW49" i="49"/>
  <c r="AV49" i="49"/>
  <c r="AU49" i="49"/>
  <c r="AN49" i="49"/>
  <c r="B49" i="49"/>
  <c r="AJ49" i="49"/>
  <c r="AO49" i="49"/>
  <c r="BA9" i="49"/>
  <c r="AM9" i="49"/>
  <c r="AN9" i="49"/>
  <c r="AJ9" i="49"/>
  <c r="AL9" i="49"/>
  <c r="B9" i="49"/>
  <c r="AV9" i="49"/>
  <c r="BY9" i="49"/>
  <c r="AK9" i="49"/>
  <c r="BA106" i="49"/>
  <c r="B106" i="49"/>
  <c r="S106" i="49" s="1"/>
  <c r="AO106" i="49"/>
  <c r="AJ106" i="49"/>
  <c r="BY106" i="49"/>
  <c r="AL106" i="49"/>
  <c r="AV106" i="49"/>
  <c r="AT106" i="49"/>
  <c r="AR106" i="49"/>
  <c r="AU106" i="49"/>
  <c r="AQ106" i="49"/>
  <c r="B186" i="49"/>
  <c r="BA186" i="49"/>
  <c r="BA161" i="49"/>
  <c r="AQ161" i="49"/>
  <c r="AR161" i="49"/>
  <c r="AS161" i="49"/>
  <c r="B147" i="49"/>
  <c r="G147" i="49" s="1"/>
  <c r="BA147" i="49"/>
  <c r="AJ147" i="49"/>
  <c r="AW147" i="49"/>
  <c r="AK147" i="49"/>
  <c r="AV147" i="49"/>
  <c r="BY147" i="49"/>
  <c r="AP147" i="49"/>
  <c r="AN147" i="49"/>
  <c r="AQ147" i="49"/>
  <c r="AR147" i="49"/>
  <c r="BA101" i="49"/>
  <c r="AQ101" i="49"/>
  <c r="AO101" i="49"/>
  <c r="AR101" i="49"/>
  <c r="AW101" i="49"/>
  <c r="AS101" i="49"/>
  <c r="AJ101" i="49"/>
  <c r="AL101" i="49"/>
  <c r="AM101" i="49"/>
  <c r="BA81" i="49"/>
  <c r="AO81" i="49"/>
  <c r="BY81" i="49"/>
  <c r="AM81" i="49"/>
  <c r="B81" i="49"/>
  <c r="AU81" i="49"/>
  <c r="AP81" i="49"/>
  <c r="AV81" i="49"/>
  <c r="AL81" i="49"/>
  <c r="B38" i="49"/>
  <c r="BA38" i="49"/>
  <c r="BA84" i="49"/>
  <c r="AL84" i="49"/>
  <c r="AK84" i="49"/>
  <c r="AO84" i="49"/>
  <c r="AT84" i="49"/>
  <c r="AW84" i="49"/>
  <c r="AS84" i="49"/>
  <c r="AR84" i="49"/>
  <c r="AM84" i="49"/>
  <c r="AV84" i="49"/>
  <c r="AQ84" i="49"/>
  <c r="B43" i="49"/>
  <c r="BA43" i="49"/>
  <c r="B131" i="49"/>
  <c r="K131" i="49" s="1"/>
  <c r="BA131" i="49"/>
  <c r="AJ131" i="49"/>
  <c r="AN131" i="49"/>
  <c r="AT131" i="49"/>
  <c r="AV131" i="49"/>
  <c r="AR131" i="49"/>
  <c r="AP131" i="49"/>
  <c r="AM131" i="49"/>
  <c r="BA85" i="49"/>
  <c r="AK85" i="49"/>
  <c r="BY85" i="49"/>
  <c r="AU85" i="49"/>
  <c r="B85" i="49"/>
  <c r="BA74" i="49"/>
  <c r="B74" i="49"/>
  <c r="AW74" i="49"/>
  <c r="AO74" i="49"/>
  <c r="AT74" i="49"/>
  <c r="AQ74" i="49"/>
  <c r="AM74" i="49"/>
  <c r="AV74" i="49"/>
  <c r="AN74" i="49"/>
  <c r="AQ131" i="49"/>
  <c r="AH8" i="49"/>
  <c r="F8" i="49"/>
  <c r="R50" i="49"/>
  <c r="O50" i="49"/>
  <c r="P50" i="49"/>
  <c r="Q50" i="49"/>
  <c r="S50" i="49"/>
  <c r="AO131" i="49"/>
  <c r="AS131" i="49"/>
  <c r="BY158" i="49"/>
  <c r="B95" i="49"/>
  <c r="BA95" i="49"/>
  <c r="AS95" i="49"/>
  <c r="AU95" i="49"/>
  <c r="AJ95" i="49"/>
  <c r="AN95" i="49"/>
  <c r="AO95" i="49"/>
  <c r="AR95" i="49"/>
  <c r="AT95" i="49"/>
  <c r="AM95" i="49"/>
  <c r="BA152" i="49"/>
  <c r="AL152" i="49"/>
  <c r="AO152" i="49"/>
  <c r="AV152" i="49"/>
  <c r="BY152" i="49"/>
  <c r="AW152" i="49"/>
  <c r="AS152" i="49"/>
  <c r="AJ152" i="49"/>
  <c r="BA48" i="49"/>
  <c r="AV48" i="49"/>
  <c r="AO48" i="49"/>
  <c r="AJ48" i="49"/>
  <c r="AN48" i="49"/>
  <c r="AK48" i="49"/>
  <c r="AL48" i="49"/>
  <c r="AR48" i="49"/>
  <c r="AW48" i="49"/>
  <c r="AS48" i="49"/>
  <c r="AU48" i="49"/>
  <c r="BA162" i="49"/>
  <c r="B162" i="49"/>
  <c r="AQ162" i="49"/>
  <c r="AM162" i="49"/>
  <c r="AO162" i="49"/>
  <c r="AN162" i="49"/>
  <c r="AT162" i="49"/>
  <c r="AU162" i="49"/>
  <c r="AW162" i="49"/>
  <c r="AP162" i="49"/>
  <c r="AJ162" i="49"/>
  <c r="BA140" i="49"/>
  <c r="AU140" i="49"/>
  <c r="AN140" i="49"/>
  <c r="AM140" i="49"/>
  <c r="BA77" i="49"/>
  <c r="AO77" i="49"/>
  <c r="AW77" i="49"/>
  <c r="AV77" i="49"/>
  <c r="AL77" i="49"/>
  <c r="AU77" i="49"/>
  <c r="AQ77" i="49"/>
  <c r="AJ77" i="49"/>
  <c r="AP77" i="49"/>
  <c r="AM77" i="49"/>
  <c r="AT77" i="49"/>
  <c r="B178" i="49"/>
  <c r="J178" i="49" s="1"/>
  <c r="BA178" i="49"/>
  <c r="BA114" i="49"/>
  <c r="B114" i="49"/>
  <c r="AM114" i="49"/>
  <c r="BY114" i="49"/>
  <c r="AL114" i="49"/>
  <c r="AN114" i="49"/>
  <c r="AU114" i="49"/>
  <c r="AK114" i="49"/>
  <c r="AJ114" i="49"/>
  <c r="AR114" i="49"/>
  <c r="AQ114" i="49"/>
  <c r="B134" i="49"/>
  <c r="BA134" i="49"/>
  <c r="AV134" i="49"/>
  <c r="AS134" i="49"/>
  <c r="AQ134" i="49"/>
  <c r="AJ134" i="49"/>
  <c r="AK134" i="49"/>
  <c r="AL134" i="49"/>
  <c r="AW134" i="49"/>
  <c r="AO134" i="49"/>
  <c r="AU134" i="49"/>
  <c r="B142" i="49"/>
  <c r="BA142" i="49"/>
  <c r="B139" i="49"/>
  <c r="G139" i="49" s="1"/>
  <c r="BA139" i="49"/>
  <c r="B154" i="49"/>
  <c r="BA154" i="49"/>
  <c r="B86" i="49"/>
  <c r="I86" i="49" s="1"/>
  <c r="BA86" i="49"/>
  <c r="B127" i="49"/>
  <c r="BA127" i="49"/>
  <c r="B78" i="49"/>
  <c r="M78" i="49" s="1"/>
  <c r="BA78" i="49"/>
  <c r="B47" i="49"/>
  <c r="BA47" i="49"/>
  <c r="B54" i="49"/>
  <c r="J54" i="49" s="1"/>
  <c r="BA54" i="49"/>
  <c r="B18" i="49"/>
  <c r="BA18" i="49"/>
  <c r="B89" i="49"/>
  <c r="B159" i="49"/>
  <c r="M159" i="49" s="1"/>
  <c r="B75" i="49"/>
  <c r="B70" i="49"/>
  <c r="BA70" i="49"/>
  <c r="B10" i="49"/>
  <c r="G10" i="49" s="1"/>
  <c r="BA10" i="49"/>
  <c r="B98" i="49"/>
  <c r="BA98" i="49"/>
  <c r="B137" i="49"/>
  <c r="B15" i="49"/>
  <c r="BA15" i="49"/>
  <c r="B120" i="49"/>
  <c r="B59" i="49"/>
  <c r="T59" i="49" s="1"/>
  <c r="BA59" i="49"/>
  <c r="B97" i="49"/>
  <c r="B171" i="49"/>
  <c r="H171" i="49" s="1"/>
  <c r="BA171" i="49"/>
  <c r="B13" i="49"/>
  <c r="B174" i="49"/>
  <c r="BA174" i="49"/>
  <c r="B180" i="49"/>
  <c r="B37" i="49"/>
  <c r="B156" i="49"/>
  <c r="B187" i="49"/>
  <c r="H187" i="49" s="1"/>
  <c r="BA187" i="49"/>
  <c r="B104" i="49"/>
  <c r="B183" i="49"/>
  <c r="BA183" i="49"/>
  <c r="B58" i="49"/>
  <c r="N58" i="49" s="1"/>
  <c r="B20" i="49"/>
  <c r="R20" i="49" s="1"/>
  <c r="B163" i="49"/>
  <c r="BA163" i="49"/>
  <c r="B66" i="49"/>
  <c r="K66" i="49" s="1"/>
  <c r="BA66" i="49"/>
  <c r="B108" i="49"/>
  <c r="B94" i="49"/>
  <c r="N94" i="49" s="1"/>
  <c r="BA94" i="49"/>
  <c r="B115" i="49"/>
  <c r="BA115" i="49"/>
  <c r="B167" i="49"/>
  <c r="G167" i="49" s="1"/>
  <c r="BA167" i="49"/>
  <c r="B122" i="49"/>
  <c r="BA122" i="49"/>
  <c r="B110" i="49"/>
  <c r="J110" i="49" s="1"/>
  <c r="BA110" i="49"/>
  <c r="B55" i="49"/>
  <c r="BA55" i="49"/>
  <c r="B35" i="49"/>
  <c r="H35" i="49" s="1"/>
  <c r="BA35" i="49"/>
  <c r="B150" i="49"/>
  <c r="BA150" i="49"/>
  <c r="B143" i="49"/>
  <c r="G143" i="49" s="1"/>
  <c r="BA143" i="49"/>
  <c r="B26" i="49"/>
  <c r="BA26" i="49"/>
  <c r="B103" i="49"/>
  <c r="K103" i="49" s="1"/>
  <c r="BA103" i="49"/>
  <c r="B141" i="49"/>
  <c r="B19" i="49"/>
  <c r="BA19" i="49"/>
  <c r="B100" i="49"/>
  <c r="B62" i="49"/>
  <c r="BA62" i="49"/>
  <c r="B184" i="49"/>
  <c r="B169" i="49"/>
  <c r="B87" i="49"/>
  <c r="BA87" i="49"/>
  <c r="B166" i="49"/>
  <c r="K166" i="49" s="1"/>
  <c r="BA166" i="49"/>
  <c r="B91" i="49"/>
  <c r="BA91" i="49"/>
  <c r="B129" i="49"/>
  <c r="B7" i="49"/>
  <c r="K7" i="49" s="1"/>
  <c r="BA7" i="49"/>
  <c r="B51" i="49"/>
  <c r="BA51" i="49"/>
  <c r="N95" i="49"/>
  <c r="I95" i="49"/>
  <c r="L95" i="49"/>
  <c r="K95" i="49"/>
  <c r="W95" i="49"/>
  <c r="L11" i="49"/>
  <c r="H11" i="49"/>
  <c r="K11" i="49"/>
  <c r="G11" i="49"/>
  <c r="N11" i="49"/>
  <c r="J11" i="49"/>
  <c r="M11" i="49"/>
  <c r="I11" i="49"/>
  <c r="T11" i="49"/>
  <c r="M186" i="49"/>
  <c r="I186" i="49"/>
  <c r="L186" i="49"/>
  <c r="H186" i="49"/>
  <c r="K186" i="49"/>
  <c r="G186" i="49"/>
  <c r="N186" i="49"/>
  <c r="AF186" i="49" s="1"/>
  <c r="J186" i="49"/>
  <c r="K158" i="49"/>
  <c r="G158" i="49"/>
  <c r="M158" i="49"/>
  <c r="H158" i="49"/>
  <c r="L158" i="49"/>
  <c r="N158" i="49"/>
  <c r="J158" i="49"/>
  <c r="I158" i="49"/>
  <c r="AD158" i="49"/>
  <c r="AC158" i="49"/>
  <c r="Z158" i="49"/>
  <c r="S158" i="49"/>
  <c r="AB158" i="49"/>
  <c r="N147" i="49"/>
  <c r="J147" i="49"/>
  <c r="H147" i="49"/>
  <c r="W147" i="49"/>
  <c r="AB147" i="49"/>
  <c r="O147" i="49"/>
  <c r="AD147" i="49"/>
  <c r="L118" i="49"/>
  <c r="H118" i="49"/>
  <c r="N118" i="49"/>
  <c r="M118" i="49"/>
  <c r="I178" i="49"/>
  <c r="H178" i="49"/>
  <c r="L43" i="49"/>
  <c r="H43" i="49"/>
  <c r="N43" i="49"/>
  <c r="J43" i="49"/>
  <c r="L126" i="49"/>
  <c r="H126" i="49"/>
  <c r="K126" i="49"/>
  <c r="G126" i="49"/>
  <c r="N126" i="49"/>
  <c r="M126" i="49"/>
  <c r="J126" i="49"/>
  <c r="I126" i="49"/>
  <c r="Z126" i="49"/>
  <c r="AD126" i="49"/>
  <c r="O126" i="49"/>
  <c r="X126" i="49"/>
  <c r="P126" i="49"/>
  <c r="AC126" i="49"/>
  <c r="R126" i="49"/>
  <c r="AA126" i="49"/>
  <c r="U126" i="49"/>
  <c r="T126" i="49"/>
  <c r="S126" i="49"/>
  <c r="V126" i="49"/>
  <c r="W126" i="49"/>
  <c r="Y126" i="49"/>
  <c r="Q126" i="49"/>
  <c r="AB126" i="49"/>
  <c r="G131" i="49"/>
  <c r="N131" i="49"/>
  <c r="J131" i="49"/>
  <c r="H131" i="49"/>
  <c r="M131" i="49"/>
  <c r="L131" i="49"/>
  <c r="M38" i="49"/>
  <c r="I38" i="49"/>
  <c r="K38" i="49"/>
  <c r="G38" i="49"/>
  <c r="H38" i="49"/>
  <c r="N38" i="49"/>
  <c r="L38" i="49"/>
  <c r="J38" i="49"/>
  <c r="L134" i="49"/>
  <c r="H134" i="49"/>
  <c r="N134" i="49"/>
  <c r="M134" i="49"/>
  <c r="AC134" i="49"/>
  <c r="AD134" i="49"/>
  <c r="K135" i="49"/>
  <c r="G135" i="49"/>
  <c r="N135" i="49"/>
  <c r="J135" i="49"/>
  <c r="M135" i="49"/>
  <c r="L135" i="49"/>
  <c r="I135" i="49"/>
  <c r="H135" i="49"/>
  <c r="L179" i="49"/>
  <c r="H179" i="49"/>
  <c r="N179" i="49"/>
  <c r="J179" i="49"/>
  <c r="G179" i="49"/>
  <c r="K179" i="49"/>
  <c r="I179" i="49"/>
  <c r="M179" i="49"/>
  <c r="L142" i="49"/>
  <c r="H142" i="49"/>
  <c r="K142" i="49"/>
  <c r="G142" i="49"/>
  <c r="N142" i="49"/>
  <c r="M142" i="49"/>
  <c r="J142" i="49"/>
  <c r="I142" i="49"/>
  <c r="U142" i="49"/>
  <c r="M139" i="49"/>
  <c r="K154" i="49"/>
  <c r="G154" i="49"/>
  <c r="L154" i="49"/>
  <c r="J154" i="49"/>
  <c r="I154" i="49"/>
  <c r="H154" i="49"/>
  <c r="N154" i="49"/>
  <c r="M154" i="49"/>
  <c r="P154" i="49"/>
  <c r="G86" i="49"/>
  <c r="W86" i="49"/>
  <c r="K127" i="49"/>
  <c r="G127" i="49"/>
  <c r="N127" i="49"/>
  <c r="J127" i="49"/>
  <c r="M127" i="49"/>
  <c r="L127" i="49"/>
  <c r="I127" i="49"/>
  <c r="H127" i="49"/>
  <c r="X127" i="49"/>
  <c r="H78" i="49"/>
  <c r="L47" i="49"/>
  <c r="H47" i="49"/>
  <c r="K47" i="49"/>
  <c r="G47" i="49"/>
  <c r="N47" i="49"/>
  <c r="J47" i="49"/>
  <c r="M47" i="49"/>
  <c r="I47" i="49"/>
  <c r="AC47" i="49"/>
  <c r="AB47" i="49"/>
  <c r="S47" i="49"/>
  <c r="T47" i="49"/>
  <c r="X47" i="49"/>
  <c r="AA47" i="49"/>
  <c r="Z47" i="49"/>
  <c r="O47" i="49"/>
  <c r="W47" i="49"/>
  <c r="Q47" i="49"/>
  <c r="U47" i="49"/>
  <c r="AD47" i="49"/>
  <c r="P47" i="49"/>
  <c r="R47" i="49"/>
  <c r="V47" i="49"/>
  <c r="Y47" i="49"/>
  <c r="H54" i="49"/>
  <c r="N54" i="49"/>
  <c r="K110" i="49"/>
  <c r="M18" i="49"/>
  <c r="I18" i="49"/>
  <c r="N18" i="49"/>
  <c r="H18" i="49"/>
  <c r="L18" i="49"/>
  <c r="G18" i="49"/>
  <c r="K18" i="49"/>
  <c r="J18" i="49"/>
  <c r="O18" i="49"/>
  <c r="M70" i="49"/>
  <c r="I70" i="49"/>
  <c r="L70" i="49"/>
  <c r="G70" i="49"/>
  <c r="K70" i="49"/>
  <c r="J70" i="49"/>
  <c r="N70" i="49"/>
  <c r="H70" i="49"/>
  <c r="X70" i="49"/>
  <c r="S70" i="49"/>
  <c r="U70" i="49"/>
  <c r="W70" i="49"/>
  <c r="M10" i="49"/>
  <c r="R10" i="49"/>
  <c r="O10" i="49"/>
  <c r="L98" i="49"/>
  <c r="H98" i="49"/>
  <c r="K98" i="49"/>
  <c r="G98" i="49"/>
  <c r="J98" i="49"/>
  <c r="I98" i="49"/>
  <c r="N98" i="49"/>
  <c r="M98" i="49"/>
  <c r="AC98" i="49"/>
  <c r="L15" i="49"/>
  <c r="H15" i="49"/>
  <c r="N15" i="49"/>
  <c r="I15" i="49"/>
  <c r="M15" i="49"/>
  <c r="G15" i="49"/>
  <c r="K15" i="49"/>
  <c r="J15" i="49"/>
  <c r="K59" i="49"/>
  <c r="Y59" i="49"/>
  <c r="L171" i="49"/>
  <c r="J171" i="49"/>
  <c r="K171" i="49"/>
  <c r="M171" i="49"/>
  <c r="G171" i="49"/>
  <c r="Q171" i="49"/>
  <c r="S171" i="49"/>
  <c r="AB171" i="49"/>
  <c r="R171" i="49"/>
  <c r="AD171" i="49"/>
  <c r="X171" i="49"/>
  <c r="O171" i="49"/>
  <c r="V171" i="49"/>
  <c r="W171" i="49"/>
  <c r="M174" i="49"/>
  <c r="I174" i="49"/>
  <c r="K174" i="49"/>
  <c r="G174" i="49"/>
  <c r="L174" i="49"/>
  <c r="N174" i="49"/>
  <c r="J174" i="49"/>
  <c r="H174" i="49"/>
  <c r="L187" i="49"/>
  <c r="G187" i="49"/>
  <c r="N187" i="49"/>
  <c r="I187" i="49"/>
  <c r="L183" i="49"/>
  <c r="H183" i="49"/>
  <c r="K183" i="49"/>
  <c r="G183" i="49"/>
  <c r="N183" i="49"/>
  <c r="J183" i="49"/>
  <c r="M183" i="49"/>
  <c r="I183" i="49"/>
  <c r="N163" i="49"/>
  <c r="J163" i="49"/>
  <c r="K163" i="49"/>
  <c r="I163" i="49"/>
  <c r="M163" i="49"/>
  <c r="L163" i="49"/>
  <c r="H163" i="49"/>
  <c r="G163" i="49"/>
  <c r="I66" i="49"/>
  <c r="H66" i="49"/>
  <c r="G94" i="49"/>
  <c r="J94" i="49"/>
  <c r="M94" i="49"/>
  <c r="H94" i="49"/>
  <c r="K115" i="49"/>
  <c r="G115" i="49"/>
  <c r="N115" i="49"/>
  <c r="J115" i="49"/>
  <c r="I115" i="49"/>
  <c r="H115" i="49"/>
  <c r="M115" i="49"/>
  <c r="L115" i="49"/>
  <c r="L122" i="49"/>
  <c r="H122" i="49"/>
  <c r="K122" i="49"/>
  <c r="G122" i="49"/>
  <c r="J122" i="49"/>
  <c r="I122" i="49"/>
  <c r="N122" i="49"/>
  <c r="M122" i="49"/>
  <c r="L55" i="49"/>
  <c r="H55" i="49"/>
  <c r="K55" i="49"/>
  <c r="G55" i="49"/>
  <c r="N55" i="49"/>
  <c r="J55" i="49"/>
  <c r="I55" i="49"/>
  <c r="M55" i="49"/>
  <c r="S55" i="49"/>
  <c r="L35" i="49"/>
  <c r="J35" i="49"/>
  <c r="K35" i="49"/>
  <c r="G35" i="49"/>
  <c r="K150" i="49"/>
  <c r="G150" i="49"/>
  <c r="J150" i="49"/>
  <c r="N150" i="49"/>
  <c r="I150" i="49"/>
  <c r="M150" i="49"/>
  <c r="L150" i="49"/>
  <c r="H150" i="49"/>
  <c r="K143" i="49"/>
  <c r="N143" i="49"/>
  <c r="J143" i="49"/>
  <c r="I143" i="49"/>
  <c r="H143" i="49"/>
  <c r="O143" i="49"/>
  <c r="P143" i="49"/>
  <c r="AC143" i="49"/>
  <c r="R143" i="49"/>
  <c r="Z143" i="49"/>
  <c r="Q143" i="49"/>
  <c r="AB143" i="49"/>
  <c r="AA143" i="49"/>
  <c r="U143" i="49"/>
  <c r="M26" i="49"/>
  <c r="I26" i="49"/>
  <c r="K26" i="49"/>
  <c r="G26" i="49"/>
  <c r="L26" i="49"/>
  <c r="J26" i="49"/>
  <c r="H26" i="49"/>
  <c r="N26" i="49"/>
  <c r="Z26" i="49"/>
  <c r="N103" i="49"/>
  <c r="J103" i="49"/>
  <c r="L103" i="49"/>
  <c r="H103" i="49"/>
  <c r="O103" i="49"/>
  <c r="AC103" i="49"/>
  <c r="S103" i="49"/>
  <c r="AB103" i="49"/>
  <c r="X103" i="49"/>
  <c r="Z103" i="49"/>
  <c r="Y103" i="49"/>
  <c r="AD103" i="49"/>
  <c r="T103" i="49"/>
  <c r="L19" i="49"/>
  <c r="H19" i="49"/>
  <c r="J19" i="49"/>
  <c r="N19" i="49"/>
  <c r="I19" i="49"/>
  <c r="M19" i="49"/>
  <c r="G19" i="49"/>
  <c r="K19" i="49"/>
  <c r="M62" i="49"/>
  <c r="I62" i="49"/>
  <c r="J62" i="49"/>
  <c r="N62" i="49"/>
  <c r="H62" i="49"/>
  <c r="L62" i="49"/>
  <c r="G62" i="49"/>
  <c r="K62" i="49"/>
  <c r="N87" i="49"/>
  <c r="J87" i="49"/>
  <c r="M87" i="49"/>
  <c r="I87" i="49"/>
  <c r="L87" i="49"/>
  <c r="H87" i="49"/>
  <c r="K87" i="49"/>
  <c r="G87" i="49"/>
  <c r="G166" i="49"/>
  <c r="J166" i="49"/>
  <c r="H166" i="49"/>
  <c r="M166" i="49"/>
  <c r="L166" i="49"/>
  <c r="Z166" i="49"/>
  <c r="W166" i="49"/>
  <c r="P166" i="49"/>
  <c r="AD166" i="49"/>
  <c r="R166" i="49"/>
  <c r="T166" i="49"/>
  <c r="U166" i="49"/>
  <c r="AC166" i="49"/>
  <c r="O166" i="49"/>
  <c r="N91" i="49"/>
  <c r="J91" i="49"/>
  <c r="M91" i="49"/>
  <c r="I91" i="49"/>
  <c r="L91" i="49"/>
  <c r="H91" i="49"/>
  <c r="K91" i="49"/>
  <c r="G91" i="49"/>
  <c r="V91" i="49"/>
  <c r="AC91" i="49"/>
  <c r="O91" i="49"/>
  <c r="AA91" i="49"/>
  <c r="W91" i="49"/>
  <c r="Z91" i="49"/>
  <c r="P91" i="49"/>
  <c r="Y91" i="49"/>
  <c r="AB91" i="49"/>
  <c r="X91" i="49"/>
  <c r="T91" i="49"/>
  <c r="S91" i="49"/>
  <c r="R91" i="49"/>
  <c r="AD91" i="49"/>
  <c r="U91" i="49"/>
  <c r="Q91" i="49"/>
  <c r="J7" i="49"/>
  <c r="L51" i="49"/>
  <c r="H51" i="49"/>
  <c r="K51" i="49"/>
  <c r="G51" i="49"/>
  <c r="N51" i="49"/>
  <c r="J51" i="49"/>
  <c r="M51" i="49"/>
  <c r="I51" i="49"/>
  <c r="AA51" i="49"/>
  <c r="O51" i="49"/>
  <c r="AD51" i="49"/>
  <c r="Y51" i="49"/>
  <c r="P51" i="49"/>
  <c r="S51" i="49"/>
  <c r="AB51" i="49"/>
  <c r="Q51" i="49"/>
  <c r="Z51" i="49"/>
  <c r="AC51" i="49"/>
  <c r="T51" i="49"/>
  <c r="R51" i="49"/>
  <c r="U51" i="49"/>
  <c r="W51" i="49"/>
  <c r="X51" i="49"/>
  <c r="V51" i="49"/>
  <c r="AZ185" i="49"/>
  <c r="AL185" i="49"/>
  <c r="AP185" i="49"/>
  <c r="AT185" i="49"/>
  <c r="AX185" i="49"/>
  <c r="AM185" i="49"/>
  <c r="AQ185" i="49"/>
  <c r="AU185" i="49"/>
  <c r="AJ185" i="49"/>
  <c r="AN185" i="49"/>
  <c r="AR185" i="49"/>
  <c r="AV185" i="49"/>
  <c r="AK185" i="49"/>
  <c r="AO185" i="49"/>
  <c r="AS185" i="49"/>
  <c r="AW185" i="49"/>
  <c r="AY185" i="49"/>
  <c r="K82" i="49"/>
  <c r="G82" i="49"/>
  <c r="N82" i="49"/>
  <c r="J82" i="49"/>
  <c r="M82" i="49"/>
  <c r="I82" i="49"/>
  <c r="L82" i="49"/>
  <c r="H82" i="49"/>
  <c r="M14" i="49"/>
  <c r="I14" i="49"/>
  <c r="L14" i="49"/>
  <c r="G14" i="49"/>
  <c r="K14" i="49"/>
  <c r="J14" i="49"/>
  <c r="N14" i="49"/>
  <c r="H14" i="49"/>
  <c r="AZ153" i="49"/>
  <c r="AX153" i="49"/>
  <c r="AY153" i="49"/>
  <c r="AT153" i="49"/>
  <c r="AW153" i="49"/>
  <c r="AV153" i="49"/>
  <c r="AS153" i="49"/>
  <c r="AK153" i="49"/>
  <c r="AJ153" i="49"/>
  <c r="AQ153" i="49"/>
  <c r="AZ25" i="49"/>
  <c r="AX25" i="49"/>
  <c r="AY25" i="49"/>
  <c r="L159" i="49"/>
  <c r="L31" i="49"/>
  <c r="H31" i="49"/>
  <c r="N31" i="49"/>
  <c r="J31" i="49"/>
  <c r="G31" i="49"/>
  <c r="M31" i="49"/>
  <c r="K31" i="49"/>
  <c r="I31" i="49"/>
  <c r="AZ152" i="49"/>
  <c r="AX152" i="49"/>
  <c r="AY152" i="49"/>
  <c r="AP152" i="49"/>
  <c r="AU152" i="49"/>
  <c r="AZ132" i="49"/>
  <c r="AX132" i="49"/>
  <c r="AY132" i="49"/>
  <c r="AO132" i="49"/>
  <c r="AZ69" i="49"/>
  <c r="AX69" i="49"/>
  <c r="AY69" i="49"/>
  <c r="AQ69" i="49"/>
  <c r="AZ48" i="49"/>
  <c r="AX48" i="49"/>
  <c r="AY48" i="49"/>
  <c r="L75" i="49"/>
  <c r="H75" i="49"/>
  <c r="J75" i="49"/>
  <c r="N75" i="49"/>
  <c r="I75" i="49"/>
  <c r="M75" i="49"/>
  <c r="G75" i="49"/>
  <c r="K75" i="49"/>
  <c r="M170" i="49"/>
  <c r="I170" i="49"/>
  <c r="N170" i="49"/>
  <c r="H170" i="49"/>
  <c r="L170" i="49"/>
  <c r="K170" i="49"/>
  <c r="J170" i="49"/>
  <c r="G170" i="49"/>
  <c r="K90" i="49"/>
  <c r="G90" i="49"/>
  <c r="N90" i="49"/>
  <c r="J90" i="49"/>
  <c r="M90" i="49"/>
  <c r="I90" i="49"/>
  <c r="L90" i="49"/>
  <c r="H90" i="49"/>
  <c r="AZ113" i="49"/>
  <c r="AX113" i="49"/>
  <c r="AY113" i="49"/>
  <c r="AZ92" i="49"/>
  <c r="AX92" i="49"/>
  <c r="AY92" i="49"/>
  <c r="AV92" i="49"/>
  <c r="K119" i="49"/>
  <c r="G119" i="49"/>
  <c r="N119" i="49"/>
  <c r="J119" i="49"/>
  <c r="M119" i="49"/>
  <c r="L119" i="49"/>
  <c r="I119" i="49"/>
  <c r="H119" i="49"/>
  <c r="L130" i="49"/>
  <c r="H130" i="49"/>
  <c r="K130" i="49"/>
  <c r="G130" i="49"/>
  <c r="J130" i="49"/>
  <c r="I130" i="49"/>
  <c r="N130" i="49"/>
  <c r="M130" i="49"/>
  <c r="M30" i="49"/>
  <c r="I30" i="49"/>
  <c r="K30" i="49"/>
  <c r="G30" i="49"/>
  <c r="H30" i="49"/>
  <c r="N30" i="49"/>
  <c r="L30" i="49"/>
  <c r="J30" i="49"/>
  <c r="AZ157" i="49"/>
  <c r="AX157" i="49"/>
  <c r="AY157" i="49"/>
  <c r="AM157" i="49"/>
  <c r="AP157" i="49"/>
  <c r="AZ29" i="49"/>
  <c r="AX29" i="49"/>
  <c r="AY29" i="49"/>
  <c r="K99" i="49"/>
  <c r="G99" i="49"/>
  <c r="N99" i="49"/>
  <c r="J99" i="49"/>
  <c r="I99" i="49"/>
  <c r="H99" i="49"/>
  <c r="M99" i="49"/>
  <c r="L99" i="49"/>
  <c r="M50" i="49"/>
  <c r="I50" i="49"/>
  <c r="L50" i="49"/>
  <c r="H50" i="49"/>
  <c r="K50" i="49"/>
  <c r="G50" i="49"/>
  <c r="N50" i="49"/>
  <c r="J50" i="49"/>
  <c r="X50" i="49"/>
  <c r="K162" i="49"/>
  <c r="G162" i="49"/>
  <c r="N162" i="49"/>
  <c r="I162" i="49"/>
  <c r="M162" i="49"/>
  <c r="H162" i="49"/>
  <c r="L162" i="49"/>
  <c r="J162" i="49"/>
  <c r="AZ160" i="49"/>
  <c r="AX160" i="49"/>
  <c r="AY160" i="49"/>
  <c r="AW160" i="49"/>
  <c r="AZ140" i="49"/>
  <c r="AX140" i="49"/>
  <c r="AY140" i="49"/>
  <c r="AS140" i="49"/>
  <c r="AZ73" i="49"/>
  <c r="AX73" i="49"/>
  <c r="AY73" i="49"/>
  <c r="AZ52" i="49"/>
  <c r="AX52" i="49"/>
  <c r="AY52" i="49"/>
  <c r="L79" i="49"/>
  <c r="H79" i="49"/>
  <c r="K79" i="49"/>
  <c r="J79" i="49"/>
  <c r="N79" i="49"/>
  <c r="I79" i="49"/>
  <c r="M79" i="49"/>
  <c r="G79" i="49"/>
  <c r="L175" i="49"/>
  <c r="H175" i="49"/>
  <c r="N175" i="49"/>
  <c r="J175" i="49"/>
  <c r="K175" i="49"/>
  <c r="M175" i="49"/>
  <c r="I175" i="49"/>
  <c r="G175" i="49"/>
  <c r="L106" i="49"/>
  <c r="H106" i="49"/>
  <c r="K106" i="49"/>
  <c r="G106" i="49"/>
  <c r="J106" i="49"/>
  <c r="I106" i="49"/>
  <c r="N106" i="49"/>
  <c r="M106" i="49"/>
  <c r="AZ117" i="49"/>
  <c r="AX117" i="49"/>
  <c r="AY117" i="49"/>
  <c r="AZ96" i="49"/>
  <c r="AX96" i="49"/>
  <c r="AY96" i="49"/>
  <c r="K123" i="49"/>
  <c r="G123" i="49"/>
  <c r="N123" i="49"/>
  <c r="J123" i="49"/>
  <c r="I123" i="49"/>
  <c r="H123" i="49"/>
  <c r="M123" i="49"/>
  <c r="L123" i="49"/>
  <c r="AZ172" i="49"/>
  <c r="AX172" i="49"/>
  <c r="AY172" i="49"/>
  <c r="M46" i="49"/>
  <c r="I46" i="49"/>
  <c r="L46" i="49"/>
  <c r="H46" i="49"/>
  <c r="K46" i="49"/>
  <c r="G46" i="49"/>
  <c r="J46" i="49"/>
  <c r="N46" i="49"/>
  <c r="AZ161" i="49"/>
  <c r="AX161" i="49"/>
  <c r="AY161" i="49"/>
  <c r="AM161" i="49"/>
  <c r="AZ33" i="49"/>
  <c r="AX33" i="49"/>
  <c r="AY33" i="49"/>
  <c r="AZ12" i="49"/>
  <c r="AX12" i="49"/>
  <c r="AY12" i="49"/>
  <c r="AW12" i="49"/>
  <c r="AK12" i="49"/>
  <c r="AJ12" i="49"/>
  <c r="AO12" i="49"/>
  <c r="AU12" i="49"/>
  <c r="AL12" i="49"/>
  <c r="BY12" i="49"/>
  <c r="AM12" i="49"/>
  <c r="AQ12" i="49"/>
  <c r="AN12" i="49"/>
  <c r="AP12" i="49"/>
  <c r="AR12" i="49"/>
  <c r="AS12" i="49"/>
  <c r="AT12" i="49"/>
  <c r="AV12" i="49"/>
  <c r="L39" i="49"/>
  <c r="H39" i="49"/>
  <c r="N39" i="49"/>
  <c r="J39" i="49"/>
  <c r="G39" i="49"/>
  <c r="M39" i="49"/>
  <c r="K39" i="49"/>
  <c r="I39" i="49"/>
  <c r="AZ165" i="49"/>
  <c r="AX165" i="49"/>
  <c r="AY165" i="49"/>
  <c r="AS165" i="49"/>
  <c r="AZ148" i="49"/>
  <c r="AX148" i="49"/>
  <c r="AY148" i="49"/>
  <c r="AR148" i="49"/>
  <c r="AZ77" i="49"/>
  <c r="AX77" i="49"/>
  <c r="AY77" i="49"/>
  <c r="AZ56" i="49"/>
  <c r="AX56" i="49"/>
  <c r="AY56" i="49"/>
  <c r="N83" i="49"/>
  <c r="J83" i="49"/>
  <c r="M83" i="49"/>
  <c r="I83" i="49"/>
  <c r="L83" i="49"/>
  <c r="H83" i="49"/>
  <c r="K83" i="49"/>
  <c r="G83" i="49"/>
  <c r="M34" i="49"/>
  <c r="I34" i="49"/>
  <c r="K34" i="49"/>
  <c r="G34" i="49"/>
  <c r="L34" i="49"/>
  <c r="J34" i="49"/>
  <c r="H34" i="49"/>
  <c r="N34" i="49"/>
  <c r="M182" i="49"/>
  <c r="I182" i="49"/>
  <c r="L182" i="49"/>
  <c r="H182" i="49"/>
  <c r="K182" i="49"/>
  <c r="G182" i="49"/>
  <c r="J182" i="49"/>
  <c r="N182" i="49"/>
  <c r="AZ128" i="49"/>
  <c r="AX128" i="49"/>
  <c r="AY128" i="49"/>
  <c r="L102" i="49"/>
  <c r="H102" i="49"/>
  <c r="K102" i="49"/>
  <c r="G102" i="49"/>
  <c r="N102" i="49"/>
  <c r="M102" i="49"/>
  <c r="J102" i="49"/>
  <c r="I102" i="49"/>
  <c r="AZ57" i="49"/>
  <c r="AX57" i="49"/>
  <c r="AY57" i="49"/>
  <c r="AS57" i="49"/>
  <c r="AZ36" i="49"/>
  <c r="AX36" i="49"/>
  <c r="AY36" i="49"/>
  <c r="L63" i="49"/>
  <c r="H63" i="49"/>
  <c r="K63" i="49"/>
  <c r="J63" i="49"/>
  <c r="N63" i="49"/>
  <c r="I63" i="49"/>
  <c r="M63" i="49"/>
  <c r="G63" i="49"/>
  <c r="M22" i="49"/>
  <c r="I22" i="49"/>
  <c r="J22" i="49"/>
  <c r="N22" i="49"/>
  <c r="H22" i="49"/>
  <c r="L22" i="49"/>
  <c r="G22" i="49"/>
  <c r="K22" i="49"/>
  <c r="M42" i="49"/>
  <c r="I42" i="49"/>
  <c r="L42" i="49"/>
  <c r="K42" i="49"/>
  <c r="G42" i="49"/>
  <c r="N42" i="49"/>
  <c r="J42" i="49"/>
  <c r="H42" i="49"/>
  <c r="AZ101" i="49"/>
  <c r="AX101" i="49"/>
  <c r="AY101" i="49"/>
  <c r="AK101" i="49"/>
  <c r="AZ80" i="49"/>
  <c r="AX80" i="49"/>
  <c r="AY80" i="49"/>
  <c r="K107" i="49"/>
  <c r="G107" i="49"/>
  <c r="N107" i="49"/>
  <c r="J107" i="49"/>
  <c r="I107" i="49"/>
  <c r="H107" i="49"/>
  <c r="M107" i="49"/>
  <c r="L107" i="49"/>
  <c r="AZ176" i="49"/>
  <c r="AX176" i="49"/>
  <c r="AJ176" i="49"/>
  <c r="AN176" i="49"/>
  <c r="AR176" i="49"/>
  <c r="AV176" i="49"/>
  <c r="AK176" i="49"/>
  <c r="AO176" i="49"/>
  <c r="AS176" i="49"/>
  <c r="AW176" i="49"/>
  <c r="AY176" i="49"/>
  <c r="AL176" i="49"/>
  <c r="AP176" i="49"/>
  <c r="AT176" i="49"/>
  <c r="AM176" i="49"/>
  <c r="AQ176" i="49"/>
  <c r="AU176" i="49"/>
  <c r="AZ164" i="49"/>
  <c r="AX164" i="49"/>
  <c r="AY164" i="49"/>
  <c r="AZ145" i="49"/>
  <c r="AX145" i="49"/>
  <c r="AY145" i="49"/>
  <c r="AM145" i="49"/>
  <c r="AZ17" i="49"/>
  <c r="AX17" i="49"/>
  <c r="AY17" i="49"/>
  <c r="AT17" i="49"/>
  <c r="N151" i="49"/>
  <c r="J151" i="49"/>
  <c r="L151" i="49"/>
  <c r="G151" i="49"/>
  <c r="K151" i="49"/>
  <c r="M151" i="49"/>
  <c r="I151" i="49"/>
  <c r="H151" i="49"/>
  <c r="L23" i="49"/>
  <c r="H23" i="49"/>
  <c r="N23" i="49"/>
  <c r="J23" i="49"/>
  <c r="G23" i="49"/>
  <c r="M23" i="49"/>
  <c r="K23" i="49"/>
  <c r="I23" i="49"/>
  <c r="AZ136" i="49"/>
  <c r="AX136" i="49"/>
  <c r="AY136" i="49"/>
  <c r="AO136" i="49"/>
  <c r="AZ116" i="49"/>
  <c r="AX116" i="49"/>
  <c r="AH116" i="49" s="1"/>
  <c r="AY116" i="49"/>
  <c r="BY116" i="49"/>
  <c r="AZ61" i="49"/>
  <c r="AX61" i="49"/>
  <c r="AY61" i="49"/>
  <c r="AK61" i="49"/>
  <c r="AZ40" i="49"/>
  <c r="AX40" i="49"/>
  <c r="AY40" i="49"/>
  <c r="AU40" i="49"/>
  <c r="L67" i="49"/>
  <c r="H67" i="49"/>
  <c r="M67" i="49"/>
  <c r="G67" i="49"/>
  <c r="K67" i="49"/>
  <c r="J67" i="49"/>
  <c r="N67" i="49"/>
  <c r="I67" i="49"/>
  <c r="L138" i="49"/>
  <c r="H138" i="49"/>
  <c r="K138" i="49"/>
  <c r="G138" i="49"/>
  <c r="J138" i="49"/>
  <c r="I138" i="49"/>
  <c r="N138" i="49"/>
  <c r="M138" i="49"/>
  <c r="L114" i="49"/>
  <c r="H114" i="49"/>
  <c r="K114" i="49"/>
  <c r="G114" i="49"/>
  <c r="J114" i="49"/>
  <c r="I114" i="49"/>
  <c r="N114" i="49"/>
  <c r="M114" i="49"/>
  <c r="M58" i="49"/>
  <c r="L58" i="49"/>
  <c r="H58" i="49"/>
  <c r="J58" i="49"/>
  <c r="AZ105" i="49"/>
  <c r="AX105" i="49"/>
  <c r="AY105" i="49"/>
  <c r="AV105" i="49"/>
  <c r="AZ84" i="49"/>
  <c r="AX84" i="49"/>
  <c r="AY84" i="49"/>
  <c r="BY84" i="49"/>
  <c r="K111" i="49"/>
  <c r="G111" i="49"/>
  <c r="N111" i="49"/>
  <c r="J111" i="49"/>
  <c r="M111" i="49"/>
  <c r="L111" i="49"/>
  <c r="I111" i="49"/>
  <c r="H111" i="49"/>
  <c r="AZ188" i="49"/>
  <c r="AX188" i="49"/>
  <c r="AJ188" i="49"/>
  <c r="AN188" i="49"/>
  <c r="AR188" i="49"/>
  <c r="AV188" i="49"/>
  <c r="AK188" i="49"/>
  <c r="AO188" i="49"/>
  <c r="AS188" i="49"/>
  <c r="AW188" i="49"/>
  <c r="AY188" i="49"/>
  <c r="AL188" i="49"/>
  <c r="AP188" i="49"/>
  <c r="AT188" i="49"/>
  <c r="AQ188" i="49"/>
  <c r="AU188" i="49"/>
  <c r="AM188" i="49"/>
  <c r="AZ168" i="49"/>
  <c r="AX168" i="49"/>
  <c r="AY168" i="49"/>
  <c r="AO168" i="49"/>
  <c r="AK168" i="49"/>
  <c r="AZ149" i="49"/>
  <c r="AX149" i="49"/>
  <c r="AY149" i="49"/>
  <c r="AZ21" i="49"/>
  <c r="AX21" i="49"/>
  <c r="AY21" i="49"/>
  <c r="AU21" i="49"/>
  <c r="N155" i="49"/>
  <c r="J155" i="49"/>
  <c r="M155" i="49"/>
  <c r="H155" i="49"/>
  <c r="L155" i="49"/>
  <c r="G155" i="49"/>
  <c r="K155" i="49"/>
  <c r="I155" i="49"/>
  <c r="L27" i="49"/>
  <c r="H27" i="49"/>
  <c r="N27" i="49"/>
  <c r="J27" i="49"/>
  <c r="K27" i="49"/>
  <c r="I27" i="49"/>
  <c r="G27" i="49"/>
  <c r="M27" i="49"/>
  <c r="AZ144" i="49"/>
  <c r="AX144" i="49"/>
  <c r="AY144" i="49"/>
  <c r="AZ124" i="49"/>
  <c r="AX124" i="49"/>
  <c r="AY124" i="49"/>
  <c r="AZ65" i="49"/>
  <c r="AX65" i="49"/>
  <c r="AY65" i="49"/>
  <c r="AZ44" i="49"/>
  <c r="AX44" i="49"/>
  <c r="AY44" i="49"/>
  <c r="AM44" i="49"/>
  <c r="AH44" i="49" s="1"/>
  <c r="L71" i="49"/>
  <c r="H71" i="49"/>
  <c r="N71" i="49"/>
  <c r="I71" i="49"/>
  <c r="M71" i="49"/>
  <c r="G71" i="49"/>
  <c r="K71" i="49"/>
  <c r="J71" i="49"/>
  <c r="K146" i="49"/>
  <c r="G146" i="49"/>
  <c r="N146" i="49"/>
  <c r="I146" i="49"/>
  <c r="M146" i="49"/>
  <c r="H146" i="49"/>
  <c r="L146" i="49"/>
  <c r="J146" i="49"/>
  <c r="M74" i="49"/>
  <c r="I74" i="49"/>
  <c r="N74" i="49"/>
  <c r="H74" i="49"/>
  <c r="L74" i="49"/>
  <c r="G74" i="49"/>
  <c r="K74" i="49"/>
  <c r="J74" i="49"/>
  <c r="AZ109" i="49"/>
  <c r="AX109" i="49"/>
  <c r="AY109" i="49"/>
  <c r="AQ109" i="49"/>
  <c r="AV109" i="49"/>
  <c r="AL109" i="49"/>
  <c r="AM109" i="49"/>
  <c r="AK109" i="49"/>
  <c r="AN109" i="49"/>
  <c r="AO109" i="49"/>
  <c r="AS109" i="49"/>
  <c r="AT109" i="49"/>
  <c r="AW109" i="49"/>
  <c r="AR109" i="49"/>
  <c r="AZ88" i="49"/>
  <c r="AX88" i="49"/>
  <c r="AY88" i="49"/>
  <c r="AR88" i="49"/>
  <c r="AP18" i="49"/>
  <c r="AJ18" i="49"/>
  <c r="BY70" i="49"/>
  <c r="AP70" i="49"/>
  <c r="AM70" i="49"/>
  <c r="AL110" i="49"/>
  <c r="AK110" i="49"/>
  <c r="AW110" i="49"/>
  <c r="AO69" i="49"/>
  <c r="AV86" i="49"/>
  <c r="AS160" i="49"/>
  <c r="AU55" i="49"/>
  <c r="AK69" i="49"/>
  <c r="AT110" i="49"/>
  <c r="AL86" i="49"/>
  <c r="AV59" i="49"/>
  <c r="AW56" i="49"/>
  <c r="AN56" i="49"/>
  <c r="AT92" i="49"/>
  <c r="AR160" i="49"/>
  <c r="AP55" i="49"/>
  <c r="AR56" i="49"/>
  <c r="AL158" i="49"/>
  <c r="AV95" i="49"/>
  <c r="AQ56" i="49"/>
  <c r="AM11" i="49"/>
  <c r="AR11" i="49"/>
  <c r="AP11" i="49"/>
  <c r="BY92" i="49"/>
  <c r="AS132" i="49"/>
  <c r="AM10" i="49"/>
  <c r="AU69" i="49"/>
  <c r="AS10" i="49"/>
  <c r="AU11" i="49"/>
  <c r="AV10" i="49"/>
  <c r="AK11" i="49"/>
  <c r="AT55" i="49"/>
  <c r="AW55" i="49"/>
  <c r="AP17" i="49"/>
  <c r="AL17" i="49"/>
  <c r="AJ143" i="49"/>
  <c r="S16" i="49"/>
  <c r="AT143" i="49"/>
  <c r="AK57" i="49"/>
  <c r="AT57" i="49"/>
  <c r="AO165" i="49"/>
  <c r="Q16" i="49"/>
  <c r="AD16" i="49"/>
  <c r="B185" i="49"/>
  <c r="AZ82" i="49"/>
  <c r="AY82" i="49"/>
  <c r="AX82" i="49"/>
  <c r="AU82" i="49"/>
  <c r="AZ14" i="49"/>
  <c r="AY14" i="49"/>
  <c r="AX14" i="49"/>
  <c r="AQ14" i="49"/>
  <c r="B153" i="49"/>
  <c r="B25" i="49"/>
  <c r="AZ159" i="49"/>
  <c r="AY159" i="49"/>
  <c r="AX159" i="49"/>
  <c r="BY159" i="49"/>
  <c r="AR159" i="49"/>
  <c r="AZ31" i="49"/>
  <c r="AY31" i="49"/>
  <c r="AX31" i="49"/>
  <c r="AM31" i="49"/>
  <c r="B152" i="49"/>
  <c r="B132" i="49"/>
  <c r="B69" i="49"/>
  <c r="B48" i="49"/>
  <c r="AZ75" i="49"/>
  <c r="AY75" i="49"/>
  <c r="AX75" i="49"/>
  <c r="AZ170" i="49"/>
  <c r="AY170" i="49"/>
  <c r="AX170" i="49"/>
  <c r="AZ90" i="49"/>
  <c r="AY90" i="49"/>
  <c r="AX90" i="49"/>
  <c r="AN90" i="49"/>
  <c r="F90" i="49" s="1"/>
  <c r="AQ90" i="49"/>
  <c r="B113" i="49"/>
  <c r="B92" i="49"/>
  <c r="AZ119" i="49"/>
  <c r="AY119" i="49"/>
  <c r="AX119" i="49"/>
  <c r="AU119" i="49"/>
  <c r="AZ130" i="49"/>
  <c r="AY130" i="49"/>
  <c r="AX130" i="49"/>
  <c r="AZ30" i="49"/>
  <c r="AY30" i="49"/>
  <c r="AX30" i="49"/>
  <c r="B157" i="49"/>
  <c r="B29" i="49"/>
  <c r="AZ99" i="49"/>
  <c r="AY99" i="49"/>
  <c r="AX99" i="49"/>
  <c r="BY99" i="49"/>
  <c r="AZ50" i="49"/>
  <c r="AY50" i="49"/>
  <c r="AX50" i="49"/>
  <c r="AZ162" i="49"/>
  <c r="AY162" i="49"/>
  <c r="AX162" i="49"/>
  <c r="AK162" i="49"/>
  <c r="B160" i="49"/>
  <c r="B140" i="49"/>
  <c r="B73" i="49"/>
  <c r="B52" i="49"/>
  <c r="AZ79" i="49"/>
  <c r="AY79" i="49"/>
  <c r="AX79" i="49"/>
  <c r="AZ175" i="49"/>
  <c r="AL175" i="49"/>
  <c r="AP175" i="49"/>
  <c r="AT175" i="49"/>
  <c r="AY175" i="49"/>
  <c r="AM175" i="49"/>
  <c r="AQ175" i="49"/>
  <c r="AU175" i="49"/>
  <c r="AJ175" i="49"/>
  <c r="AN175" i="49"/>
  <c r="AR175" i="49"/>
  <c r="AV175" i="49"/>
  <c r="AW175" i="49"/>
  <c r="AK175" i="49"/>
  <c r="AX175" i="49"/>
  <c r="AO175" i="49"/>
  <c r="AS175" i="49"/>
  <c r="AZ106" i="49"/>
  <c r="AY106" i="49"/>
  <c r="AX106" i="49"/>
  <c r="AS106" i="49"/>
  <c r="AP106" i="49"/>
  <c r="AM106" i="49"/>
  <c r="B117" i="49"/>
  <c r="P117" i="49" s="1"/>
  <c r="B96" i="49"/>
  <c r="AZ123" i="49"/>
  <c r="AY123" i="49"/>
  <c r="AX123" i="49"/>
  <c r="AN123" i="49"/>
  <c r="B172" i="49"/>
  <c r="AZ46" i="49"/>
  <c r="AY46" i="49"/>
  <c r="AX46" i="49"/>
  <c r="B161" i="49"/>
  <c r="B33" i="49"/>
  <c r="B12" i="49"/>
  <c r="AZ39" i="49"/>
  <c r="AY39" i="49"/>
  <c r="AX39" i="49"/>
  <c r="AU39" i="49"/>
  <c r="B165" i="49"/>
  <c r="B148" i="49"/>
  <c r="B77" i="49"/>
  <c r="B56" i="49"/>
  <c r="AZ83" i="49"/>
  <c r="AY83" i="49"/>
  <c r="AX83" i="49"/>
  <c r="AZ34" i="49"/>
  <c r="AY34" i="49"/>
  <c r="AX34" i="49"/>
  <c r="AZ182" i="49"/>
  <c r="AY182" i="49"/>
  <c r="AJ182" i="49"/>
  <c r="AN182" i="49"/>
  <c r="AR182" i="49"/>
  <c r="AV182" i="49"/>
  <c r="AK182" i="49"/>
  <c r="AO182" i="49"/>
  <c r="AS182" i="49"/>
  <c r="AW182" i="49"/>
  <c r="AX182" i="49"/>
  <c r="AL182" i="49"/>
  <c r="AP182" i="49"/>
  <c r="AT182" i="49"/>
  <c r="AU182" i="49"/>
  <c r="AM182" i="49"/>
  <c r="AQ182" i="49"/>
  <c r="B128" i="49"/>
  <c r="AZ102" i="49"/>
  <c r="AY102" i="49"/>
  <c r="AX102" i="49"/>
  <c r="AL102" i="49"/>
  <c r="B57" i="49"/>
  <c r="B36" i="49"/>
  <c r="AZ63" i="49"/>
  <c r="AY63" i="49"/>
  <c r="AX63" i="49"/>
  <c r="AT63" i="49"/>
  <c r="AZ22" i="49"/>
  <c r="AY22" i="49"/>
  <c r="AX22" i="49"/>
  <c r="AZ42" i="49"/>
  <c r="AY42" i="49"/>
  <c r="AX42" i="49"/>
  <c r="B101" i="49"/>
  <c r="B80" i="49"/>
  <c r="AZ107" i="49"/>
  <c r="AY107" i="49"/>
  <c r="AX107" i="49"/>
  <c r="AO107" i="49"/>
  <c r="AT107" i="49"/>
  <c r="B176" i="49"/>
  <c r="B164" i="49"/>
  <c r="B145" i="49"/>
  <c r="B17" i="49"/>
  <c r="AZ151" i="49"/>
  <c r="AY151" i="49"/>
  <c r="AX151" i="49"/>
  <c r="AZ23" i="49"/>
  <c r="AY23" i="49"/>
  <c r="AX23" i="49"/>
  <c r="AR23" i="49"/>
  <c r="B136" i="49"/>
  <c r="B116" i="49"/>
  <c r="O116" i="49" s="1"/>
  <c r="B61" i="49"/>
  <c r="B40" i="49"/>
  <c r="AZ67" i="49"/>
  <c r="AY67" i="49"/>
  <c r="AX67" i="49"/>
  <c r="AW67" i="49"/>
  <c r="AZ138" i="49"/>
  <c r="AY138" i="49"/>
  <c r="AX138" i="49"/>
  <c r="AZ114" i="49"/>
  <c r="AY114" i="49"/>
  <c r="AX114" i="49"/>
  <c r="AT114" i="49"/>
  <c r="AZ58" i="49"/>
  <c r="AY58" i="49"/>
  <c r="AX58" i="49"/>
  <c r="AP58" i="49"/>
  <c r="B105" i="49"/>
  <c r="B84" i="49"/>
  <c r="AZ111" i="49"/>
  <c r="AY111" i="49"/>
  <c r="AX111" i="49"/>
  <c r="AR111" i="49"/>
  <c r="AJ111" i="49"/>
  <c r="AO111" i="49"/>
  <c r="AW111" i="49"/>
  <c r="AL111" i="49"/>
  <c r="AN111" i="49"/>
  <c r="AK111" i="49"/>
  <c r="AV111" i="49"/>
  <c r="B188" i="49"/>
  <c r="B168" i="49"/>
  <c r="B149" i="49"/>
  <c r="B21" i="49"/>
  <c r="AZ155" i="49"/>
  <c r="AY155" i="49"/>
  <c r="AX155" i="49"/>
  <c r="AU155" i="49"/>
  <c r="AQ155" i="49"/>
  <c r="AK155" i="49"/>
  <c r="AZ27" i="49"/>
  <c r="AY27" i="49"/>
  <c r="AX27" i="49"/>
  <c r="B144" i="49"/>
  <c r="B124" i="49"/>
  <c r="B65" i="49"/>
  <c r="B44" i="49"/>
  <c r="AZ71" i="49"/>
  <c r="AY71" i="49"/>
  <c r="AX71" i="49"/>
  <c r="AT71" i="49"/>
  <c r="AZ146" i="49"/>
  <c r="AY146" i="49"/>
  <c r="AX146" i="49"/>
  <c r="AZ74" i="49"/>
  <c r="AY74" i="49"/>
  <c r="AX74" i="49"/>
  <c r="AP74" i="49"/>
  <c r="AL74" i="49"/>
  <c r="AS74" i="49"/>
  <c r="AU74" i="49"/>
  <c r="B109" i="49"/>
  <c r="B88" i="49"/>
  <c r="AZ115" i="49"/>
  <c r="AY115" i="49"/>
  <c r="AX115" i="49"/>
  <c r="AP115" i="49"/>
  <c r="AL18" i="49"/>
  <c r="AM18" i="49"/>
  <c r="AO92" i="49"/>
  <c r="AJ92" i="49"/>
  <c r="AN92" i="49"/>
  <c r="AU110" i="49"/>
  <c r="AW139" i="49"/>
  <c r="AQ92" i="49"/>
  <c r="AS70" i="49"/>
  <c r="AJ110" i="49"/>
  <c r="AN70" i="49"/>
  <c r="AS110" i="49"/>
  <c r="AW70" i="49"/>
  <c r="AN139" i="49"/>
  <c r="AP92" i="49"/>
  <c r="S14" i="49"/>
  <c r="AV55" i="49"/>
  <c r="BY55" i="49"/>
  <c r="AT139" i="49"/>
  <c r="AQ59" i="49"/>
  <c r="AR59" i="49"/>
  <c r="AM59" i="49"/>
  <c r="AP69" i="49"/>
  <c r="AU139" i="49"/>
  <c r="AO139" i="49"/>
  <c r="AO86" i="49"/>
  <c r="AK17" i="49"/>
  <c r="AR55" i="49"/>
  <c r="AT127" i="49"/>
  <c r="AL95" i="49"/>
  <c r="AV11" i="49"/>
  <c r="AU103" i="49"/>
  <c r="AP103" i="49"/>
  <c r="AK10" i="49"/>
  <c r="AL11" i="49"/>
  <c r="AJ103" i="49"/>
  <c r="AM61" i="49"/>
  <c r="AV56" i="49"/>
  <c r="AV103" i="49"/>
  <c r="AM55" i="49"/>
  <c r="AV154" i="49"/>
  <c r="AV17" i="49"/>
  <c r="AU17" i="49"/>
  <c r="AN55" i="49"/>
  <c r="AR18" i="49"/>
  <c r="BY57" i="49"/>
  <c r="AJ171" i="49"/>
  <c r="BY143" i="49"/>
  <c r="AV160" i="49"/>
  <c r="AJ57" i="49"/>
  <c r="AJ160" i="49"/>
  <c r="AN143" i="49"/>
  <c r="AV168" i="49"/>
  <c r="AZ177" i="49"/>
  <c r="AL177" i="49"/>
  <c r="AP177" i="49"/>
  <c r="AT177" i="49"/>
  <c r="AX177" i="49"/>
  <c r="AM177" i="49"/>
  <c r="AQ177" i="49"/>
  <c r="AU177" i="49"/>
  <c r="AJ177" i="49"/>
  <c r="AN177" i="49"/>
  <c r="AR177" i="49"/>
  <c r="AV177" i="49"/>
  <c r="AK177" i="49"/>
  <c r="AY177" i="49"/>
  <c r="AO177" i="49"/>
  <c r="AS177" i="49"/>
  <c r="AW177" i="49"/>
  <c r="AZ89" i="49"/>
  <c r="AX89" i="49"/>
  <c r="AY89" i="49"/>
  <c r="AT89" i="49"/>
  <c r="AM89" i="49"/>
  <c r="AS89" i="49"/>
  <c r="AP89" i="49"/>
  <c r="AU89" i="49"/>
  <c r="AL89" i="49"/>
  <c r="AV89" i="49"/>
  <c r="BY89" i="49"/>
  <c r="AZ68" i="49"/>
  <c r="AX68" i="49"/>
  <c r="AY68" i="49"/>
  <c r="AL68" i="49"/>
  <c r="AZ133" i="49"/>
  <c r="AX133" i="49"/>
  <c r="AY133" i="49"/>
  <c r="AW133" i="49"/>
  <c r="AZ112" i="49"/>
  <c r="AX112" i="49"/>
  <c r="AY112" i="49"/>
  <c r="AP112" i="49"/>
  <c r="AZ49" i="49"/>
  <c r="AX49" i="49"/>
  <c r="AY49" i="49"/>
  <c r="AR49" i="49"/>
  <c r="AQ49" i="49"/>
  <c r="AZ28" i="49"/>
  <c r="AX28" i="49"/>
  <c r="AY28" i="49"/>
  <c r="AT28" i="49"/>
  <c r="AZ181" i="49"/>
  <c r="AL181" i="49"/>
  <c r="AP181" i="49"/>
  <c r="AT181" i="49"/>
  <c r="AX181" i="49"/>
  <c r="AM181" i="49"/>
  <c r="AQ181" i="49"/>
  <c r="AU181" i="49"/>
  <c r="AJ181" i="49"/>
  <c r="AN181" i="49"/>
  <c r="AR181" i="49"/>
  <c r="AV181" i="49"/>
  <c r="AS181" i="49"/>
  <c r="AW181" i="49"/>
  <c r="AY181" i="49"/>
  <c r="AK181" i="49"/>
  <c r="AO181" i="49"/>
  <c r="AZ93" i="49"/>
  <c r="AX93" i="49"/>
  <c r="AY93" i="49"/>
  <c r="AS93" i="49"/>
  <c r="AW93" i="49"/>
  <c r="AL93" i="49"/>
  <c r="AQ93" i="49"/>
  <c r="AP93" i="49"/>
  <c r="BY93" i="49"/>
  <c r="AO93" i="49"/>
  <c r="AZ72" i="49"/>
  <c r="AX72" i="49"/>
  <c r="AY72" i="49"/>
  <c r="AS72" i="49"/>
  <c r="AV72" i="49"/>
  <c r="AZ137" i="49"/>
  <c r="AX137" i="49"/>
  <c r="AY137" i="49"/>
  <c r="AZ9" i="49"/>
  <c r="AX9" i="49"/>
  <c r="AY9" i="49"/>
  <c r="AZ120" i="49"/>
  <c r="AX120" i="49"/>
  <c r="AY120" i="49"/>
  <c r="AZ53" i="49"/>
  <c r="AX53" i="49"/>
  <c r="AY53" i="49"/>
  <c r="AZ32" i="49"/>
  <c r="AX32" i="49"/>
  <c r="AY32" i="49"/>
  <c r="AU32" i="49"/>
  <c r="AO32" i="49"/>
  <c r="AM32" i="49"/>
  <c r="AK32" i="49"/>
  <c r="BY32" i="49"/>
  <c r="AP32" i="49"/>
  <c r="AJ32" i="49"/>
  <c r="AL32" i="49"/>
  <c r="AV32" i="49"/>
  <c r="AW32" i="49"/>
  <c r="AQ32" i="49"/>
  <c r="AT32" i="49"/>
  <c r="AZ97" i="49"/>
  <c r="AX97" i="49"/>
  <c r="AY97" i="49"/>
  <c r="AZ76" i="49"/>
  <c r="AX76" i="49"/>
  <c r="AY76" i="49"/>
  <c r="AZ141" i="49"/>
  <c r="AX141" i="49"/>
  <c r="AY141" i="49"/>
  <c r="AQ141" i="49"/>
  <c r="AT141" i="49"/>
  <c r="AZ13" i="49"/>
  <c r="AX13" i="49"/>
  <c r="AY13" i="49"/>
  <c r="AZ180" i="49"/>
  <c r="AX180" i="49"/>
  <c r="AJ180" i="49"/>
  <c r="AN180" i="49"/>
  <c r="AR180" i="49"/>
  <c r="AV180" i="49"/>
  <c r="AK180" i="49"/>
  <c r="AO180" i="49"/>
  <c r="AS180" i="49"/>
  <c r="AW180" i="49"/>
  <c r="AY180" i="49"/>
  <c r="AL180" i="49"/>
  <c r="AP180" i="49"/>
  <c r="AT180" i="49"/>
  <c r="AQ180" i="49"/>
  <c r="AU180" i="49"/>
  <c r="AM180" i="49"/>
  <c r="AZ121" i="49"/>
  <c r="AX121" i="49"/>
  <c r="AY121" i="49"/>
  <c r="AZ100" i="49"/>
  <c r="AX100" i="49"/>
  <c r="AY100" i="49"/>
  <c r="AZ184" i="49"/>
  <c r="AX184" i="49"/>
  <c r="AJ184" i="49"/>
  <c r="AN184" i="49"/>
  <c r="AR184" i="49"/>
  <c r="AV184" i="49"/>
  <c r="AK184" i="49"/>
  <c r="AO184" i="49"/>
  <c r="AS184" i="49"/>
  <c r="AW184" i="49"/>
  <c r="AY184" i="49"/>
  <c r="AL184" i="49"/>
  <c r="AP184" i="49"/>
  <c r="AT184" i="49"/>
  <c r="AM184" i="49"/>
  <c r="AQ184" i="49"/>
  <c r="AU184" i="49"/>
  <c r="AZ37" i="49"/>
  <c r="AX37" i="49"/>
  <c r="AY37" i="49"/>
  <c r="AS37" i="49"/>
  <c r="AZ16" i="49"/>
  <c r="AX16" i="49"/>
  <c r="AY16" i="49"/>
  <c r="BY16" i="49"/>
  <c r="AT16" i="49"/>
  <c r="AN16" i="49"/>
  <c r="AU16" i="49"/>
  <c r="AZ169" i="49"/>
  <c r="AX169" i="49"/>
  <c r="AY169" i="49"/>
  <c r="AZ156" i="49"/>
  <c r="AX156" i="49"/>
  <c r="AY156" i="49"/>
  <c r="AR156" i="49"/>
  <c r="AM156" i="49"/>
  <c r="AJ156" i="49"/>
  <c r="AT156" i="49"/>
  <c r="AK156" i="49"/>
  <c r="AV156" i="49"/>
  <c r="AQ156" i="49"/>
  <c r="AP156" i="49"/>
  <c r="AO156" i="49"/>
  <c r="AS156" i="49"/>
  <c r="AU156" i="49"/>
  <c r="AZ81" i="49"/>
  <c r="AX81" i="49"/>
  <c r="AY81" i="49"/>
  <c r="AJ81" i="49"/>
  <c r="AZ60" i="49"/>
  <c r="AX60" i="49"/>
  <c r="AY60" i="49"/>
  <c r="AV60" i="49"/>
  <c r="AZ125" i="49"/>
  <c r="AX125" i="49"/>
  <c r="AY125" i="49"/>
  <c r="AR125" i="49"/>
  <c r="AO125" i="49"/>
  <c r="AH125" i="49" s="1"/>
  <c r="AZ104" i="49"/>
  <c r="AX104" i="49"/>
  <c r="AY104" i="49"/>
  <c r="AZ41" i="49"/>
  <c r="AX41" i="49"/>
  <c r="AY41" i="49"/>
  <c r="AT41" i="49"/>
  <c r="AZ20" i="49"/>
  <c r="AX20" i="49"/>
  <c r="AY20" i="49"/>
  <c r="BY20" i="49"/>
  <c r="AZ173" i="49"/>
  <c r="AL173" i="49"/>
  <c r="AP173" i="49"/>
  <c r="AT173" i="49"/>
  <c r="AX173" i="49"/>
  <c r="AM173" i="49"/>
  <c r="AQ173" i="49"/>
  <c r="AU173" i="49"/>
  <c r="AJ173" i="49"/>
  <c r="AN173" i="49"/>
  <c r="AR173" i="49"/>
  <c r="AV173" i="49"/>
  <c r="AY173" i="49"/>
  <c r="AS173" i="49"/>
  <c r="AW173" i="49"/>
  <c r="AK173" i="49"/>
  <c r="AO173" i="49"/>
  <c r="AZ85" i="49"/>
  <c r="AX85" i="49"/>
  <c r="AY85" i="49"/>
  <c r="AZ64" i="49"/>
  <c r="AX64" i="49"/>
  <c r="AY64" i="49"/>
  <c r="AZ129" i="49"/>
  <c r="AX129" i="49"/>
  <c r="AY129" i="49"/>
  <c r="AM129" i="49"/>
  <c r="AV129" i="49"/>
  <c r="BY129" i="49"/>
  <c r="AK129" i="49"/>
  <c r="AW129" i="49"/>
  <c r="AN129" i="49"/>
  <c r="AU129" i="49"/>
  <c r="AQ129" i="49"/>
  <c r="AS129" i="49"/>
  <c r="AL129" i="49"/>
  <c r="AP129" i="49"/>
  <c r="AO129" i="49"/>
  <c r="AJ129" i="49"/>
  <c r="AR129" i="49"/>
  <c r="AT129" i="49"/>
  <c r="AZ108" i="49"/>
  <c r="AX108" i="49"/>
  <c r="AY108" i="49"/>
  <c r="BY108" i="49"/>
  <c r="AL108" i="49"/>
  <c r="AK108" i="49"/>
  <c r="AO108" i="49"/>
  <c r="AS108" i="49"/>
  <c r="AT108" i="49"/>
  <c r="AZ45" i="49"/>
  <c r="AX45" i="49"/>
  <c r="AY45" i="49"/>
  <c r="AP45" i="49"/>
  <c r="AZ24" i="49"/>
  <c r="AX24" i="49"/>
  <c r="AY24" i="49"/>
  <c r="AZ18" i="49"/>
  <c r="AY18" i="49"/>
  <c r="AX18" i="49"/>
  <c r="AV18" i="49"/>
  <c r="AS18" i="49"/>
  <c r="AZ179" i="49"/>
  <c r="AL179" i="49"/>
  <c r="AP179" i="49"/>
  <c r="AT179" i="49"/>
  <c r="AY179" i="49"/>
  <c r="AM179" i="49"/>
  <c r="AQ179" i="49"/>
  <c r="AU179" i="49"/>
  <c r="AJ179" i="49"/>
  <c r="AN179" i="49"/>
  <c r="AR179" i="49"/>
  <c r="AV179" i="49"/>
  <c r="AO179" i="49"/>
  <c r="AS179" i="49"/>
  <c r="AW179" i="49"/>
  <c r="AK179" i="49"/>
  <c r="AX179" i="49"/>
  <c r="N177" i="49"/>
  <c r="J177" i="49"/>
  <c r="L177" i="49"/>
  <c r="H177" i="49"/>
  <c r="I177" i="49"/>
  <c r="G177" i="49"/>
  <c r="M177" i="49"/>
  <c r="K177" i="49"/>
  <c r="AZ167" i="49"/>
  <c r="AY167" i="49"/>
  <c r="AX167" i="49"/>
  <c r="L89" i="49"/>
  <c r="H89" i="49"/>
  <c r="K89" i="49"/>
  <c r="G89" i="49"/>
  <c r="N89" i="49"/>
  <c r="J89" i="49"/>
  <c r="M89" i="49"/>
  <c r="I89" i="49"/>
  <c r="R89" i="49"/>
  <c r="K68" i="49"/>
  <c r="G68" i="49"/>
  <c r="N68" i="49"/>
  <c r="I68" i="49"/>
  <c r="M68" i="49"/>
  <c r="H68" i="49"/>
  <c r="L68" i="49"/>
  <c r="J68" i="49"/>
  <c r="AZ95" i="49"/>
  <c r="AY95" i="49"/>
  <c r="AX95" i="49"/>
  <c r="BY95" i="49"/>
  <c r="AZ122" i="49"/>
  <c r="AY122" i="49"/>
  <c r="AX122" i="49"/>
  <c r="AZ142" i="49"/>
  <c r="AY142" i="49"/>
  <c r="AX142" i="49"/>
  <c r="AP142" i="49"/>
  <c r="M133" i="49"/>
  <c r="I133" i="49"/>
  <c r="L133" i="49"/>
  <c r="H133" i="49"/>
  <c r="G133" i="49"/>
  <c r="N133" i="49"/>
  <c r="K133" i="49"/>
  <c r="J133" i="49"/>
  <c r="N112" i="49"/>
  <c r="J112" i="49"/>
  <c r="M112" i="49"/>
  <c r="I112" i="49"/>
  <c r="L112" i="49"/>
  <c r="K112" i="49"/>
  <c r="H112" i="49"/>
  <c r="G112" i="49"/>
  <c r="AZ139" i="49"/>
  <c r="AY139" i="49"/>
  <c r="AX139" i="49"/>
  <c r="AQ139" i="49"/>
  <c r="AZ11" i="49"/>
  <c r="AY11" i="49"/>
  <c r="AX11" i="49"/>
  <c r="BY11" i="49"/>
  <c r="AZ110" i="49"/>
  <c r="AY110" i="49"/>
  <c r="AX110" i="49"/>
  <c r="AR110" i="49"/>
  <c r="AZ70" i="49"/>
  <c r="AY70" i="49"/>
  <c r="AX70" i="49"/>
  <c r="AV70" i="49"/>
  <c r="N49" i="49"/>
  <c r="J49" i="49"/>
  <c r="M49" i="49"/>
  <c r="I49" i="49"/>
  <c r="L49" i="49"/>
  <c r="H49" i="49"/>
  <c r="K49" i="49"/>
  <c r="G49" i="49"/>
  <c r="K28" i="49"/>
  <c r="G28" i="49"/>
  <c r="M28" i="49"/>
  <c r="I28" i="49"/>
  <c r="J28" i="49"/>
  <c r="H28" i="49"/>
  <c r="N28" i="49"/>
  <c r="L28" i="49"/>
  <c r="AZ55" i="49"/>
  <c r="AY55" i="49"/>
  <c r="AX55" i="49"/>
  <c r="AS55" i="49"/>
  <c r="N181" i="49"/>
  <c r="J181" i="49"/>
  <c r="M181" i="49"/>
  <c r="L181" i="49"/>
  <c r="H181" i="49"/>
  <c r="K181" i="49"/>
  <c r="I181" i="49"/>
  <c r="G181" i="49"/>
  <c r="AZ10" i="49"/>
  <c r="AY10" i="49"/>
  <c r="AX10" i="49"/>
  <c r="AJ10" i="49"/>
  <c r="L93" i="49"/>
  <c r="H93" i="49"/>
  <c r="K93" i="49"/>
  <c r="G93" i="49"/>
  <c r="N93" i="49"/>
  <c r="J93" i="49"/>
  <c r="I93" i="49"/>
  <c r="M93" i="49"/>
  <c r="X93" i="49"/>
  <c r="K72" i="49"/>
  <c r="G72" i="49"/>
  <c r="J72" i="49"/>
  <c r="N72" i="49"/>
  <c r="I72" i="49"/>
  <c r="M72" i="49"/>
  <c r="H72" i="49"/>
  <c r="L72" i="49"/>
  <c r="K8" i="49"/>
  <c r="G8" i="49"/>
  <c r="N8" i="49"/>
  <c r="J8" i="49"/>
  <c r="M8" i="49"/>
  <c r="I8" i="49"/>
  <c r="H8" i="49"/>
  <c r="L8" i="49"/>
  <c r="AZ35" i="49"/>
  <c r="AY35" i="49"/>
  <c r="AX35" i="49"/>
  <c r="AZ98" i="49"/>
  <c r="AY98" i="49"/>
  <c r="AX98" i="49"/>
  <c r="AV98" i="49"/>
  <c r="AZ154" i="49"/>
  <c r="AY154" i="49"/>
  <c r="AX154" i="49"/>
  <c r="AS154" i="49"/>
  <c r="AZ150" i="49"/>
  <c r="AY150" i="49"/>
  <c r="AX150" i="49"/>
  <c r="M137" i="49"/>
  <c r="I137" i="49"/>
  <c r="L137" i="49"/>
  <c r="H137" i="49"/>
  <c r="K137" i="49"/>
  <c r="J137" i="49"/>
  <c r="G137" i="49"/>
  <c r="N137" i="49"/>
  <c r="N9" i="49"/>
  <c r="J9" i="49"/>
  <c r="M9" i="49"/>
  <c r="I9" i="49"/>
  <c r="L9" i="49"/>
  <c r="H9" i="49"/>
  <c r="K9" i="49"/>
  <c r="G9" i="49"/>
  <c r="AZ143" i="49"/>
  <c r="AY143" i="49"/>
  <c r="AX143" i="49"/>
  <c r="AO143" i="49"/>
  <c r="AZ15" i="49"/>
  <c r="AY15" i="49"/>
  <c r="AX15" i="49"/>
  <c r="N120" i="49"/>
  <c r="J120" i="49"/>
  <c r="M120" i="49"/>
  <c r="I120" i="49"/>
  <c r="L120" i="49"/>
  <c r="K120" i="49"/>
  <c r="H120" i="49"/>
  <c r="G120" i="49"/>
  <c r="AZ86" i="49"/>
  <c r="AY86" i="49"/>
  <c r="AX86" i="49"/>
  <c r="AS86" i="49"/>
  <c r="AR86" i="49"/>
  <c r="AQ86" i="49"/>
  <c r="AW86" i="49"/>
  <c r="N53" i="49"/>
  <c r="J53" i="49"/>
  <c r="M53" i="49"/>
  <c r="I53" i="49"/>
  <c r="L53" i="49"/>
  <c r="H53" i="49"/>
  <c r="K53" i="49"/>
  <c r="G53" i="49"/>
  <c r="K32" i="49"/>
  <c r="G32" i="49"/>
  <c r="M32" i="49"/>
  <c r="I32" i="49"/>
  <c r="N32" i="49"/>
  <c r="L32" i="49"/>
  <c r="J32" i="49"/>
  <c r="H32" i="49"/>
  <c r="Q32" i="49"/>
  <c r="AZ59" i="49"/>
  <c r="AY59" i="49"/>
  <c r="AX59" i="49"/>
  <c r="AN59" i="49"/>
  <c r="BY59" i="49"/>
  <c r="AO59" i="49"/>
  <c r="AP59" i="49"/>
  <c r="AL59" i="49"/>
  <c r="AK59" i="49"/>
  <c r="AJ59" i="49"/>
  <c r="AZ186" i="49"/>
  <c r="AY186" i="49"/>
  <c r="AJ186" i="49"/>
  <c r="AN186" i="49"/>
  <c r="AR186" i="49"/>
  <c r="AV186" i="49"/>
  <c r="AK186" i="49"/>
  <c r="AO186" i="49"/>
  <c r="AS186" i="49"/>
  <c r="AW186" i="49"/>
  <c r="AX186" i="49"/>
  <c r="AL186" i="49"/>
  <c r="AP186" i="49"/>
  <c r="AT186" i="49"/>
  <c r="AM186" i="49"/>
  <c r="AQ186" i="49"/>
  <c r="AU186" i="49"/>
  <c r="AZ26" i="49"/>
  <c r="AY26" i="49"/>
  <c r="AX26" i="49"/>
  <c r="BY26" i="49"/>
  <c r="M97" i="49"/>
  <c r="I97" i="49"/>
  <c r="L97" i="49"/>
  <c r="H97" i="49"/>
  <c r="K97" i="49"/>
  <c r="J97" i="49"/>
  <c r="G97" i="49"/>
  <c r="N97" i="49"/>
  <c r="K76" i="49"/>
  <c r="G76" i="49"/>
  <c r="L76" i="49"/>
  <c r="J76" i="49"/>
  <c r="N76" i="49"/>
  <c r="I76" i="49"/>
  <c r="M76" i="49"/>
  <c r="H76" i="49"/>
  <c r="AZ103" i="49"/>
  <c r="AY103" i="49"/>
  <c r="AX103" i="49"/>
  <c r="AW103" i="49"/>
  <c r="AZ171" i="49"/>
  <c r="AY171" i="49"/>
  <c r="AX171" i="49"/>
  <c r="AL171" i="49"/>
  <c r="AZ158" i="49"/>
  <c r="AY158" i="49"/>
  <c r="AX158" i="49"/>
  <c r="AQ158" i="49"/>
  <c r="M141" i="49"/>
  <c r="I141" i="49"/>
  <c r="L141" i="49"/>
  <c r="H141" i="49"/>
  <c r="G141" i="49"/>
  <c r="N141" i="49"/>
  <c r="K141" i="49"/>
  <c r="J141" i="49"/>
  <c r="N13" i="49"/>
  <c r="J13" i="49"/>
  <c r="K13" i="49"/>
  <c r="I13" i="49"/>
  <c r="M13" i="49"/>
  <c r="H13" i="49"/>
  <c r="L13" i="49"/>
  <c r="G13" i="49"/>
  <c r="AZ147" i="49"/>
  <c r="AY147" i="49"/>
  <c r="AX147" i="49"/>
  <c r="AO147" i="49"/>
  <c r="AU147" i="49"/>
  <c r="AL147" i="49"/>
  <c r="AZ19" i="49"/>
  <c r="AY19" i="49"/>
  <c r="AX19" i="49"/>
  <c r="AZ174" i="49"/>
  <c r="AY174" i="49"/>
  <c r="AJ174" i="49"/>
  <c r="AN174" i="49"/>
  <c r="AR174" i="49"/>
  <c r="AV174" i="49"/>
  <c r="AK174" i="49"/>
  <c r="AO174" i="49"/>
  <c r="AS174" i="49"/>
  <c r="AW174" i="49"/>
  <c r="AX174" i="49"/>
  <c r="AL174" i="49"/>
  <c r="AP174" i="49"/>
  <c r="AT174" i="49"/>
  <c r="AU174" i="49"/>
  <c r="AM174" i="49"/>
  <c r="AQ174" i="49"/>
  <c r="K180" i="49"/>
  <c r="G180" i="49"/>
  <c r="M180" i="49"/>
  <c r="I180" i="49"/>
  <c r="N180" i="49"/>
  <c r="L180" i="49"/>
  <c r="J180" i="49"/>
  <c r="H180" i="49"/>
  <c r="AZ118" i="49"/>
  <c r="AY118" i="49"/>
  <c r="AX118" i="49"/>
  <c r="M121" i="49"/>
  <c r="I121" i="49"/>
  <c r="L121" i="49"/>
  <c r="H121" i="49"/>
  <c r="K121" i="49"/>
  <c r="J121" i="49"/>
  <c r="G121" i="49"/>
  <c r="N121" i="49"/>
  <c r="N100" i="49"/>
  <c r="J100" i="49"/>
  <c r="M100" i="49"/>
  <c r="I100" i="49"/>
  <c r="H100" i="49"/>
  <c r="G100" i="49"/>
  <c r="L100" i="49"/>
  <c r="K100" i="49"/>
  <c r="AZ127" i="49"/>
  <c r="AY127" i="49"/>
  <c r="AX127" i="49"/>
  <c r="AK127" i="49"/>
  <c r="AZ178" i="49"/>
  <c r="AY178" i="49"/>
  <c r="AJ178" i="49"/>
  <c r="AN178" i="49"/>
  <c r="AR178" i="49"/>
  <c r="AV178" i="49"/>
  <c r="AK178" i="49"/>
  <c r="AO178" i="49"/>
  <c r="AS178" i="49"/>
  <c r="AW178" i="49"/>
  <c r="AX178" i="49"/>
  <c r="AL178" i="49"/>
  <c r="AP178" i="49"/>
  <c r="AT178" i="49"/>
  <c r="AM178" i="49"/>
  <c r="AQ178" i="49"/>
  <c r="AU178" i="49"/>
  <c r="AZ62" i="49"/>
  <c r="AY62" i="49"/>
  <c r="AX62" i="49"/>
  <c r="K184" i="49"/>
  <c r="G184" i="49"/>
  <c r="N184" i="49"/>
  <c r="J184" i="49"/>
  <c r="M184" i="49"/>
  <c r="I184" i="49"/>
  <c r="L184" i="49"/>
  <c r="H184" i="49"/>
  <c r="N37" i="49"/>
  <c r="J37" i="49"/>
  <c r="L37" i="49"/>
  <c r="H37" i="49"/>
  <c r="I37" i="49"/>
  <c r="G37" i="49"/>
  <c r="M37" i="49"/>
  <c r="K37" i="49"/>
  <c r="K16" i="49"/>
  <c r="G16" i="49"/>
  <c r="AF16" i="49" s="1"/>
  <c r="J16" i="49"/>
  <c r="N16" i="49"/>
  <c r="I16" i="49"/>
  <c r="M16" i="49"/>
  <c r="H16" i="49"/>
  <c r="L16" i="49"/>
  <c r="U16" i="49"/>
  <c r="AZ43" i="49"/>
  <c r="AY43" i="49"/>
  <c r="AX43" i="49"/>
  <c r="N169" i="49"/>
  <c r="J169" i="49"/>
  <c r="L169" i="49"/>
  <c r="G169" i="49"/>
  <c r="H169" i="49"/>
  <c r="M169" i="49"/>
  <c r="K169" i="49"/>
  <c r="I169" i="49"/>
  <c r="M156" i="49"/>
  <c r="I156" i="49"/>
  <c r="J156" i="49"/>
  <c r="N156" i="49"/>
  <c r="H156" i="49"/>
  <c r="L156" i="49"/>
  <c r="K156" i="49"/>
  <c r="G156" i="49"/>
  <c r="L81" i="49"/>
  <c r="N81" i="49"/>
  <c r="J81" i="49"/>
  <c r="I81" i="49"/>
  <c r="H81" i="49"/>
  <c r="M81" i="49"/>
  <c r="G81" i="49"/>
  <c r="K81" i="49"/>
  <c r="K60" i="49"/>
  <c r="G60" i="49"/>
  <c r="L60" i="49"/>
  <c r="J60" i="49"/>
  <c r="N60" i="49"/>
  <c r="I60" i="49"/>
  <c r="M60" i="49"/>
  <c r="H60" i="49"/>
  <c r="AZ87" i="49"/>
  <c r="AY87" i="49"/>
  <c r="AX87" i="49"/>
  <c r="AZ187" i="49"/>
  <c r="AL187" i="49"/>
  <c r="AP187" i="49"/>
  <c r="AT187" i="49"/>
  <c r="AY187" i="49"/>
  <c r="AM187" i="49"/>
  <c r="AQ187" i="49"/>
  <c r="AU187" i="49"/>
  <c r="AJ187" i="49"/>
  <c r="AN187" i="49"/>
  <c r="AR187" i="49"/>
  <c r="AV187" i="49"/>
  <c r="AO187" i="49"/>
  <c r="AX187" i="49"/>
  <c r="AS187" i="49"/>
  <c r="AW187" i="49"/>
  <c r="AK187" i="49"/>
  <c r="AZ126" i="49"/>
  <c r="AY126" i="49"/>
  <c r="AX126" i="49"/>
  <c r="M125" i="49"/>
  <c r="I125" i="49"/>
  <c r="L125" i="49"/>
  <c r="H125" i="49"/>
  <c r="G125" i="49"/>
  <c r="N125" i="49"/>
  <c r="K125" i="49"/>
  <c r="J125" i="49"/>
  <c r="N104" i="49"/>
  <c r="J104" i="49"/>
  <c r="M104" i="49"/>
  <c r="I104" i="49"/>
  <c r="L104" i="49"/>
  <c r="K104" i="49"/>
  <c r="H104" i="49"/>
  <c r="G104" i="49"/>
  <c r="AZ131" i="49"/>
  <c r="AY131" i="49"/>
  <c r="AX131" i="49"/>
  <c r="AZ166" i="49"/>
  <c r="AY166" i="49"/>
  <c r="AX166" i="49"/>
  <c r="AZ183" i="49"/>
  <c r="AL183" i="49"/>
  <c r="AP183" i="49"/>
  <c r="AT183" i="49"/>
  <c r="AY183" i="49"/>
  <c r="AM183" i="49"/>
  <c r="AQ183" i="49"/>
  <c r="AU183" i="49"/>
  <c r="AJ183" i="49"/>
  <c r="AN183" i="49"/>
  <c r="AR183" i="49"/>
  <c r="AV183" i="49"/>
  <c r="AX183" i="49"/>
  <c r="AW183" i="49"/>
  <c r="AK183" i="49"/>
  <c r="AO183" i="49"/>
  <c r="AS183" i="49"/>
  <c r="AZ78" i="49"/>
  <c r="AY78" i="49"/>
  <c r="AX78" i="49"/>
  <c r="BY78" i="49"/>
  <c r="AZ38" i="49"/>
  <c r="AY38" i="49"/>
  <c r="AX38" i="49"/>
  <c r="N41" i="49"/>
  <c r="J41" i="49"/>
  <c r="L41" i="49"/>
  <c r="H41" i="49"/>
  <c r="M41" i="49"/>
  <c r="K41" i="49"/>
  <c r="I41" i="49"/>
  <c r="G41" i="49"/>
  <c r="K20" i="49"/>
  <c r="G20" i="49"/>
  <c r="L20" i="49"/>
  <c r="J20" i="49"/>
  <c r="N20" i="49"/>
  <c r="I20" i="49"/>
  <c r="M20" i="49"/>
  <c r="H20" i="49"/>
  <c r="AZ47" i="49"/>
  <c r="AY47" i="49"/>
  <c r="AX47" i="49"/>
  <c r="AK47" i="49"/>
  <c r="N173" i="49"/>
  <c r="J173" i="49"/>
  <c r="L173" i="49"/>
  <c r="H173" i="49"/>
  <c r="M173" i="49"/>
  <c r="K173" i="49"/>
  <c r="I173" i="49"/>
  <c r="G173" i="49"/>
  <c r="AZ163" i="49"/>
  <c r="AY163" i="49"/>
  <c r="AX163" i="49"/>
  <c r="L85" i="49"/>
  <c r="H85" i="49"/>
  <c r="K85" i="49"/>
  <c r="G85" i="49"/>
  <c r="N85" i="49"/>
  <c r="J85" i="49"/>
  <c r="M85" i="49"/>
  <c r="I85" i="49"/>
  <c r="K64" i="49"/>
  <c r="G64" i="49"/>
  <c r="M64" i="49"/>
  <c r="H64" i="49"/>
  <c r="L64" i="49"/>
  <c r="J64" i="49"/>
  <c r="N64" i="49"/>
  <c r="I64" i="49"/>
  <c r="AZ91" i="49"/>
  <c r="AY91" i="49"/>
  <c r="AX91" i="49"/>
  <c r="BY91" i="49"/>
  <c r="AM91" i="49"/>
  <c r="AT91" i="49"/>
  <c r="AJ91" i="49"/>
  <c r="AN91" i="49"/>
  <c r="AR91" i="49"/>
  <c r="AP91" i="49"/>
  <c r="AQ91" i="49"/>
  <c r="AW91" i="49"/>
  <c r="AO91" i="49"/>
  <c r="AU91" i="49"/>
  <c r="AL91" i="49"/>
  <c r="AS91" i="49"/>
  <c r="AK91" i="49"/>
  <c r="AV91" i="49"/>
  <c r="AZ66" i="49"/>
  <c r="AY66" i="49"/>
  <c r="AX66" i="49"/>
  <c r="AL66" i="49"/>
  <c r="AZ134" i="49"/>
  <c r="AY134" i="49"/>
  <c r="AX134" i="49"/>
  <c r="AN134" i="49"/>
  <c r="M129" i="49"/>
  <c r="I129" i="49"/>
  <c r="L129" i="49"/>
  <c r="H129" i="49"/>
  <c r="K129" i="49"/>
  <c r="J129" i="49"/>
  <c r="G129" i="49"/>
  <c r="N129" i="49"/>
  <c r="N108" i="49"/>
  <c r="J108" i="49"/>
  <c r="M108" i="49"/>
  <c r="I108" i="49"/>
  <c r="H108" i="49"/>
  <c r="G108" i="49"/>
  <c r="L108" i="49"/>
  <c r="K108" i="49"/>
  <c r="AZ135" i="49"/>
  <c r="AY135" i="49"/>
  <c r="AX135" i="49"/>
  <c r="AN135" i="49"/>
  <c r="AZ7" i="49"/>
  <c r="AX7" i="49"/>
  <c r="AY7" i="49"/>
  <c r="AZ94" i="49"/>
  <c r="AY94" i="49"/>
  <c r="AX94" i="49"/>
  <c r="AZ54" i="49"/>
  <c r="AY54" i="49"/>
  <c r="AX54" i="49"/>
  <c r="B45" i="49"/>
  <c r="AA45" i="49" s="1"/>
  <c r="B24" i="49"/>
  <c r="Q24" i="49" s="1"/>
  <c r="AZ51" i="49"/>
  <c r="AY51" i="49"/>
  <c r="AX51" i="49"/>
  <c r="AL51" i="49"/>
  <c r="AP51" i="49"/>
  <c r="AQ51" i="49"/>
  <c r="AK51" i="49"/>
  <c r="AR51" i="49"/>
  <c r="AU51" i="49"/>
  <c r="AW51" i="49"/>
  <c r="BY51" i="49"/>
  <c r="AV51" i="49"/>
  <c r="AN51" i="49"/>
  <c r="AM51" i="49"/>
  <c r="AT51" i="49"/>
  <c r="AJ51" i="49"/>
  <c r="AF47" i="49"/>
  <c r="U11" i="49"/>
  <c r="W14" i="49"/>
  <c r="T14" i="49"/>
  <c r="AB157" i="49"/>
  <c r="AA18" i="49"/>
  <c r="AC18" i="49"/>
  <c r="Z18" i="49"/>
  <c r="Q18" i="49"/>
  <c r="S18" i="49"/>
  <c r="AC55" i="49"/>
  <c r="Z134" i="49"/>
  <c r="Y134" i="49"/>
  <c r="V134" i="49"/>
  <c r="U134" i="49"/>
  <c r="S154" i="49"/>
  <c r="T18" i="49"/>
  <c r="AB18" i="49"/>
  <c r="W18" i="49"/>
  <c r="AD18" i="49"/>
  <c r="U18" i="49"/>
  <c r="Y18" i="49"/>
  <c r="X55" i="49"/>
  <c r="Q134" i="49"/>
  <c r="AA134" i="49"/>
  <c r="O134" i="49"/>
  <c r="P134" i="49"/>
  <c r="Y11" i="49"/>
  <c r="X14" i="49"/>
  <c r="Z14" i="49"/>
  <c r="AB11" i="49"/>
  <c r="S134" i="49"/>
  <c r="Y157" i="49"/>
  <c r="Q157" i="49"/>
  <c r="AA157" i="49"/>
  <c r="V18" i="49"/>
  <c r="P18" i="49"/>
  <c r="X18" i="49"/>
  <c r="R18" i="49"/>
  <c r="W55" i="49"/>
  <c r="W154" i="49"/>
  <c r="R134" i="49"/>
  <c r="X134" i="49"/>
  <c r="W134" i="49"/>
  <c r="T134" i="49"/>
  <c r="AB134" i="49"/>
  <c r="AF11" i="49"/>
  <c r="P123" i="49"/>
  <c r="X157" i="49"/>
  <c r="R157" i="49"/>
  <c r="W157" i="49"/>
  <c r="Z157" i="49"/>
  <c r="P55" i="49"/>
  <c r="AB55" i="49"/>
  <c r="V55" i="49"/>
  <c r="Y55" i="49"/>
  <c r="AA55" i="49"/>
  <c r="R55" i="49"/>
  <c r="Q11" i="49"/>
  <c r="AD11" i="49"/>
  <c r="S11" i="49"/>
  <c r="Q14" i="49"/>
  <c r="O14" i="49"/>
  <c r="S63" i="49"/>
  <c r="AD14" i="49"/>
  <c r="AB14" i="49"/>
  <c r="Y14" i="49"/>
  <c r="W11" i="49"/>
  <c r="R14" i="49"/>
  <c r="T63" i="49"/>
  <c r="AC116" i="49"/>
  <c r="AC157" i="49"/>
  <c r="S157" i="49"/>
  <c r="U157" i="49"/>
  <c r="T157" i="49"/>
  <c r="AD55" i="49"/>
  <c r="O55" i="49"/>
  <c r="Z55" i="49"/>
  <c r="R48" i="49"/>
  <c r="O11" i="49"/>
  <c r="Z11" i="49"/>
  <c r="R11" i="49"/>
  <c r="AC11" i="49"/>
  <c r="AA14" i="49"/>
  <c r="V14" i="49"/>
  <c r="AC14" i="49"/>
  <c r="U14" i="49"/>
  <c r="P165" i="49"/>
  <c r="X11" i="49"/>
  <c r="P11" i="49"/>
  <c r="P14" i="49"/>
  <c r="AD157" i="49"/>
  <c r="O157" i="49"/>
  <c r="V157" i="49"/>
  <c r="P157" i="49"/>
  <c r="Y45" i="49"/>
  <c r="Q55" i="49"/>
  <c r="T55" i="49"/>
  <c r="AF55" i="49"/>
  <c r="U55" i="49"/>
  <c r="V20" i="49"/>
  <c r="V11" i="49"/>
  <c r="AA11" i="49"/>
  <c r="AB116" i="49"/>
  <c r="Q148" i="49"/>
  <c r="AB148" i="49"/>
  <c r="S148" i="49"/>
  <c r="T148" i="49"/>
  <c r="S162" i="49"/>
  <c r="Q162" i="49"/>
  <c r="R162" i="49"/>
  <c r="V109" i="49"/>
  <c r="AD132" i="49"/>
  <c r="Y132" i="49"/>
  <c r="U132" i="49"/>
  <c r="R160" i="49"/>
  <c r="AB160" i="49"/>
  <c r="V31" i="49"/>
  <c r="AF31" i="49"/>
  <c r="AB70" i="49"/>
  <c r="AD70" i="49"/>
  <c r="R70" i="49"/>
  <c r="U59" i="49"/>
  <c r="AD160" i="49"/>
  <c r="W31" i="49"/>
  <c r="T120" i="49"/>
  <c r="X120" i="49"/>
  <c r="Q111" i="49"/>
  <c r="P111" i="49"/>
  <c r="O86" i="49"/>
  <c r="S86" i="49"/>
  <c r="O120" i="49"/>
  <c r="X86" i="49"/>
  <c r="AD120" i="49"/>
  <c r="Z86" i="49"/>
  <c r="AC111" i="49"/>
  <c r="U23" i="49"/>
  <c r="R23" i="49"/>
  <c r="Z120" i="49"/>
  <c r="X111" i="49"/>
  <c r="U152" i="49"/>
  <c r="W152" i="49"/>
  <c r="X152" i="49"/>
  <c r="U162" i="49"/>
  <c r="AU22" i="49"/>
  <c r="AJ149" i="49"/>
  <c r="W148" i="49"/>
  <c r="U148" i="49"/>
  <c r="AA148" i="49"/>
  <c r="O148" i="49"/>
  <c r="Z162" i="49"/>
  <c r="O109" i="49"/>
  <c r="AD162" i="49"/>
  <c r="P132" i="49"/>
  <c r="Q132" i="49"/>
  <c r="Z132" i="49"/>
  <c r="W162" i="49"/>
  <c r="Q70" i="49"/>
  <c r="AC70" i="49"/>
  <c r="O106" i="49"/>
  <c r="V70" i="49"/>
  <c r="P70" i="49"/>
  <c r="W111" i="49"/>
  <c r="R31" i="49"/>
  <c r="Z160" i="49"/>
  <c r="AD31" i="49"/>
  <c r="Y120" i="49"/>
  <c r="AB120" i="49"/>
  <c r="P120" i="49"/>
  <c r="V86" i="49"/>
  <c r="T86" i="49"/>
  <c r="P86" i="49"/>
  <c r="AC120" i="49"/>
  <c r="V120" i="49"/>
  <c r="O23" i="49"/>
  <c r="W23" i="49"/>
  <c r="T23" i="49"/>
  <c r="R59" i="49"/>
  <c r="Z152" i="49"/>
  <c r="AB152" i="49"/>
  <c r="P152" i="49"/>
  <c r="T162" i="49"/>
  <c r="X148" i="49"/>
  <c r="V148" i="49"/>
  <c r="P148" i="49"/>
  <c r="AD148" i="49"/>
  <c r="O162" i="49"/>
  <c r="Y162" i="49"/>
  <c r="V162" i="49"/>
  <c r="AC162" i="49"/>
  <c r="O132" i="49"/>
  <c r="X132" i="49"/>
  <c r="V132" i="49"/>
  <c r="T106" i="49"/>
  <c r="AA70" i="49"/>
  <c r="Y70" i="49"/>
  <c r="O70" i="49"/>
  <c r="Z70" i="49"/>
  <c r="T70" i="49"/>
  <c r="P162" i="49"/>
  <c r="O160" i="49"/>
  <c r="S120" i="49"/>
  <c r="Z111" i="49"/>
  <c r="AB86" i="49"/>
  <c r="Y86" i="49"/>
  <c r="AA86" i="49"/>
  <c r="AD86" i="49"/>
  <c r="U86" i="49"/>
  <c r="R120" i="49"/>
  <c r="AA120" i="49"/>
  <c r="Z23" i="49"/>
  <c r="Q23" i="49"/>
  <c r="P23" i="49"/>
  <c r="AD152" i="49"/>
  <c r="T152" i="49"/>
  <c r="T111" i="49"/>
  <c r="R111" i="49"/>
  <c r="AU149" i="49"/>
  <c r="AQ149" i="49"/>
  <c r="V98" i="49"/>
  <c r="AA133" i="49"/>
  <c r="AD110" i="49"/>
  <c r="T110" i="49"/>
  <c r="W28" i="49"/>
  <c r="O142" i="49"/>
  <c r="AD154" i="49"/>
  <c r="AC154" i="49"/>
  <c r="AA154" i="49"/>
  <c r="R154" i="49"/>
  <c r="Z154" i="49"/>
  <c r="P110" i="49"/>
  <c r="AB123" i="49"/>
  <c r="AB28" i="49"/>
  <c r="AB119" i="49"/>
  <c r="V154" i="49"/>
  <c r="T154" i="49"/>
  <c r="AB154" i="49"/>
  <c r="U154" i="49"/>
  <c r="AA28" i="49"/>
  <c r="Z123" i="49"/>
  <c r="Z112" i="49"/>
  <c r="V26" i="49"/>
  <c r="V119" i="49"/>
  <c r="Q154" i="49"/>
  <c r="X154" i="49"/>
  <c r="O154" i="49"/>
  <c r="Y154" i="49"/>
  <c r="W110" i="49"/>
  <c r="Y28" i="49"/>
  <c r="Y110" i="49"/>
  <c r="AB7" i="49"/>
  <c r="T112" i="49"/>
  <c r="S112" i="49"/>
  <c r="AD26" i="49"/>
  <c r="AB45" i="49"/>
  <c r="X20" i="49"/>
  <c r="Q20" i="49"/>
  <c r="Q110" i="49"/>
  <c r="X28" i="49"/>
  <c r="O28" i="49"/>
  <c r="AD28" i="49"/>
  <c r="V28" i="49"/>
  <c r="AA110" i="49"/>
  <c r="Y7" i="49"/>
  <c r="AD7" i="49"/>
  <c r="AA26" i="49"/>
  <c r="S26" i="49"/>
  <c r="W142" i="49"/>
  <c r="AC26" i="49"/>
  <c r="AD74" i="49"/>
  <c r="S45" i="49"/>
  <c r="AD45" i="49"/>
  <c r="AC45" i="49"/>
  <c r="AD48" i="49"/>
  <c r="AC110" i="49"/>
  <c r="AB110" i="49"/>
  <c r="X110" i="49"/>
  <c r="AB95" i="49"/>
  <c r="P28" i="49"/>
  <c r="R28" i="49"/>
  <c r="S95" i="49"/>
  <c r="Z28" i="49"/>
  <c r="Q28" i="49"/>
  <c r="T7" i="49"/>
  <c r="Y26" i="49"/>
  <c r="W26" i="49"/>
  <c r="Q45" i="49"/>
  <c r="P48" i="49"/>
  <c r="Z110" i="49"/>
  <c r="O110" i="49"/>
  <c r="U110" i="49"/>
  <c r="Z165" i="49"/>
  <c r="AC165" i="49"/>
  <c r="S74" i="49"/>
  <c r="R110" i="49"/>
  <c r="AC28" i="49"/>
  <c r="S28" i="49"/>
  <c r="T28" i="49"/>
  <c r="S110" i="49"/>
  <c r="Y165" i="49"/>
  <c r="AB26" i="49"/>
  <c r="T26" i="49"/>
  <c r="U26" i="49"/>
  <c r="O26" i="49"/>
  <c r="Q26" i="49"/>
  <c r="R45" i="49"/>
  <c r="W48" i="49"/>
  <c r="AB48" i="49"/>
  <c r="S20" i="49"/>
  <c r="Z48" i="49"/>
  <c r="S107" i="49"/>
  <c r="AA95" i="49"/>
  <c r="AC63" i="49"/>
  <c r="V95" i="49"/>
  <c r="U74" i="49"/>
  <c r="R112" i="49"/>
  <c r="V63" i="49"/>
  <c r="Z63" i="49"/>
  <c r="AA112" i="49"/>
  <c r="AB112" i="49"/>
  <c r="O159" i="49"/>
  <c r="U63" i="49"/>
  <c r="AB39" i="49"/>
  <c r="W45" i="49"/>
  <c r="Z45" i="49"/>
  <c r="P45" i="49"/>
  <c r="AC20" i="49"/>
  <c r="S48" i="49"/>
  <c r="V48" i="49"/>
  <c r="AD20" i="49"/>
  <c r="O20" i="49"/>
  <c r="AA20" i="49"/>
  <c r="AC48" i="49"/>
  <c r="AA63" i="49"/>
  <c r="X84" i="49"/>
  <c r="AB20" i="49"/>
  <c r="W63" i="49"/>
  <c r="AB63" i="49"/>
  <c r="AD112" i="49"/>
  <c r="Q112" i="49"/>
  <c r="V112" i="49"/>
  <c r="R63" i="49"/>
  <c r="X63" i="49"/>
  <c r="W159" i="49"/>
  <c r="X135" i="49"/>
  <c r="U45" i="49"/>
  <c r="O45" i="49"/>
  <c r="V45" i="49"/>
  <c r="Z20" i="49"/>
  <c r="P20" i="49"/>
  <c r="O48" i="49"/>
  <c r="X48" i="49"/>
  <c r="W20" i="49"/>
  <c r="T20" i="49"/>
  <c r="Y20" i="49"/>
  <c r="U48" i="49"/>
  <c r="Z74" i="49"/>
  <c r="AD84" i="49"/>
  <c r="P63" i="49"/>
  <c r="Q95" i="49"/>
  <c r="W84" i="49"/>
  <c r="AF74" i="49"/>
  <c r="AD63" i="49"/>
  <c r="AC112" i="49"/>
  <c r="O135" i="49"/>
  <c r="Y63" i="49"/>
  <c r="U20" i="49"/>
  <c r="Q63" i="49"/>
  <c r="AQ164" i="49"/>
  <c r="Q48" i="49"/>
  <c r="Y48" i="49"/>
  <c r="AF23" i="49"/>
  <c r="AC84" i="49"/>
  <c r="R84" i="49"/>
  <c r="O112" i="49"/>
  <c r="U112" i="49"/>
  <c r="Y112" i="49"/>
  <c r="AD138" i="49"/>
  <c r="T35" i="49"/>
  <c r="AC35" i="49"/>
  <c r="U35" i="49"/>
  <c r="AL35" i="49"/>
  <c r="AN35" i="49"/>
  <c r="AQ35" i="49"/>
  <c r="AR35" i="49"/>
  <c r="AO35" i="49"/>
  <c r="T158" i="49"/>
  <c r="V92" i="49"/>
  <c r="O98" i="49"/>
  <c r="P98" i="49"/>
  <c r="P95" i="49"/>
  <c r="AA106" i="49"/>
  <c r="W106" i="49"/>
  <c r="AD106" i="49"/>
  <c r="O95" i="49"/>
  <c r="T95" i="49"/>
  <c r="X95" i="49"/>
  <c r="S165" i="49"/>
  <c r="V165" i="49"/>
  <c r="AD165" i="49"/>
  <c r="X74" i="49"/>
  <c r="Y74" i="49"/>
  <c r="AC74" i="49"/>
  <c r="AB74" i="49"/>
  <c r="AD77" i="49"/>
  <c r="W7" i="49"/>
  <c r="T165" i="49"/>
  <c r="X7" i="49"/>
  <c r="Y95" i="49"/>
  <c r="Y21" i="49"/>
  <c r="R159" i="49"/>
  <c r="Q159" i="49"/>
  <c r="Q106" i="49"/>
  <c r="R21" i="49"/>
  <c r="AV164" i="49"/>
  <c r="Q158" i="49"/>
  <c r="U158" i="49"/>
  <c r="AC106" i="49"/>
  <c r="AB106" i="49"/>
  <c r="Z106" i="49"/>
  <c r="AC95" i="49"/>
  <c r="AD95" i="49"/>
  <c r="X165" i="49"/>
  <c r="R165" i="49"/>
  <c r="AB165" i="49"/>
  <c r="W43" i="49"/>
  <c r="T74" i="49"/>
  <c r="V74" i="49"/>
  <c r="AA74" i="49"/>
  <c r="P74" i="49"/>
  <c r="V7" i="49"/>
  <c r="V106" i="49"/>
  <c r="Q7" i="49"/>
  <c r="W135" i="49"/>
  <c r="S159" i="49"/>
  <c r="Y106" i="49"/>
  <c r="AU83" i="49"/>
  <c r="AW150" i="49"/>
  <c r="AJ97" i="49"/>
  <c r="S21" i="49"/>
  <c r="AB21" i="49"/>
  <c r="W21" i="49"/>
  <c r="BY164" i="49"/>
  <c r="Q98" i="49"/>
  <c r="AC92" i="49"/>
  <c r="Z95" i="49"/>
  <c r="P106" i="49"/>
  <c r="X106" i="49"/>
  <c r="U106" i="49"/>
  <c r="R95" i="49"/>
  <c r="U95" i="49"/>
  <c r="W165" i="49"/>
  <c r="AA165" i="49"/>
  <c r="O165" i="49"/>
  <c r="U165" i="49"/>
  <c r="W74" i="49"/>
  <c r="R7" i="49"/>
  <c r="AC7" i="49"/>
  <c r="T21" i="49"/>
  <c r="U135" i="49"/>
  <c r="Y135" i="49"/>
  <c r="X77" i="49"/>
  <c r="V115" i="49"/>
  <c r="V159" i="49"/>
  <c r="P7" i="49"/>
  <c r="Z7" i="49"/>
  <c r="S7" i="49"/>
  <c r="R106" i="49"/>
  <c r="BY73" i="49"/>
  <c r="AB77" i="49"/>
  <c r="S77" i="49"/>
  <c r="AC77" i="49"/>
  <c r="V77" i="49"/>
  <c r="O77" i="49"/>
  <c r="T132" i="49"/>
  <c r="AK43" i="49"/>
  <c r="AR149" i="49"/>
  <c r="AC132" i="49"/>
  <c r="AA77" i="49"/>
  <c r="U77" i="49"/>
  <c r="AB132" i="49"/>
  <c r="Q77" i="49"/>
  <c r="AA109" i="49"/>
  <c r="S119" i="49"/>
  <c r="W119" i="49"/>
  <c r="AD119" i="49"/>
  <c r="R119" i="49"/>
  <c r="X21" i="49"/>
  <c r="V21" i="49"/>
  <c r="Y77" i="49"/>
  <c r="W77" i="49"/>
  <c r="R77" i="49"/>
  <c r="X39" i="49"/>
  <c r="AT149" i="49"/>
  <c r="AO150" i="49"/>
  <c r="U119" i="49"/>
  <c r="AA119" i="49"/>
  <c r="Z119" i="49"/>
  <c r="T119" i="49"/>
  <c r="P119" i="49"/>
  <c r="AC119" i="49"/>
  <c r="X119" i="49"/>
  <c r="Y119" i="49"/>
  <c r="AS54" i="49"/>
  <c r="AW54" i="49"/>
  <c r="O104" i="49"/>
  <c r="AO104" i="49"/>
  <c r="AQ104" i="49"/>
  <c r="R60" i="49"/>
  <c r="AB60" i="49"/>
  <c r="X60" i="49"/>
  <c r="S43" i="49"/>
  <c r="AB43" i="49"/>
  <c r="AA43" i="49"/>
  <c r="V43" i="49"/>
  <c r="U43" i="49"/>
  <c r="P43" i="49"/>
  <c r="AC43" i="49"/>
  <c r="Q43" i="49"/>
  <c r="O43" i="49"/>
  <c r="Z43" i="49"/>
  <c r="T43" i="49"/>
  <c r="AD43" i="49"/>
  <c r="Y43" i="49"/>
  <c r="R43" i="49"/>
  <c r="AA66" i="49"/>
  <c r="S66" i="49"/>
  <c r="AB133" i="49"/>
  <c r="P133" i="49"/>
  <c r="X133" i="49"/>
  <c r="X107" i="49"/>
  <c r="Y107" i="49"/>
  <c r="Q107" i="49"/>
  <c r="R107" i="49"/>
  <c r="O107" i="49"/>
  <c r="AC107" i="49"/>
  <c r="U107" i="49"/>
  <c r="AL170" i="49"/>
  <c r="AA138" i="49"/>
  <c r="W138" i="49"/>
  <c r="AB138" i="49"/>
  <c r="V138" i="49"/>
  <c r="Y138" i="49"/>
  <c r="Z138" i="49"/>
  <c r="Q35" i="49"/>
  <c r="S35" i="49"/>
  <c r="X35" i="49"/>
  <c r="Z35" i="49"/>
  <c r="Z66" i="49"/>
  <c r="AC117" i="49"/>
  <c r="O84" i="49"/>
  <c r="Z84" i="49"/>
  <c r="AB84" i="49"/>
  <c r="P84" i="49"/>
  <c r="Y84" i="49"/>
  <c r="T84" i="49"/>
  <c r="V84" i="49"/>
  <c r="AA84" i="49"/>
  <c r="U84" i="49"/>
  <c r="Q84" i="49"/>
  <c r="S84" i="49"/>
  <c r="AD115" i="49"/>
  <c r="U21" i="49"/>
  <c r="Q135" i="49"/>
  <c r="AC135" i="49"/>
  <c r="O21" i="49"/>
  <c r="V135" i="49"/>
  <c r="Z21" i="49"/>
  <c r="AA159" i="49"/>
  <c r="AC115" i="49"/>
  <c r="S39" i="49"/>
  <c r="AC159" i="49"/>
  <c r="T159" i="49"/>
  <c r="T39" i="49"/>
  <c r="U39" i="49"/>
  <c r="Z135" i="49"/>
  <c r="Z127" i="49"/>
  <c r="AM43" i="49"/>
  <c r="AL150" i="49"/>
  <c r="AQ43" i="49"/>
  <c r="AP43" i="49"/>
  <c r="R92" i="49"/>
  <c r="O74" i="49"/>
  <c r="Q74" i="49"/>
  <c r="R74" i="49"/>
  <c r="W92" i="49"/>
  <c r="U127" i="49"/>
  <c r="Q115" i="49"/>
  <c r="AD21" i="49"/>
  <c r="R135" i="49"/>
  <c r="AF135" i="49"/>
  <c r="X115" i="49"/>
  <c r="AA135" i="49"/>
  <c r="P21" i="49"/>
  <c r="AB135" i="49"/>
  <c r="U159" i="49"/>
  <c r="W39" i="49"/>
  <c r="AA39" i="49"/>
  <c r="X159" i="49"/>
  <c r="AB159" i="49"/>
  <c r="O39" i="49"/>
  <c r="AC39" i="49"/>
  <c r="Y159" i="49"/>
  <c r="V39" i="49"/>
  <c r="Z39" i="49"/>
  <c r="AA127" i="49"/>
  <c r="S127" i="49"/>
  <c r="T135" i="49"/>
  <c r="AT43" i="49"/>
  <c r="AL43" i="49"/>
  <c r="AV43" i="49"/>
  <c r="AA21" i="49"/>
  <c r="AD135" i="49"/>
  <c r="AC21" i="49"/>
  <c r="P135" i="49"/>
  <c r="Q21" i="49"/>
  <c r="S135" i="49"/>
  <c r="P39" i="49"/>
  <c r="P159" i="49"/>
  <c r="AD39" i="49"/>
  <c r="Q39" i="49"/>
  <c r="AD159" i="49"/>
  <c r="R39" i="49"/>
  <c r="BY150" i="49"/>
  <c r="Q127" i="49"/>
  <c r="AO43" i="49"/>
  <c r="AW43" i="49"/>
  <c r="AU43" i="49"/>
  <c r="BY43" i="49"/>
  <c r="T48" i="49"/>
  <c r="AD109" i="49"/>
  <c r="Y109" i="49"/>
  <c r="R109" i="49"/>
  <c r="AC109" i="49"/>
  <c r="S109" i="49"/>
  <c r="Y133" i="49"/>
  <c r="P66" i="49"/>
  <c r="Q138" i="49"/>
  <c r="S138" i="49"/>
  <c r="U66" i="49"/>
  <c r="T66" i="49"/>
  <c r="X138" i="49"/>
  <c r="AB107" i="49"/>
  <c r="AB92" i="49"/>
  <c r="W133" i="49"/>
  <c r="Z98" i="49"/>
  <c r="AA92" i="49"/>
  <c r="V107" i="49"/>
  <c r="AA98" i="49"/>
  <c r="Z107" i="49"/>
  <c r="O35" i="49"/>
  <c r="S117" i="49"/>
  <c r="AA35" i="49"/>
  <c r="T98" i="49"/>
  <c r="AD107" i="49"/>
  <c r="AD92" i="49"/>
  <c r="Y98" i="49"/>
  <c r="Y60" i="49"/>
  <c r="S115" i="49"/>
  <c r="T115" i="49"/>
  <c r="AD60" i="49"/>
  <c r="Z60" i="49"/>
  <c r="P115" i="49"/>
  <c r="W115" i="49"/>
  <c r="AF115" i="49"/>
  <c r="P127" i="49"/>
  <c r="AB127" i="49"/>
  <c r="AD127" i="49"/>
  <c r="AB109" i="49"/>
  <c r="W109" i="49"/>
  <c r="Q109" i="49"/>
  <c r="T109" i="49"/>
  <c r="Z133" i="49"/>
  <c r="AC138" i="49"/>
  <c r="X66" i="49"/>
  <c r="V66" i="49"/>
  <c r="O66" i="49"/>
  <c r="AB66" i="49"/>
  <c r="T138" i="49"/>
  <c r="AD98" i="49"/>
  <c r="Y92" i="49"/>
  <c r="Q92" i="49"/>
  <c r="R98" i="49"/>
  <c r="S92" i="49"/>
  <c r="T107" i="49"/>
  <c r="S98" i="49"/>
  <c r="T92" i="49"/>
  <c r="P35" i="49"/>
  <c r="V35" i="49"/>
  <c r="O117" i="49"/>
  <c r="P107" i="49"/>
  <c r="W107" i="49"/>
  <c r="V127" i="49"/>
  <c r="AB115" i="49"/>
  <c r="AA60" i="49"/>
  <c r="O133" i="49"/>
  <c r="U115" i="49"/>
  <c r="W66" i="49"/>
  <c r="U133" i="49"/>
  <c r="W127" i="49"/>
  <c r="P26" i="49"/>
  <c r="P109" i="49"/>
  <c r="U109" i="49"/>
  <c r="Z109" i="49"/>
  <c r="X109" i="49"/>
  <c r="R133" i="49"/>
  <c r="V133" i="49"/>
  <c r="AD66" i="49"/>
  <c r="Q66" i="49"/>
  <c r="P138" i="49"/>
  <c r="AC66" i="49"/>
  <c r="U138" i="49"/>
  <c r="R138" i="49"/>
  <c r="U98" i="49"/>
  <c r="O92" i="49"/>
  <c r="AF107" i="49"/>
  <c r="W98" i="49"/>
  <c r="U92" i="49"/>
  <c r="X98" i="49"/>
  <c r="X92" i="49"/>
  <c r="P92" i="49"/>
  <c r="Y117" i="49"/>
  <c r="AB35" i="49"/>
  <c r="R117" i="49"/>
  <c r="AD117" i="49"/>
  <c r="AD35" i="49"/>
  <c r="Y35" i="49"/>
  <c r="AB98" i="49"/>
  <c r="AA107" i="49"/>
  <c r="S133" i="49"/>
  <c r="O127" i="49"/>
  <c r="Y115" i="49"/>
  <c r="AB117" i="49"/>
  <c r="P60" i="49"/>
  <c r="T133" i="49"/>
  <c r="R115" i="49"/>
  <c r="Z115" i="49"/>
  <c r="AD133" i="49"/>
  <c r="O138" i="49"/>
  <c r="O115" i="49"/>
  <c r="AA115" i="49"/>
  <c r="T127" i="49"/>
  <c r="Y127" i="49"/>
  <c r="AD113" i="49"/>
  <c r="AB113" i="49"/>
  <c r="X113" i="49"/>
  <c r="Q113" i="49"/>
  <c r="AC113" i="49"/>
  <c r="S113" i="49"/>
  <c r="AA113" i="49"/>
  <c r="U113" i="49"/>
  <c r="W113" i="49"/>
  <c r="P113" i="49"/>
  <c r="T113" i="49"/>
  <c r="R113" i="49"/>
  <c r="O113" i="49"/>
  <c r="Z113" i="49"/>
  <c r="V113" i="49"/>
  <c r="Y113" i="49"/>
  <c r="P118" i="49"/>
  <c r="Z118" i="49"/>
  <c r="AC118" i="49"/>
  <c r="V118" i="49"/>
  <c r="T118" i="49"/>
  <c r="O118" i="49"/>
  <c r="Y118" i="49"/>
  <c r="W118" i="49"/>
  <c r="S118" i="49"/>
  <c r="Q118" i="49"/>
  <c r="AD118" i="49"/>
  <c r="U118" i="49"/>
  <c r="X118" i="49"/>
  <c r="AB118" i="49"/>
  <c r="AA118" i="49"/>
  <c r="R118" i="49"/>
  <c r="T149" i="49"/>
  <c r="U149" i="49"/>
  <c r="P149" i="49"/>
  <c r="S149" i="49"/>
  <c r="R149" i="49"/>
  <c r="Z149" i="49"/>
  <c r="X149" i="49"/>
  <c r="AA149" i="49"/>
  <c r="AD149" i="49"/>
  <c r="AC149" i="49"/>
  <c r="W149" i="49"/>
  <c r="AB149" i="49"/>
  <c r="V149" i="49"/>
  <c r="Y149" i="49"/>
  <c r="Q149" i="49"/>
  <c r="AW13" i="49"/>
  <c r="AS13" i="49"/>
  <c r="AA48" i="49"/>
  <c r="Y142" i="49"/>
  <c r="AQ13" i="49"/>
  <c r="AM13" i="49"/>
  <c r="AR13" i="49"/>
  <c r="AK13" i="49"/>
  <c r="R127" i="49"/>
  <c r="AC127" i="49"/>
  <c r="AQ97" i="49"/>
  <c r="BY13" i="49"/>
  <c r="AN13" i="49"/>
  <c r="AO13" i="49"/>
  <c r="V23" i="49"/>
  <c r="AC23" i="49"/>
  <c r="X23" i="49"/>
  <c r="AA23" i="49"/>
  <c r="AB23" i="49"/>
  <c r="W150" i="49"/>
  <c r="P150" i="49"/>
  <c r="Y150" i="49"/>
  <c r="X150" i="49"/>
  <c r="AC150" i="49"/>
  <c r="O150" i="49"/>
  <c r="V150" i="49"/>
  <c r="AB150" i="49"/>
  <c r="AD150" i="49"/>
  <c r="AA150" i="49"/>
  <c r="R150" i="49"/>
  <c r="S150" i="49"/>
  <c r="T150" i="49"/>
  <c r="U150" i="49"/>
  <c r="Z150" i="49"/>
  <c r="Q150" i="49"/>
  <c r="S164" i="49"/>
  <c r="R164" i="49"/>
  <c r="Y164" i="49"/>
  <c r="P164" i="49"/>
  <c r="O164" i="49"/>
  <c r="AB164" i="49"/>
  <c r="AA164" i="49"/>
  <c r="AD164" i="49"/>
  <c r="W164" i="49"/>
  <c r="V164" i="49"/>
  <c r="AC164" i="49"/>
  <c r="U164" i="49"/>
  <c r="Z164" i="49"/>
  <c r="Q164" i="49"/>
  <c r="X164" i="49"/>
  <c r="T164" i="49"/>
  <c r="AC13" i="49"/>
  <c r="R13" i="49"/>
  <c r="Z13" i="49"/>
  <c r="S13" i="49"/>
  <c r="X13" i="49"/>
  <c r="AB13" i="49"/>
  <c r="AA13" i="49"/>
  <c r="V13" i="49"/>
  <c r="AD13" i="49"/>
  <c r="P13" i="49"/>
  <c r="W13" i="49"/>
  <c r="U13" i="49"/>
  <c r="T13" i="49"/>
  <c r="Q13" i="49"/>
  <c r="O13" i="49"/>
  <c r="Y13" i="49"/>
  <c r="AK52" i="49"/>
  <c r="AT52" i="49"/>
  <c r="AR52" i="49"/>
  <c r="AL52" i="49"/>
  <c r="AO52" i="49"/>
  <c r="AP52" i="49"/>
  <c r="AQ52" i="49"/>
  <c r="AM52" i="49"/>
  <c r="AS52" i="49"/>
  <c r="AV52" i="49"/>
  <c r="AW52" i="49"/>
  <c r="AN52" i="49"/>
  <c r="BY52" i="49"/>
  <c r="AU52" i="49"/>
  <c r="AJ52" i="49"/>
  <c r="AQ85" i="49"/>
  <c r="AN85" i="49"/>
  <c r="AP85" i="49"/>
  <c r="AT85" i="49"/>
  <c r="AW85" i="49"/>
  <c r="R158" i="49"/>
  <c r="X158" i="49"/>
  <c r="O24" i="49"/>
  <c r="W35" i="49"/>
  <c r="Q60" i="49"/>
  <c r="AW19" i="49"/>
  <c r="AV85" i="49"/>
  <c r="AS85" i="49"/>
  <c r="BY170" i="49"/>
  <c r="AN170" i="49"/>
  <c r="AK170" i="49"/>
  <c r="AW170" i="49"/>
  <c r="AJ170" i="49"/>
  <c r="AT170" i="49"/>
  <c r="AM170" i="49"/>
  <c r="AO170" i="49"/>
  <c r="AS170" i="49"/>
  <c r="AU170" i="49"/>
  <c r="AQ170" i="49"/>
  <c r="AR170" i="49"/>
  <c r="AP170" i="49"/>
  <c r="AJ113" i="49"/>
  <c r="AL113" i="49"/>
  <c r="AM113" i="49"/>
  <c r="AS113" i="49"/>
  <c r="AP113" i="49"/>
  <c r="AN113" i="49"/>
  <c r="AV113" i="49"/>
  <c r="AT113" i="49"/>
  <c r="AU113" i="49"/>
  <c r="AW113" i="49"/>
  <c r="BY113" i="49"/>
  <c r="AK113" i="49"/>
  <c r="AQ113" i="49"/>
  <c r="AR113" i="49"/>
  <c r="AO113" i="49"/>
  <c r="BY35" i="49"/>
  <c r="AU35" i="49"/>
  <c r="AM35" i="49"/>
  <c r="AW35" i="49"/>
  <c r="AS35" i="49"/>
  <c r="AJ43" i="49"/>
  <c r="AN43" i="49"/>
  <c r="AS43" i="49"/>
  <c r="AR43" i="49"/>
  <c r="BY149" i="49"/>
  <c r="AK149" i="49"/>
  <c r="AW149" i="49"/>
  <c r="AN149" i="49"/>
  <c r="AL149" i="49"/>
  <c r="AP149" i="49"/>
  <c r="AV149" i="49"/>
  <c r="AM149" i="49"/>
  <c r="AO149" i="49"/>
  <c r="AS149" i="49"/>
  <c r="W158" i="49"/>
  <c r="AB24" i="49"/>
  <c r="S60" i="49"/>
  <c r="T60" i="49"/>
  <c r="V60" i="49"/>
  <c r="AA158" i="49"/>
  <c r="O158" i="49"/>
  <c r="R35" i="49"/>
  <c r="V158" i="49"/>
  <c r="AC24" i="49"/>
  <c r="W24" i="49"/>
  <c r="O149" i="49"/>
  <c r="AV83" i="49"/>
  <c r="AJ22" i="49"/>
  <c r="AW97" i="49"/>
  <c r="AR85" i="49"/>
  <c r="AO85" i="49"/>
  <c r="AV170" i="49"/>
  <c r="AW118" i="49"/>
  <c r="AL118" i="49"/>
  <c r="AO118" i="49"/>
  <c r="AQ118" i="49"/>
  <c r="AN118" i="49"/>
  <c r="AV118" i="49"/>
  <c r="AK118" i="49"/>
  <c r="BY118" i="49"/>
  <c r="AP118" i="49"/>
  <c r="AT118" i="49"/>
  <c r="AR118" i="49"/>
  <c r="AJ118" i="49"/>
  <c r="AU118" i="49"/>
  <c r="AS118" i="49"/>
  <c r="AM118" i="49"/>
  <c r="R26" i="49"/>
  <c r="X26" i="49"/>
  <c r="Y158" i="49"/>
  <c r="AD24" i="49"/>
  <c r="P158" i="49"/>
  <c r="O60" i="49"/>
  <c r="W60" i="49"/>
  <c r="U60" i="49"/>
  <c r="AC60" i="49"/>
  <c r="R24" i="49"/>
  <c r="X43" i="49"/>
  <c r="AP83" i="49"/>
  <c r="AL22" i="49"/>
  <c r="AJ85" i="49"/>
  <c r="AT97" i="49"/>
  <c r="AU138" i="49"/>
  <c r="AL138" i="49"/>
  <c r="AT138" i="49"/>
  <c r="AJ138" i="49"/>
  <c r="AQ138" i="49"/>
  <c r="AS138" i="49"/>
  <c r="AW138" i="49"/>
  <c r="AR138" i="49"/>
  <c r="AV138" i="49"/>
  <c r="AK138" i="49"/>
  <c r="AM138" i="49"/>
  <c r="AO138" i="49"/>
  <c r="BY138" i="49"/>
  <c r="AP138" i="49"/>
  <c r="AN138" i="49"/>
  <c r="AW164" i="49"/>
  <c r="AP164" i="49"/>
  <c r="AU164" i="49"/>
  <c r="AS164" i="49"/>
  <c r="AJ164" i="49"/>
  <c r="AN164" i="49"/>
  <c r="AM164" i="49"/>
  <c r="AK164" i="49"/>
  <c r="AO164" i="49"/>
  <c r="AT164" i="49"/>
  <c r="AR164" i="49"/>
  <c r="AL164" i="49"/>
  <c r="AK150" i="49"/>
  <c r="AP150" i="49"/>
  <c r="AN150" i="49"/>
  <c r="AJ150" i="49"/>
  <c r="AT150" i="49"/>
  <c r="AM150" i="49"/>
  <c r="AS150" i="49"/>
  <c r="AV150" i="49"/>
  <c r="AU150" i="49"/>
  <c r="AQ150" i="49"/>
  <c r="AR150" i="49"/>
  <c r="AJ13" i="49"/>
  <c r="AL13" i="49"/>
  <c r="AP13" i="49"/>
  <c r="AT13" i="49"/>
  <c r="V24" i="49"/>
  <c r="T24" i="49"/>
  <c r="AA24" i="49"/>
  <c r="U24" i="49"/>
  <c r="AL83" i="49"/>
  <c r="AT83" i="49"/>
  <c r="AT22" i="49"/>
  <c r="AW22" i="49"/>
  <c r="BY27" i="49"/>
  <c r="R142" i="49"/>
  <c r="AF142" i="49"/>
  <c r="T142" i="49"/>
  <c r="P142" i="49"/>
  <c r="AC142" i="49"/>
  <c r="AA142" i="49"/>
  <c r="V142" i="49"/>
  <c r="AB142" i="49"/>
  <c r="Q142" i="49"/>
  <c r="Y24" i="49"/>
  <c r="AM83" i="49"/>
  <c r="AR83" i="49"/>
  <c r="AS22" i="49"/>
  <c r="AR22" i="49"/>
  <c r="Z142" i="49"/>
  <c r="AD142" i="49"/>
  <c r="AA58" i="49"/>
  <c r="X142" i="49"/>
  <c r="Q29" i="49"/>
  <c r="U123" i="49"/>
  <c r="AS27" i="49"/>
  <c r="AM27" i="49"/>
  <c r="AD22" i="49"/>
  <c r="R22" i="49"/>
  <c r="Z22" i="49"/>
  <c r="O22" i="49"/>
  <c r="S22" i="49"/>
  <c r="T22" i="49"/>
  <c r="AA22" i="49"/>
  <c r="X22" i="49"/>
  <c r="U22" i="49"/>
  <c r="Q22" i="49"/>
  <c r="V22" i="49"/>
  <c r="AC22" i="49"/>
  <c r="P22" i="49"/>
  <c r="AR100" i="49"/>
  <c r="AV104" i="49"/>
  <c r="AT104" i="49"/>
  <c r="AL73" i="49"/>
  <c r="AV54" i="49"/>
  <c r="AN54" i="49"/>
  <c r="AQ100" i="49"/>
  <c r="AM104" i="49"/>
  <c r="AT73" i="49"/>
  <c r="AU54" i="49"/>
  <c r="AK54" i="49"/>
  <c r="S142" i="49"/>
  <c r="AP104" i="49"/>
  <c r="BY104" i="49"/>
  <c r="AR73" i="49"/>
  <c r="AV73" i="49"/>
  <c r="AJ54" i="49"/>
  <c r="AQ54" i="49"/>
  <c r="P38" i="49"/>
  <c r="AA38" i="49"/>
  <c r="V38" i="49"/>
  <c r="Z38" i="49"/>
  <c r="U38" i="49"/>
  <c r="Y38" i="49"/>
  <c r="X38" i="49"/>
  <c r="T38" i="49"/>
  <c r="AD38" i="49"/>
  <c r="AB38" i="49"/>
  <c r="R38" i="49"/>
  <c r="O38" i="49"/>
  <c r="W38" i="49"/>
  <c r="S38" i="49"/>
  <c r="AC38" i="49"/>
  <c r="Q38" i="49"/>
  <c r="AJ27" i="49"/>
  <c r="R58" i="49"/>
  <c r="AO27" i="49"/>
  <c r="AT27" i="49"/>
  <c r="AO65" i="49"/>
  <c r="W58" i="49"/>
  <c r="U58" i="49"/>
  <c r="X58" i="49"/>
  <c r="AC152" i="49"/>
  <c r="S152" i="49"/>
  <c r="AA152" i="49"/>
  <c r="O152" i="49"/>
  <c r="R152" i="49"/>
  <c r="U97" i="49"/>
  <c r="AD97" i="49"/>
  <c r="AA97" i="49"/>
  <c r="W97" i="49"/>
  <c r="R97" i="49"/>
  <c r="S97" i="49"/>
  <c r="AB97" i="49"/>
  <c r="Y97" i="49"/>
  <c r="P97" i="49"/>
  <c r="AC97" i="49"/>
  <c r="O97" i="49"/>
  <c r="Z97" i="49"/>
  <c r="X97" i="49"/>
  <c r="Q97" i="49"/>
  <c r="T97" i="49"/>
  <c r="V97" i="49"/>
  <c r="AC80" i="49"/>
  <c r="U80" i="49"/>
  <c r="V80" i="49"/>
  <c r="O80" i="49"/>
  <c r="R80" i="49"/>
  <c r="W80" i="49"/>
  <c r="Y80" i="49"/>
  <c r="AD80" i="49"/>
  <c r="Z80" i="49"/>
  <c r="T80" i="49"/>
  <c r="S80" i="49"/>
  <c r="X80" i="49"/>
  <c r="Q80" i="49"/>
  <c r="AB80" i="49"/>
  <c r="S54" i="49"/>
  <c r="Y54" i="49"/>
  <c r="O54" i="49"/>
  <c r="W54" i="49"/>
  <c r="X54" i="49"/>
  <c r="AB54" i="49"/>
  <c r="R54" i="49"/>
  <c r="Z54" i="49"/>
  <c r="AA54" i="49"/>
  <c r="P54" i="49"/>
  <c r="U54" i="49"/>
  <c r="V54" i="49"/>
  <c r="T54" i="49"/>
  <c r="AD54" i="49"/>
  <c r="AC54" i="49"/>
  <c r="Q54" i="49"/>
  <c r="AA65" i="49"/>
  <c r="W65" i="49"/>
  <c r="AB65" i="49"/>
  <c r="S65" i="49"/>
  <c r="AC65" i="49"/>
  <c r="AD65" i="49"/>
  <c r="X65" i="49"/>
  <c r="Z65" i="49"/>
  <c r="V65" i="49"/>
  <c r="O65" i="49"/>
  <c r="Q65" i="49"/>
  <c r="U65" i="49"/>
  <c r="P65" i="49"/>
  <c r="T65" i="49"/>
  <c r="T83" i="49"/>
  <c r="O83" i="49"/>
  <c r="P83" i="49"/>
  <c r="X83" i="49"/>
  <c r="Y83" i="49"/>
  <c r="AB83" i="49"/>
  <c r="Z83" i="49"/>
  <c r="Q83" i="49"/>
  <c r="AA83" i="49"/>
  <c r="AD83" i="49"/>
  <c r="S83" i="49"/>
  <c r="W83" i="49"/>
  <c r="U83" i="49"/>
  <c r="AJ19" i="49"/>
  <c r="P58" i="49"/>
  <c r="V58" i="49"/>
  <c r="AB58" i="49"/>
  <c r="AK19" i="49"/>
  <c r="Q58" i="49"/>
  <c r="Z58" i="49"/>
  <c r="AD58" i="49"/>
  <c r="T58" i="49"/>
  <c r="AR19" i="49"/>
  <c r="AU19" i="49"/>
  <c r="AC58" i="49"/>
  <c r="Y58" i="49"/>
  <c r="P130" i="49"/>
  <c r="V130" i="49"/>
  <c r="O130" i="49"/>
  <c r="Z130" i="49"/>
  <c r="X130" i="49"/>
  <c r="AA130" i="49"/>
  <c r="Y130" i="49"/>
  <c r="T130" i="49"/>
  <c r="W130" i="49"/>
  <c r="AC130" i="49"/>
  <c r="AB130" i="49"/>
  <c r="S130" i="49"/>
  <c r="U130" i="49"/>
  <c r="Q130" i="49"/>
  <c r="R130" i="49"/>
  <c r="AD130" i="49"/>
  <c r="AC42" i="49"/>
  <c r="V42" i="49"/>
  <c r="O42" i="49"/>
  <c r="Z42" i="49"/>
  <c r="W42" i="49"/>
  <c r="Q42" i="49"/>
  <c r="X42" i="49"/>
  <c r="P42" i="49"/>
  <c r="AF42" i="49"/>
  <c r="AB42" i="49"/>
  <c r="S42" i="49"/>
  <c r="AA42" i="49"/>
  <c r="U42" i="49"/>
  <c r="AD42" i="49"/>
  <c r="Y42" i="49"/>
  <c r="T42" i="49"/>
  <c r="R42" i="49"/>
  <c r="X137" i="49"/>
  <c r="P137" i="49"/>
  <c r="Y137" i="49"/>
  <c r="AA137" i="49"/>
  <c r="W137" i="49"/>
  <c r="AD137" i="49"/>
  <c r="T137" i="49"/>
  <c r="Q137" i="49"/>
  <c r="O137" i="49"/>
  <c r="S137" i="49"/>
  <c r="Z137" i="49"/>
  <c r="R137" i="49"/>
  <c r="AB137" i="49"/>
  <c r="U137" i="49"/>
  <c r="AC137" i="49"/>
  <c r="V137" i="49"/>
  <c r="AB100" i="49"/>
  <c r="S100" i="49"/>
  <c r="AD100" i="49"/>
  <c r="Y100" i="49"/>
  <c r="AA100" i="49"/>
  <c r="O100" i="49"/>
  <c r="U100" i="49"/>
  <c r="AC100" i="49"/>
  <c r="Z100" i="49"/>
  <c r="X100" i="49"/>
  <c r="R100" i="49"/>
  <c r="Q100" i="49"/>
  <c r="W100" i="49"/>
  <c r="P100" i="49"/>
  <c r="V100" i="49"/>
  <c r="T100" i="49"/>
  <c r="V73" i="49"/>
  <c r="T73" i="49"/>
  <c r="P73" i="49"/>
  <c r="X73" i="49"/>
  <c r="AB73" i="49"/>
  <c r="O73" i="49"/>
  <c r="Q73" i="49"/>
  <c r="U73" i="49"/>
  <c r="W73" i="49"/>
  <c r="AD73" i="49"/>
  <c r="AC73" i="49"/>
  <c r="S73" i="49"/>
  <c r="AA73" i="49"/>
  <c r="Z73" i="49"/>
  <c r="R73" i="49"/>
  <c r="Y73" i="49"/>
  <c r="Y65" i="49"/>
  <c r="R65" i="49"/>
  <c r="P80" i="49"/>
  <c r="AA80" i="49"/>
  <c r="R83" i="49"/>
  <c r="AC83" i="49"/>
  <c r="V83" i="49"/>
  <c r="AS46" i="49"/>
  <c r="AO46" i="49"/>
  <c r="AP46" i="49"/>
  <c r="AU46" i="49"/>
  <c r="AJ46" i="49"/>
  <c r="AT46" i="49"/>
  <c r="AW46" i="49"/>
  <c r="AV46" i="49"/>
  <c r="AR46" i="49"/>
  <c r="AQ46" i="49"/>
  <c r="AK46" i="49"/>
  <c r="BY46" i="49"/>
  <c r="AM46" i="49"/>
  <c r="AN46" i="49"/>
  <c r="AL46" i="49"/>
  <c r="BY65" i="49"/>
  <c r="AP65" i="49"/>
  <c r="AR65" i="49"/>
  <c r="AW65" i="49"/>
  <c r="AJ65" i="49"/>
  <c r="AK65" i="49"/>
  <c r="AU65" i="49"/>
  <c r="AN65" i="49"/>
  <c r="AL65" i="49"/>
  <c r="AQ65" i="49"/>
  <c r="AT65" i="49"/>
  <c r="AM65" i="49"/>
  <c r="AV65" i="49"/>
  <c r="AS65" i="49"/>
  <c r="AV80" i="49"/>
  <c r="AL80" i="49"/>
  <c r="AR80" i="49"/>
  <c r="AM80" i="49"/>
  <c r="AU80" i="49"/>
  <c r="AO80" i="49"/>
  <c r="AJ80" i="49"/>
  <c r="AN80" i="49"/>
  <c r="AP80" i="49"/>
  <c r="AQ80" i="49"/>
  <c r="AW80" i="49"/>
  <c r="AT80" i="49"/>
  <c r="AK80" i="49"/>
  <c r="AS80" i="49"/>
  <c r="BY80" i="49"/>
  <c r="AJ83" i="49"/>
  <c r="AO83" i="49"/>
  <c r="AW83" i="49"/>
  <c r="AQ83" i="49"/>
  <c r="AS83" i="49"/>
  <c r="AN83" i="49"/>
  <c r="BY83" i="49"/>
  <c r="AK83" i="49"/>
  <c r="O58" i="49"/>
  <c r="S58" i="49"/>
  <c r="AN38" i="49"/>
  <c r="AP38" i="49"/>
  <c r="AQ38" i="49"/>
  <c r="AM38" i="49"/>
  <c r="BY38" i="49"/>
  <c r="AS38" i="49"/>
  <c r="AK38" i="49"/>
  <c r="AR38" i="49"/>
  <c r="AT38" i="49"/>
  <c r="AO38" i="49"/>
  <c r="AL38" i="49"/>
  <c r="AW38" i="49"/>
  <c r="AJ38" i="49"/>
  <c r="AU38" i="49"/>
  <c r="AV38" i="49"/>
  <c r="AK100" i="49"/>
  <c r="AP100" i="49"/>
  <c r="AJ100" i="49"/>
  <c r="BY100" i="49"/>
  <c r="AV100" i="49"/>
  <c r="AL100" i="49"/>
  <c r="AT100" i="49"/>
  <c r="AU100" i="49"/>
  <c r="AS100" i="49"/>
  <c r="AN100" i="49"/>
  <c r="AO100" i="49"/>
  <c r="AM100" i="49"/>
  <c r="AW100" i="49"/>
  <c r="AV137" i="49"/>
  <c r="AR137" i="49"/>
  <c r="AP137" i="49"/>
  <c r="AU137" i="49"/>
  <c r="AO137" i="49"/>
  <c r="AS137" i="49"/>
  <c r="AT137" i="49"/>
  <c r="AJ137" i="49"/>
  <c r="AM137" i="49"/>
  <c r="AK137" i="49"/>
  <c r="AQ137" i="49"/>
  <c r="BY137" i="49"/>
  <c r="AN137" i="49"/>
  <c r="AL137" i="49"/>
  <c r="AW137" i="49"/>
  <c r="AB22" i="49"/>
  <c r="Y22" i="49"/>
  <c r="W22" i="49"/>
  <c r="AJ42" i="49"/>
  <c r="AS42" i="49"/>
  <c r="AW42" i="49"/>
  <c r="AN42" i="49"/>
  <c r="BY42" i="49"/>
  <c r="AV42" i="49"/>
  <c r="AM42" i="49"/>
  <c r="AT42" i="49"/>
  <c r="AQ42" i="49"/>
  <c r="AL42" i="49"/>
  <c r="AK42" i="49"/>
  <c r="AP42" i="49"/>
  <c r="AO42" i="49"/>
  <c r="AR42" i="49"/>
  <c r="AU42" i="49"/>
  <c r="AO54" i="49"/>
  <c r="AR54" i="49"/>
  <c r="AM54" i="49"/>
  <c r="BY54" i="49"/>
  <c r="AP54" i="49"/>
  <c r="AL54" i="49"/>
  <c r="AT54" i="49"/>
  <c r="AL97" i="49"/>
  <c r="BY97" i="49"/>
  <c r="AM97" i="49"/>
  <c r="AO97" i="49"/>
  <c r="AP97" i="49"/>
  <c r="AV97" i="49"/>
  <c r="AN97" i="49"/>
  <c r="AS97" i="49"/>
  <c r="AU97" i="49"/>
  <c r="AK97" i="49"/>
  <c r="AR97" i="49"/>
  <c r="AU104" i="49"/>
  <c r="AK104" i="49"/>
  <c r="AN104" i="49"/>
  <c r="AW104" i="49"/>
  <c r="AJ104" i="49"/>
  <c r="AR104" i="49"/>
  <c r="AL104" i="49"/>
  <c r="AS104" i="49"/>
  <c r="AP22" i="49"/>
  <c r="AK22" i="49"/>
  <c r="AV22" i="49"/>
  <c r="AM22" i="49"/>
  <c r="BY22" i="49"/>
  <c r="AN22" i="49"/>
  <c r="AQ22" i="49"/>
  <c r="AO22" i="49"/>
  <c r="AW117" i="49"/>
  <c r="BY117" i="49"/>
  <c r="AN117" i="49"/>
  <c r="AL117" i="49"/>
  <c r="AT117" i="49"/>
  <c r="AM117" i="49"/>
  <c r="AQ117" i="49"/>
  <c r="AJ117" i="49"/>
  <c r="AV117" i="49"/>
  <c r="AO117" i="49"/>
  <c r="AR117" i="49"/>
  <c r="AU117" i="49"/>
  <c r="AS117" i="49"/>
  <c r="AK117" i="49"/>
  <c r="AP117" i="49"/>
  <c r="AV130" i="49"/>
  <c r="AJ130" i="49"/>
  <c r="AO130" i="49"/>
  <c r="AW130" i="49"/>
  <c r="AL130" i="49"/>
  <c r="AP130" i="49"/>
  <c r="AM130" i="49"/>
  <c r="BY130" i="49"/>
  <c r="AN130" i="49"/>
  <c r="AK130" i="49"/>
  <c r="AU130" i="49"/>
  <c r="AQ130" i="49"/>
  <c r="AT130" i="49"/>
  <c r="AS130" i="49"/>
  <c r="AR130" i="49"/>
  <c r="AO73" i="49"/>
  <c r="AS73" i="49"/>
  <c r="AM73" i="49"/>
  <c r="AK73" i="49"/>
  <c r="AN73" i="49"/>
  <c r="AU73" i="49"/>
  <c r="AQ73" i="49"/>
  <c r="AJ73" i="49"/>
  <c r="AW73" i="49"/>
  <c r="T123" i="49"/>
  <c r="R123" i="49"/>
  <c r="Q123" i="49"/>
  <c r="W123" i="49"/>
  <c r="S123" i="49"/>
  <c r="AD123" i="49"/>
  <c r="AA123" i="49"/>
  <c r="Y123" i="49"/>
  <c r="AC123" i="49"/>
  <c r="O123" i="49"/>
  <c r="Y19" i="49"/>
  <c r="T19" i="49"/>
  <c r="S19" i="49"/>
  <c r="W19" i="49"/>
  <c r="R19" i="49"/>
  <c r="AC19" i="49"/>
  <c r="AD19" i="49"/>
  <c r="X19" i="49"/>
  <c r="AB19" i="49"/>
  <c r="V19" i="49"/>
  <c r="Z19" i="49"/>
  <c r="O19" i="49"/>
  <c r="P19" i="49"/>
  <c r="Q19" i="49"/>
  <c r="U19" i="49"/>
  <c r="AA19" i="49"/>
  <c r="W124" i="49"/>
  <c r="Z124" i="49"/>
  <c r="Y124" i="49"/>
  <c r="AB124" i="49"/>
  <c r="T124" i="49"/>
  <c r="U124" i="49"/>
  <c r="S124" i="49"/>
  <c r="Q124" i="49"/>
  <c r="R124" i="49"/>
  <c r="X124" i="49"/>
  <c r="AC124" i="49"/>
  <c r="AD124" i="49"/>
  <c r="O124" i="49"/>
  <c r="P124" i="49"/>
  <c r="AA124" i="49"/>
  <c r="V124" i="49"/>
  <c r="X112" i="49"/>
  <c r="W112" i="49"/>
  <c r="BY124" i="49"/>
  <c r="AM124" i="49"/>
  <c r="AS124" i="49"/>
  <c r="AR124" i="49"/>
  <c r="AT124" i="49"/>
  <c r="AO124" i="49"/>
  <c r="AK124" i="49"/>
  <c r="AN124" i="49"/>
  <c r="AQ124" i="49"/>
  <c r="AW124" i="49"/>
  <c r="AJ124" i="49"/>
  <c r="AL124" i="49"/>
  <c r="AV124" i="49"/>
  <c r="AP124" i="49"/>
  <c r="AU124" i="49"/>
  <c r="S151" i="49"/>
  <c r="AD151" i="49"/>
  <c r="AA151" i="49"/>
  <c r="O151" i="49"/>
  <c r="R151" i="49"/>
  <c r="W151" i="49"/>
  <c r="Z151" i="49"/>
  <c r="Y151" i="49"/>
  <c r="AC151" i="49"/>
  <c r="P151" i="49"/>
  <c r="U151" i="49"/>
  <c r="X151" i="49"/>
  <c r="V151" i="49"/>
  <c r="T151" i="49"/>
  <c r="AB151" i="49"/>
  <c r="Q151" i="49"/>
  <c r="AB15" i="49"/>
  <c r="AA15" i="49"/>
  <c r="O15" i="49"/>
  <c r="R15" i="49"/>
  <c r="AD15" i="49"/>
  <c r="X15" i="49"/>
  <c r="Y15" i="49"/>
  <c r="V15" i="49"/>
  <c r="Q15" i="49"/>
  <c r="P15" i="49"/>
  <c r="T15" i="49"/>
  <c r="U15" i="49"/>
  <c r="Z15" i="49"/>
  <c r="W15" i="49"/>
  <c r="S15" i="49"/>
  <c r="AC15" i="49"/>
  <c r="O36" i="49"/>
  <c r="T36" i="49"/>
  <c r="AD36" i="49"/>
  <c r="R36" i="49"/>
  <c r="Z36" i="49"/>
  <c r="S36" i="49"/>
  <c r="W36" i="49"/>
  <c r="U36" i="49"/>
  <c r="X36" i="49"/>
  <c r="Q36" i="49"/>
  <c r="AA36" i="49"/>
  <c r="P36" i="49"/>
  <c r="AB36" i="49"/>
  <c r="Y36" i="49"/>
  <c r="AC36" i="49"/>
  <c r="V36" i="49"/>
  <c r="AD27" i="49"/>
  <c r="Y27" i="49"/>
  <c r="S27" i="49"/>
  <c r="AC27" i="49"/>
  <c r="P27" i="49"/>
  <c r="R27" i="49"/>
  <c r="O27" i="49"/>
  <c r="Z27" i="49"/>
  <c r="AB27" i="49"/>
  <c r="W27" i="49"/>
  <c r="U27" i="49"/>
  <c r="AA27" i="49"/>
  <c r="T27" i="49"/>
  <c r="X27" i="49"/>
  <c r="V27" i="49"/>
  <c r="Q27" i="49"/>
  <c r="Z94" i="49"/>
  <c r="O94" i="49"/>
  <c r="AA94" i="49"/>
  <c r="W94" i="49"/>
  <c r="U94" i="49"/>
  <c r="AD94" i="49"/>
  <c r="AB94" i="49"/>
  <c r="R94" i="49"/>
  <c r="Y94" i="49"/>
  <c r="X94" i="49"/>
  <c r="AC94" i="49"/>
  <c r="P94" i="49"/>
  <c r="S94" i="49"/>
  <c r="V94" i="49"/>
  <c r="Q94" i="49"/>
  <c r="T94" i="49"/>
  <c r="Y167" i="49"/>
  <c r="Q167" i="49"/>
  <c r="AB167" i="49"/>
  <c r="W167" i="49"/>
  <c r="T167" i="49"/>
  <c r="X167" i="49"/>
  <c r="O167" i="49"/>
  <c r="Z167" i="49"/>
  <c r="P167" i="49"/>
  <c r="AD167" i="49"/>
  <c r="AC167" i="49"/>
  <c r="S167" i="49"/>
  <c r="AA167" i="49"/>
  <c r="V167" i="49"/>
  <c r="U167" i="49"/>
  <c r="R167" i="49"/>
  <c r="AJ163" i="49"/>
  <c r="AK163" i="49"/>
  <c r="AW163" i="49"/>
  <c r="AM163" i="49"/>
  <c r="AL163" i="49"/>
  <c r="AO163" i="49"/>
  <c r="AP163" i="49"/>
  <c r="BY163" i="49"/>
  <c r="AT163" i="49"/>
  <c r="AU163" i="49"/>
  <c r="AQ163" i="49"/>
  <c r="AR163" i="49"/>
  <c r="AV163" i="49"/>
  <c r="AN163" i="49"/>
  <c r="AS163" i="49"/>
  <c r="U79" i="49"/>
  <c r="R79" i="49"/>
  <c r="Y79" i="49"/>
  <c r="Z79" i="49"/>
  <c r="P79" i="49"/>
  <c r="O79" i="49"/>
  <c r="S79" i="49"/>
  <c r="AC79" i="49"/>
  <c r="X79" i="49"/>
  <c r="Q79" i="49"/>
  <c r="T79" i="49"/>
  <c r="AD79" i="49"/>
  <c r="W79" i="49"/>
  <c r="AB79" i="49"/>
  <c r="V79" i="49"/>
  <c r="AA79" i="49"/>
  <c r="AS19" i="49"/>
  <c r="AO19" i="49"/>
  <c r="AQ19" i="49"/>
  <c r="AT19" i="49"/>
  <c r="AP19" i="49"/>
  <c r="AV19" i="49"/>
  <c r="AM19" i="49"/>
  <c r="AL19" i="49"/>
  <c r="AN19" i="49"/>
  <c r="BY19" i="49"/>
  <c r="AL15" i="49"/>
  <c r="AJ15" i="49"/>
  <c r="AP15" i="49"/>
  <c r="BY15" i="49"/>
  <c r="AV15" i="49"/>
  <c r="AS15" i="49"/>
  <c r="AO15" i="49"/>
  <c r="AQ15" i="49"/>
  <c r="AR15" i="49"/>
  <c r="AN15" i="49"/>
  <c r="AU15" i="49"/>
  <c r="AW15" i="49"/>
  <c r="AK15" i="49"/>
  <c r="AM15" i="49"/>
  <c r="AT15" i="49"/>
  <c r="AT94" i="49"/>
  <c r="AM94" i="49"/>
  <c r="AU94" i="49"/>
  <c r="AN94" i="49"/>
  <c r="AS94" i="49"/>
  <c r="AJ94" i="49"/>
  <c r="AW94" i="49"/>
  <c r="AV94" i="49"/>
  <c r="AO94" i="49"/>
  <c r="BY94" i="49"/>
  <c r="AR94" i="49"/>
  <c r="AK94" i="49"/>
  <c r="AQ94" i="49"/>
  <c r="AL94" i="49"/>
  <c r="AP94" i="49"/>
  <c r="AA7" i="49"/>
  <c r="O7" i="49"/>
  <c r="AD72" i="49"/>
  <c r="W72" i="49"/>
  <c r="O72" i="49"/>
  <c r="X72" i="49"/>
  <c r="R72" i="49"/>
  <c r="P72" i="49"/>
  <c r="S72" i="49"/>
  <c r="V72" i="49"/>
  <c r="Z72" i="49"/>
  <c r="Y72" i="49"/>
  <c r="T72" i="49"/>
  <c r="AC72" i="49"/>
  <c r="U72" i="49"/>
  <c r="Q72" i="49"/>
  <c r="AB72" i="49"/>
  <c r="AA72" i="49"/>
  <c r="S82" i="49"/>
  <c r="T82" i="49"/>
  <c r="Q82" i="49"/>
  <c r="X82" i="49"/>
  <c r="U82" i="49"/>
  <c r="P82" i="49"/>
  <c r="O82" i="49"/>
  <c r="Y82" i="49"/>
  <c r="AD82" i="49"/>
  <c r="AB82" i="49"/>
  <c r="V82" i="49"/>
  <c r="AA82" i="49"/>
  <c r="Z82" i="49"/>
  <c r="AC82" i="49"/>
  <c r="W82" i="49"/>
  <c r="R82" i="49"/>
  <c r="Z24" i="49"/>
  <c r="AT36" i="49"/>
  <c r="AL36" i="49"/>
  <c r="BY36" i="49"/>
  <c r="AM36" i="49"/>
  <c r="AJ36" i="49"/>
  <c r="AN36" i="49"/>
  <c r="AU36" i="49"/>
  <c r="AO36" i="49"/>
  <c r="AS36" i="49"/>
  <c r="AW36" i="49"/>
  <c r="AK36" i="49"/>
  <c r="AR36" i="49"/>
  <c r="AQ36" i="49"/>
  <c r="AP36" i="49"/>
  <c r="AV36" i="49"/>
  <c r="AN151" i="49"/>
  <c r="BY151" i="49"/>
  <c r="AL151" i="49"/>
  <c r="AO151" i="49"/>
  <c r="AT151" i="49"/>
  <c r="AP151" i="49"/>
  <c r="AU151" i="49"/>
  <c r="AR151" i="49"/>
  <c r="AV151" i="49"/>
  <c r="AQ151" i="49"/>
  <c r="AK151" i="49"/>
  <c r="AS151" i="49"/>
  <c r="AW151" i="49"/>
  <c r="AJ151" i="49"/>
  <c r="AM151" i="49"/>
  <c r="AQ27" i="49"/>
  <c r="AL27" i="49"/>
  <c r="AK27" i="49"/>
  <c r="AV27" i="49"/>
  <c r="AN27" i="49"/>
  <c r="AU27" i="49"/>
  <c r="AR27" i="49"/>
  <c r="AP27" i="49"/>
  <c r="AU167" i="49"/>
  <c r="AO167" i="49"/>
  <c r="AV167" i="49"/>
  <c r="AT167" i="49"/>
  <c r="AK167" i="49"/>
  <c r="AM167" i="49"/>
  <c r="AR167" i="49"/>
  <c r="AS167" i="49"/>
  <c r="AQ167" i="49"/>
  <c r="AW167" i="49"/>
  <c r="AN167" i="49"/>
  <c r="AP167" i="49"/>
  <c r="AJ167" i="49"/>
  <c r="BY167" i="49"/>
  <c r="AL167" i="49"/>
  <c r="X96" i="49"/>
  <c r="V96" i="49"/>
  <c r="AA96" i="49"/>
  <c r="Y96" i="49"/>
  <c r="U96" i="49"/>
  <c r="O96" i="49"/>
  <c r="S96" i="49"/>
  <c r="W96" i="49"/>
  <c r="Q96" i="49"/>
  <c r="P96" i="49"/>
  <c r="T96" i="49"/>
  <c r="AC96" i="49"/>
  <c r="AD96" i="49"/>
  <c r="AB96" i="49"/>
  <c r="Z96" i="49"/>
  <c r="R96" i="49"/>
  <c r="U87" i="49"/>
  <c r="P87" i="49"/>
  <c r="X87" i="49"/>
  <c r="AA87" i="49"/>
  <c r="Z87" i="49"/>
  <c r="AD87" i="49"/>
  <c r="S87" i="49"/>
  <c r="V87" i="49"/>
  <c r="O87" i="49"/>
  <c r="T87" i="49"/>
  <c r="W87" i="49"/>
  <c r="AB87" i="49"/>
  <c r="R87" i="49"/>
  <c r="Q87" i="49"/>
  <c r="Y87" i="49"/>
  <c r="AC87" i="49"/>
  <c r="V8" i="49"/>
  <c r="Q8" i="49"/>
  <c r="P8" i="49"/>
  <c r="AD8" i="49"/>
  <c r="AB8" i="49"/>
  <c r="O8" i="49"/>
  <c r="Y8" i="49"/>
  <c r="AA8" i="49"/>
  <c r="U8" i="49"/>
  <c r="W8" i="49"/>
  <c r="S8" i="49"/>
  <c r="X8" i="49"/>
  <c r="R8" i="49"/>
  <c r="AC8" i="49"/>
  <c r="T8" i="49"/>
  <c r="Z8" i="49"/>
  <c r="AB64" i="49"/>
  <c r="R64" i="49"/>
  <c r="W64" i="49"/>
  <c r="AA64" i="49"/>
  <c r="O64" i="49"/>
  <c r="T64" i="49"/>
  <c r="Q64" i="49"/>
  <c r="AD64" i="49"/>
  <c r="V64" i="49"/>
  <c r="Y64" i="49"/>
  <c r="X64" i="49"/>
  <c r="Z64" i="49"/>
  <c r="P64" i="49"/>
  <c r="U64" i="49"/>
  <c r="AC64" i="49"/>
  <c r="S64" i="49"/>
  <c r="AA34" i="49"/>
  <c r="R34" i="49"/>
  <c r="X34" i="49"/>
  <c r="O34" i="49"/>
  <c r="U34" i="49"/>
  <c r="AD34" i="49"/>
  <c r="AC34" i="49"/>
  <c r="S34" i="49"/>
  <c r="V34" i="49"/>
  <c r="P34" i="49"/>
  <c r="AF34" i="49"/>
  <c r="AB34" i="49"/>
  <c r="T34" i="49"/>
  <c r="Q34" i="49"/>
  <c r="Z34" i="49"/>
  <c r="W34" i="49"/>
  <c r="Y34" i="49"/>
  <c r="AA25" i="49"/>
  <c r="Y25" i="49"/>
  <c r="Z25" i="49"/>
  <c r="AB25" i="49"/>
  <c r="P25" i="49"/>
  <c r="X25" i="49"/>
  <c r="U25" i="49"/>
  <c r="S25" i="49"/>
  <c r="R25" i="49"/>
  <c r="W25" i="49"/>
  <c r="Q25" i="49"/>
  <c r="O25" i="49"/>
  <c r="T25" i="49"/>
  <c r="AC25" i="49"/>
  <c r="AD25" i="49"/>
  <c r="V25" i="49"/>
  <c r="W128" i="49"/>
  <c r="Q128" i="49"/>
  <c r="AD128" i="49"/>
  <c r="R128" i="49"/>
  <c r="AB128" i="49"/>
  <c r="T128" i="49"/>
  <c r="AC128" i="49"/>
  <c r="AA128" i="49"/>
  <c r="Z128" i="49"/>
  <c r="O128" i="49"/>
  <c r="S128" i="49"/>
  <c r="P128" i="49"/>
  <c r="V128" i="49"/>
  <c r="U128" i="49"/>
  <c r="Y128" i="49"/>
  <c r="X128" i="49"/>
  <c r="P131" i="49"/>
  <c r="S131" i="49"/>
  <c r="W131" i="49"/>
  <c r="Q131" i="49"/>
  <c r="Z131" i="49"/>
  <c r="O131" i="49"/>
  <c r="AD131" i="49"/>
  <c r="U131" i="49"/>
  <c r="R131" i="49"/>
  <c r="V131" i="49"/>
  <c r="T131" i="49"/>
  <c r="Y131" i="49"/>
  <c r="X131" i="49"/>
  <c r="AC131" i="49"/>
  <c r="AB131" i="49"/>
  <c r="AA131" i="49"/>
  <c r="V40" i="49"/>
  <c r="Z40" i="49"/>
  <c r="AA40" i="49"/>
  <c r="S40" i="49"/>
  <c r="R40" i="49"/>
  <c r="X40" i="49"/>
  <c r="AC40" i="49"/>
  <c r="AD40" i="49"/>
  <c r="P40" i="49"/>
  <c r="O40" i="49"/>
  <c r="Y40" i="49"/>
  <c r="W40" i="49"/>
  <c r="Q40" i="49"/>
  <c r="T40" i="49"/>
  <c r="AB40" i="49"/>
  <c r="U40" i="49"/>
  <c r="W30" i="49"/>
  <c r="U30" i="49"/>
  <c r="R30" i="49"/>
  <c r="X30" i="49"/>
  <c r="Y30" i="49"/>
  <c r="Q30" i="49"/>
  <c r="AD30" i="49"/>
  <c r="AA30" i="49"/>
  <c r="P30" i="49"/>
  <c r="AC30" i="49"/>
  <c r="S30" i="49"/>
  <c r="O30" i="49"/>
  <c r="T30" i="49"/>
  <c r="Z30" i="49"/>
  <c r="V30" i="49"/>
  <c r="AB30" i="49"/>
  <c r="Z9" i="49"/>
  <c r="P9" i="49"/>
  <c r="T9" i="49"/>
  <c r="AB9" i="49"/>
  <c r="U9" i="49"/>
  <c r="R9" i="49"/>
  <c r="V9" i="49"/>
  <c r="AD9" i="49"/>
  <c r="AA9" i="49"/>
  <c r="O9" i="49"/>
  <c r="S9" i="49"/>
  <c r="AC9" i="49"/>
  <c r="X9" i="49"/>
  <c r="Y9" i="49"/>
  <c r="Q9" i="49"/>
  <c r="AF9" i="49"/>
  <c r="W9" i="49"/>
  <c r="X122" i="49"/>
  <c r="W122" i="49"/>
  <c r="T122" i="49"/>
  <c r="Z122" i="49"/>
  <c r="R122" i="49"/>
  <c r="O122" i="49"/>
  <c r="AD122" i="49"/>
  <c r="S122" i="49"/>
  <c r="Y122" i="49"/>
  <c r="AB122" i="49"/>
  <c r="AC122" i="49"/>
  <c r="V122" i="49"/>
  <c r="Q122" i="49"/>
  <c r="AA122" i="49"/>
  <c r="AF122" i="49"/>
  <c r="P122" i="49"/>
  <c r="U122" i="49"/>
  <c r="Y76" i="49"/>
  <c r="W76" i="49"/>
  <c r="Q76" i="49"/>
  <c r="R76" i="49"/>
  <c r="Z76" i="49"/>
  <c r="T76" i="49"/>
  <c r="AB76" i="49"/>
  <c r="O76" i="49"/>
  <c r="AA76" i="49"/>
  <c r="U76" i="49"/>
  <c r="S76" i="49"/>
  <c r="P76" i="49"/>
  <c r="AC76" i="49"/>
  <c r="X76" i="49"/>
  <c r="V76" i="49"/>
  <c r="AD76" i="49"/>
  <c r="X62" i="49"/>
  <c r="Z62" i="49"/>
  <c r="T62" i="49"/>
  <c r="AB62" i="49"/>
  <c r="Q62" i="49"/>
  <c r="AC62" i="49"/>
  <c r="S62" i="49"/>
  <c r="Y62" i="49"/>
  <c r="W62" i="49"/>
  <c r="V62" i="49"/>
  <c r="AA62" i="49"/>
  <c r="AD62" i="49"/>
  <c r="U62" i="49"/>
  <c r="R62" i="49"/>
  <c r="O62" i="49"/>
  <c r="P62" i="49"/>
  <c r="S41" i="49"/>
  <c r="R41" i="49"/>
  <c r="T41" i="49"/>
  <c r="AA41" i="49"/>
  <c r="O41" i="49"/>
  <c r="W41" i="49"/>
  <c r="X41" i="49"/>
  <c r="U41" i="49"/>
  <c r="Q41" i="49"/>
  <c r="AC41" i="49"/>
  <c r="Z41" i="49"/>
  <c r="Y41" i="49"/>
  <c r="AD41" i="49"/>
  <c r="P41" i="49"/>
  <c r="V41" i="49"/>
  <c r="AB41" i="49"/>
  <c r="BY25" i="49"/>
  <c r="AV25" i="49"/>
  <c r="AO25" i="49"/>
  <c r="AK25" i="49"/>
  <c r="AM25" i="49"/>
  <c r="AL25" i="49"/>
  <c r="AJ25" i="49"/>
  <c r="AS25" i="49"/>
  <c r="AP25" i="49"/>
  <c r="AN25" i="49"/>
  <c r="AW25" i="49"/>
  <c r="AU25" i="49"/>
  <c r="AT25" i="49"/>
  <c r="AQ25" i="49"/>
  <c r="AR25" i="49"/>
  <c r="Y75" i="49"/>
  <c r="U75" i="49"/>
  <c r="AC75" i="49"/>
  <c r="V75" i="49"/>
  <c r="Q75" i="49"/>
  <c r="AD75" i="49"/>
  <c r="X75" i="49"/>
  <c r="S75" i="49"/>
  <c r="AA75" i="49"/>
  <c r="O75" i="49"/>
  <c r="W75" i="49"/>
  <c r="R75" i="49"/>
  <c r="T75" i="49"/>
  <c r="P75" i="49"/>
  <c r="Z75" i="49"/>
  <c r="AB75" i="49"/>
  <c r="AA53" i="49"/>
  <c r="Z53" i="49"/>
  <c r="T53" i="49"/>
  <c r="AB53" i="49"/>
  <c r="O53" i="49"/>
  <c r="S53" i="49"/>
  <c r="X53" i="49"/>
  <c r="W53" i="49"/>
  <c r="P53" i="49"/>
  <c r="Y53" i="49"/>
  <c r="AD53" i="49"/>
  <c r="AC53" i="49"/>
  <c r="U53" i="49"/>
  <c r="Q53" i="49"/>
  <c r="R53" i="49"/>
  <c r="V53" i="49"/>
  <c r="Z139" i="49"/>
  <c r="Q139" i="49"/>
  <c r="R139" i="49"/>
  <c r="U139" i="49"/>
  <c r="S139" i="49"/>
  <c r="AA139" i="49"/>
  <c r="W139" i="49"/>
  <c r="Y139" i="49"/>
  <c r="AC139" i="49"/>
  <c r="X139" i="49"/>
  <c r="P139" i="49"/>
  <c r="O139" i="49"/>
  <c r="AD139" i="49"/>
  <c r="AB139" i="49"/>
  <c r="T139" i="49"/>
  <c r="V139" i="49"/>
  <c r="AB61" i="49"/>
  <c r="W61" i="49"/>
  <c r="AD61" i="49"/>
  <c r="S61" i="49"/>
  <c r="U61" i="49"/>
  <c r="T61" i="49"/>
  <c r="R61" i="49"/>
  <c r="P61" i="49"/>
  <c r="AC61" i="49"/>
  <c r="Y61" i="49"/>
  <c r="V61" i="49"/>
  <c r="O61" i="49"/>
  <c r="AA61" i="49"/>
  <c r="Q61" i="49"/>
  <c r="X61" i="49"/>
  <c r="Z61" i="49"/>
  <c r="P81" i="49"/>
  <c r="T81" i="49"/>
  <c r="V81" i="49"/>
  <c r="U81" i="49"/>
  <c r="S81" i="49"/>
  <c r="AA81" i="49"/>
  <c r="X81" i="49"/>
  <c r="W81" i="49"/>
  <c r="Z81" i="49"/>
  <c r="Y81" i="49"/>
  <c r="R81" i="49"/>
  <c r="Q81" i="49"/>
  <c r="AC81" i="49"/>
  <c r="AD81" i="49"/>
  <c r="AB81" i="49"/>
  <c r="O81" i="49"/>
  <c r="T136" i="49"/>
  <c r="AC136" i="49"/>
  <c r="P136" i="49"/>
  <c r="W136" i="49"/>
  <c r="AB136" i="49"/>
  <c r="Z136" i="49"/>
  <c r="S136" i="49"/>
  <c r="U136" i="49"/>
  <c r="O136" i="49"/>
  <c r="AA136" i="49"/>
  <c r="Q136" i="49"/>
  <c r="X136" i="49"/>
  <c r="V136" i="49"/>
  <c r="Y136" i="49"/>
  <c r="R136" i="49"/>
  <c r="AD136" i="49"/>
  <c r="Q69" i="49"/>
  <c r="AC69" i="49"/>
  <c r="Y69" i="49"/>
  <c r="S69" i="49"/>
  <c r="W69" i="49"/>
  <c r="AB69" i="49"/>
  <c r="V69" i="49"/>
  <c r="AD69" i="49"/>
  <c r="U69" i="49"/>
  <c r="T69" i="49"/>
  <c r="P69" i="49"/>
  <c r="Z69" i="49"/>
  <c r="R69" i="49"/>
  <c r="X69" i="49"/>
  <c r="O69" i="49"/>
  <c r="AA69" i="49"/>
  <c r="P102" i="49"/>
  <c r="R102" i="49"/>
  <c r="AB102" i="49"/>
  <c r="X102" i="49"/>
  <c r="T102" i="49"/>
  <c r="U102" i="49"/>
  <c r="Q102" i="49"/>
  <c r="AA102" i="49"/>
  <c r="O102" i="49"/>
  <c r="AC102" i="49"/>
  <c r="Y102" i="49"/>
  <c r="Z102" i="49"/>
  <c r="V102" i="49"/>
  <c r="S102" i="49"/>
  <c r="AD102" i="49"/>
  <c r="W102" i="49"/>
  <c r="AF90" i="49"/>
  <c r="AF32" i="49"/>
  <c r="AF133" i="49"/>
  <c r="Q121" i="49"/>
  <c r="AA71" i="49"/>
  <c r="AF39" i="49"/>
  <c r="AF169" i="49"/>
  <c r="AF63" i="49"/>
  <c r="AF126" i="49"/>
  <c r="Y71" i="49"/>
  <c r="T71" i="49"/>
  <c r="AF106" i="49"/>
  <c r="O71" i="49"/>
  <c r="Y121" i="49"/>
  <c r="S121" i="49"/>
  <c r="AF49" i="49"/>
  <c r="T121" i="49"/>
  <c r="AB121" i="49"/>
  <c r="AF68" i="49"/>
  <c r="O121" i="49"/>
  <c r="U121" i="49"/>
  <c r="Z121" i="49"/>
  <c r="AF120" i="49"/>
  <c r="AF114" i="49"/>
  <c r="Q71" i="49"/>
  <c r="Y78" i="49"/>
  <c r="AC71" i="49"/>
  <c r="AD71" i="49"/>
  <c r="W71" i="49"/>
  <c r="V71" i="49"/>
  <c r="AF111" i="49"/>
  <c r="Z71" i="49"/>
  <c r="P121" i="49"/>
  <c r="AC121" i="49"/>
  <c r="X121" i="49"/>
  <c r="V121" i="49"/>
  <c r="O78" i="49"/>
  <c r="X71" i="49"/>
  <c r="AB71" i="49"/>
  <c r="U71" i="49"/>
  <c r="R71" i="49"/>
  <c r="P71" i="49"/>
  <c r="AF50" i="49"/>
  <c r="AD121" i="49"/>
  <c r="AA121" i="49"/>
  <c r="X105" i="49"/>
  <c r="AD105" i="49"/>
  <c r="Y105" i="49"/>
  <c r="S105" i="49"/>
  <c r="W105" i="49"/>
  <c r="U105" i="49"/>
  <c r="Q105" i="49"/>
  <c r="AB105" i="49"/>
  <c r="R105" i="49"/>
  <c r="P105" i="49"/>
  <c r="O105" i="49"/>
  <c r="AC105" i="49"/>
  <c r="V105" i="49"/>
  <c r="AA105" i="49"/>
  <c r="Z105" i="49"/>
  <c r="T105" i="49"/>
  <c r="S78" i="49"/>
  <c r="AF99" i="49"/>
  <c r="Q78" i="49"/>
  <c r="AB78" i="49"/>
  <c r="V78" i="49"/>
  <c r="U78" i="49"/>
  <c r="R78" i="49"/>
  <c r="T78" i="49"/>
  <c r="AF91" i="49"/>
  <c r="P78" i="49"/>
  <c r="AC78" i="49"/>
  <c r="AF98" i="49"/>
  <c r="AF125" i="49"/>
  <c r="W121" i="49"/>
  <c r="R121" i="49"/>
  <c r="AF108" i="49"/>
  <c r="W78" i="49"/>
  <c r="Z78" i="49"/>
  <c r="X78" i="49"/>
  <c r="AD78" i="49"/>
  <c r="AF154" i="49"/>
  <c r="AF89" i="49"/>
  <c r="AF20" i="49"/>
  <c r="AF93" i="49"/>
  <c r="AF18" i="49"/>
  <c r="X145" i="49"/>
  <c r="R145" i="49"/>
  <c r="T145" i="49"/>
  <c r="AB145" i="49"/>
  <c r="S145" i="49"/>
  <c r="U145" i="49"/>
  <c r="AD145" i="49"/>
  <c r="W145" i="49"/>
  <c r="P145" i="49"/>
  <c r="V145" i="49"/>
  <c r="Y145" i="49"/>
  <c r="Z145" i="49"/>
  <c r="Q145" i="49"/>
  <c r="AA145" i="49"/>
  <c r="AC145" i="49"/>
  <c r="O145" i="49"/>
  <c r="AA140" i="49"/>
  <c r="S140" i="49"/>
  <c r="Y140" i="49"/>
  <c r="O140" i="49"/>
  <c r="AD140" i="49"/>
  <c r="W140" i="49"/>
  <c r="V140" i="49"/>
  <c r="P140" i="49"/>
  <c r="R140" i="49"/>
  <c r="AC140" i="49"/>
  <c r="X140" i="49"/>
  <c r="T140" i="49"/>
  <c r="U140" i="49"/>
  <c r="Z140" i="49"/>
  <c r="Q140" i="49"/>
  <c r="AB140" i="49"/>
  <c r="O161" i="49"/>
  <c r="T161" i="49"/>
  <c r="AD161" i="49"/>
  <c r="Z161" i="49"/>
  <c r="AB161" i="49"/>
  <c r="Q161" i="49"/>
  <c r="AC161" i="49"/>
  <c r="Y161" i="49"/>
  <c r="V161" i="49"/>
  <c r="W161" i="49"/>
  <c r="R161" i="49"/>
  <c r="X161" i="49"/>
  <c r="P161" i="49"/>
  <c r="AA161" i="49"/>
  <c r="S161" i="49"/>
  <c r="U161" i="49"/>
  <c r="AF146" i="49"/>
  <c r="AF37" i="49"/>
  <c r="AF51" i="49"/>
  <c r="AF155" i="49"/>
  <c r="AF141" i="49"/>
  <c r="AF156" i="49"/>
  <c r="I159" i="49" l="1"/>
  <c r="H7" i="49"/>
  <c r="AA166" i="49"/>
  <c r="V166" i="49"/>
  <c r="Q166" i="49"/>
  <c r="N166" i="49"/>
  <c r="V103" i="49"/>
  <c r="W103" i="49"/>
  <c r="AA103" i="49"/>
  <c r="I103" i="49"/>
  <c r="G103" i="49"/>
  <c r="AF103" i="49" s="1"/>
  <c r="T143" i="49"/>
  <c r="AD143" i="49"/>
  <c r="Y143" i="49"/>
  <c r="M143" i="49"/>
  <c r="M35" i="49"/>
  <c r="N35" i="49"/>
  <c r="I94" i="49"/>
  <c r="K94" i="49"/>
  <c r="M187" i="49"/>
  <c r="K187" i="49"/>
  <c r="AC171" i="49"/>
  <c r="T171" i="49"/>
  <c r="P171" i="49"/>
  <c r="I171" i="49"/>
  <c r="AB59" i="49"/>
  <c r="J59" i="49"/>
  <c r="T10" i="49"/>
  <c r="I110" i="49"/>
  <c r="I131" i="49"/>
  <c r="V147" i="49"/>
  <c r="AA147" i="49"/>
  <c r="P31" i="49"/>
  <c r="AB31" i="49"/>
  <c r="AC31" i="49"/>
  <c r="Z31" i="49"/>
  <c r="S31" i="49"/>
  <c r="O31" i="49"/>
  <c r="T31" i="49"/>
  <c r="Q31" i="49"/>
  <c r="AA31" i="49"/>
  <c r="Y31" i="49"/>
  <c r="U31" i="49"/>
  <c r="X31" i="49"/>
  <c r="AB50" i="49"/>
  <c r="Y50" i="49"/>
  <c r="U50" i="49"/>
  <c r="X24" i="49"/>
  <c r="AF129" i="49"/>
  <c r="AF81" i="49"/>
  <c r="AF180" i="49"/>
  <c r="F98" i="49"/>
  <c r="AF8" i="49"/>
  <c r="F122" i="49"/>
  <c r="R66" i="49"/>
  <c r="AC155" i="49"/>
  <c r="U155" i="49"/>
  <c r="Z155" i="49"/>
  <c r="R155" i="49"/>
  <c r="Q155" i="49"/>
  <c r="AD155" i="49"/>
  <c r="AB155" i="49"/>
  <c r="X155" i="49"/>
  <c r="T155" i="49"/>
  <c r="P155" i="49"/>
  <c r="Y155" i="49"/>
  <c r="V155" i="49"/>
  <c r="AA155" i="49"/>
  <c r="W155" i="49"/>
  <c r="S155" i="49"/>
  <c r="O155" i="49"/>
  <c r="AF143" i="49"/>
  <c r="W90" i="49"/>
  <c r="AD90" i="49"/>
  <c r="AA90" i="49"/>
  <c r="AB90" i="49"/>
  <c r="O90" i="49"/>
  <c r="AC90" i="49"/>
  <c r="Z90" i="49"/>
  <c r="V90" i="49"/>
  <c r="X45" i="49"/>
  <c r="T45" i="49"/>
  <c r="F87" i="49"/>
  <c r="F121" i="49"/>
  <c r="AH76" i="49"/>
  <c r="AH120" i="49"/>
  <c r="AH28" i="49"/>
  <c r="AH58" i="49"/>
  <c r="AH123" i="49"/>
  <c r="F99" i="49"/>
  <c r="AH119" i="49"/>
  <c r="F159" i="49"/>
  <c r="F44" i="49"/>
  <c r="F144" i="49"/>
  <c r="AF67" i="49"/>
  <c r="AH40" i="49"/>
  <c r="AH145" i="49"/>
  <c r="AH157" i="49"/>
  <c r="AB166" i="49"/>
  <c r="Y166" i="49"/>
  <c r="S166" i="49"/>
  <c r="X166" i="49"/>
  <c r="I166" i="49"/>
  <c r="Q103" i="49"/>
  <c r="U103" i="49"/>
  <c r="P103" i="49"/>
  <c r="R103" i="49"/>
  <c r="M103" i="49"/>
  <c r="V143" i="49"/>
  <c r="S143" i="49"/>
  <c r="X143" i="49"/>
  <c r="W143" i="49"/>
  <c r="L143" i="49"/>
  <c r="I35" i="49"/>
  <c r="L94" i="49"/>
  <c r="J187" i="49"/>
  <c r="Y171" i="49"/>
  <c r="U171" i="49"/>
  <c r="Z171" i="49"/>
  <c r="AA171" i="49"/>
  <c r="N171" i="49"/>
  <c r="AF171" i="49" s="1"/>
  <c r="G110" i="49"/>
  <c r="K78" i="49"/>
  <c r="M86" i="49"/>
  <c r="H139" i="49"/>
  <c r="N167" i="49"/>
  <c r="AF147" i="49"/>
  <c r="W67" i="49"/>
  <c r="AC67" i="49"/>
  <c r="O67" i="49"/>
  <c r="P67" i="49"/>
  <c r="AA67" i="49"/>
  <c r="R67" i="49"/>
  <c r="AD67" i="49"/>
  <c r="S67" i="49"/>
  <c r="T67" i="49"/>
  <c r="V67" i="49"/>
  <c r="AB67" i="49"/>
  <c r="Y67" i="49"/>
  <c r="X67" i="49"/>
  <c r="Q67" i="49"/>
  <c r="Z67" i="49"/>
  <c r="U67" i="49"/>
  <c r="F45" i="49"/>
  <c r="AH53" i="49"/>
  <c r="F93" i="49"/>
  <c r="AH112" i="49"/>
  <c r="AH133" i="49"/>
  <c r="AH68" i="49"/>
  <c r="AH155" i="49"/>
  <c r="F102" i="49"/>
  <c r="F75" i="49"/>
  <c r="AH144" i="49"/>
  <c r="AH29" i="49"/>
  <c r="Q133" i="49"/>
  <c r="AC133" i="49"/>
  <c r="S32" i="49"/>
  <c r="AA32" i="49"/>
  <c r="O32" i="49"/>
  <c r="Z32" i="49"/>
  <c r="AC32" i="49"/>
  <c r="X32" i="49"/>
  <c r="P32" i="49"/>
  <c r="T32" i="49"/>
  <c r="W32" i="49"/>
  <c r="AB32" i="49"/>
  <c r="R32" i="49"/>
  <c r="AD32" i="49"/>
  <c r="V32" i="49"/>
  <c r="Y32" i="49"/>
  <c r="U32" i="49"/>
  <c r="F47" i="49"/>
  <c r="AH109" i="49"/>
  <c r="M167" i="49"/>
  <c r="X123" i="49"/>
  <c r="V123" i="49"/>
  <c r="R146" i="49"/>
  <c r="V146" i="49"/>
  <c r="W146" i="49"/>
  <c r="X146" i="49"/>
  <c r="Q146" i="49"/>
  <c r="U146" i="49"/>
  <c r="AD146" i="49"/>
  <c r="Z146" i="49"/>
  <c r="AB146" i="49"/>
  <c r="O146" i="49"/>
  <c r="AA146" i="49"/>
  <c r="AC146" i="49"/>
  <c r="T146" i="49"/>
  <c r="S146" i="49"/>
  <c r="Y146" i="49"/>
  <c r="P146" i="49"/>
  <c r="AH24" i="49"/>
  <c r="AH60" i="49"/>
  <c r="AH141" i="49"/>
  <c r="F23" i="49"/>
  <c r="F119" i="49"/>
  <c r="AH21" i="49"/>
  <c r="F116" i="49"/>
  <c r="AH128" i="49"/>
  <c r="AH148" i="49"/>
  <c r="AC99" i="49"/>
  <c r="T99" i="49"/>
  <c r="R99" i="49"/>
  <c r="Y99" i="49"/>
  <c r="Z99" i="49"/>
  <c r="X99" i="49"/>
  <c r="AD99" i="49"/>
  <c r="S99" i="49"/>
  <c r="U99" i="49"/>
  <c r="W99" i="49"/>
  <c r="Q99" i="49"/>
  <c r="AA99" i="49"/>
  <c r="AB99" i="49"/>
  <c r="P99" i="49"/>
  <c r="V99" i="49"/>
  <c r="O99" i="49"/>
  <c r="T125" i="49"/>
  <c r="R125" i="49"/>
  <c r="Q125" i="49"/>
  <c r="AD125" i="49"/>
  <c r="Z125" i="49"/>
  <c r="W125" i="49"/>
  <c r="AA125" i="49"/>
  <c r="Y125" i="49"/>
  <c r="O125" i="49"/>
  <c r="AC125" i="49"/>
  <c r="AB125" i="49"/>
  <c r="V125" i="49"/>
  <c r="P125" i="49"/>
  <c r="U125" i="49"/>
  <c r="X125" i="49"/>
  <c r="S125" i="49"/>
  <c r="AH73" i="49"/>
  <c r="F73" i="49"/>
  <c r="F66" i="49"/>
  <c r="AH66" i="49"/>
  <c r="F183" i="49"/>
  <c r="AH183" i="49"/>
  <c r="F26" i="49"/>
  <c r="AH26" i="49"/>
  <c r="F59" i="49"/>
  <c r="AH59" i="49"/>
  <c r="F154" i="49"/>
  <c r="AH154" i="49"/>
  <c r="F10" i="49"/>
  <c r="AH10" i="49"/>
  <c r="F142" i="49"/>
  <c r="AH142" i="49"/>
  <c r="AH64" i="49"/>
  <c r="F64" i="49"/>
  <c r="AH20" i="49"/>
  <c r="F20" i="49"/>
  <c r="AH184" i="49"/>
  <c r="F184" i="49"/>
  <c r="AH72" i="49"/>
  <c r="F72" i="49"/>
  <c r="F111" i="49"/>
  <c r="AH111" i="49"/>
  <c r="F39" i="49"/>
  <c r="AH39" i="49"/>
  <c r="F79" i="49"/>
  <c r="AH79" i="49"/>
  <c r="F30" i="49"/>
  <c r="AH30" i="49"/>
  <c r="AH105" i="49"/>
  <c r="F105" i="49"/>
  <c r="AH136" i="49"/>
  <c r="F136" i="49"/>
  <c r="AH161" i="49"/>
  <c r="F161" i="49"/>
  <c r="AH96" i="49"/>
  <c r="F96" i="49"/>
  <c r="AH185" i="49"/>
  <c r="F185" i="49"/>
  <c r="T169" i="49"/>
  <c r="S169" i="49"/>
  <c r="O169" i="49"/>
  <c r="U169" i="49"/>
  <c r="AB169" i="49"/>
  <c r="P169" i="49"/>
  <c r="Z169" i="49"/>
  <c r="AA169" i="49"/>
  <c r="Y169" i="49"/>
  <c r="W169" i="49"/>
  <c r="AD169" i="49"/>
  <c r="AC169" i="49"/>
  <c r="Q169" i="49"/>
  <c r="V169" i="49"/>
  <c r="X169" i="49"/>
  <c r="R169" i="49"/>
  <c r="F123" i="49"/>
  <c r="H59" i="49"/>
  <c r="M59" i="49"/>
  <c r="L10" i="49"/>
  <c r="N10" i="49"/>
  <c r="AF10" i="49" s="1"/>
  <c r="Q10" i="49"/>
  <c r="AD10" i="49"/>
  <c r="Z10" i="49"/>
  <c r="AB10" i="49"/>
  <c r="AH47" i="49"/>
  <c r="F28" i="49"/>
  <c r="F53" i="49"/>
  <c r="AH159" i="49"/>
  <c r="F60" i="49"/>
  <c r="AH98" i="49"/>
  <c r="F24" i="49"/>
  <c r="AH122" i="49"/>
  <c r="AH102" i="49"/>
  <c r="AH45" i="49"/>
  <c r="F126" i="49"/>
  <c r="AB16" i="49"/>
  <c r="O16" i="49"/>
  <c r="V16" i="49"/>
  <c r="Z16" i="49"/>
  <c r="P16" i="49"/>
  <c r="T16" i="49"/>
  <c r="AC16" i="49"/>
  <c r="AA16" i="49"/>
  <c r="W16" i="49"/>
  <c r="Y16" i="49"/>
  <c r="X16" i="49"/>
  <c r="R16" i="49"/>
  <c r="F76" i="49"/>
  <c r="Z93" i="49"/>
  <c r="V93" i="49"/>
  <c r="AC93" i="49"/>
  <c r="AB93" i="49"/>
  <c r="AA93" i="49"/>
  <c r="O93" i="49"/>
  <c r="Y93" i="49"/>
  <c r="U93" i="49"/>
  <c r="T93" i="49"/>
  <c r="P93" i="49"/>
  <c r="W93" i="49"/>
  <c r="S93" i="49"/>
  <c r="AD93" i="49"/>
  <c r="Q93" i="49"/>
  <c r="R93" i="49"/>
  <c r="AH124" i="49"/>
  <c r="F124" i="49"/>
  <c r="AH13" i="49"/>
  <c r="F13" i="49"/>
  <c r="F150" i="49"/>
  <c r="AH150" i="49"/>
  <c r="AH52" i="49"/>
  <c r="F52" i="49"/>
  <c r="F151" i="49"/>
  <c r="AH151" i="49"/>
  <c r="AH36" i="49"/>
  <c r="F36" i="49"/>
  <c r="F15" i="49"/>
  <c r="AH15" i="49"/>
  <c r="F130" i="49"/>
  <c r="AH130" i="49"/>
  <c r="AH104" i="49"/>
  <c r="F104" i="49"/>
  <c r="AH137" i="49"/>
  <c r="F137" i="49"/>
  <c r="F118" i="49"/>
  <c r="AH118" i="49"/>
  <c r="F22" i="49"/>
  <c r="AH22" i="49"/>
  <c r="AH170" i="49"/>
  <c r="F170" i="49"/>
  <c r="T117" i="49"/>
  <c r="W117" i="49"/>
  <c r="U117" i="49"/>
  <c r="Z117" i="49"/>
  <c r="AH97" i="49"/>
  <c r="F97" i="49"/>
  <c r="AA116" i="49"/>
  <c r="T116" i="49"/>
  <c r="W116" i="49"/>
  <c r="Z116" i="49"/>
  <c r="V116" i="49"/>
  <c r="F51" i="49"/>
  <c r="AH51" i="49"/>
  <c r="F78" i="49"/>
  <c r="AH78" i="49"/>
  <c r="F166" i="49"/>
  <c r="AH186" i="49"/>
  <c r="F186" i="49"/>
  <c r="AH173" i="49"/>
  <c r="F173" i="49"/>
  <c r="AH169" i="49"/>
  <c r="F169" i="49"/>
  <c r="AH32" i="49"/>
  <c r="F32" i="49"/>
  <c r="F55" i="49"/>
  <c r="AH55" i="49"/>
  <c r="F103" i="49"/>
  <c r="AH103" i="49"/>
  <c r="AH92" i="49"/>
  <c r="F92" i="49"/>
  <c r="AH115" i="49"/>
  <c r="F115" i="49"/>
  <c r="F71" i="49"/>
  <c r="AH71" i="49"/>
  <c r="AH90" i="49"/>
  <c r="AH165" i="49"/>
  <c r="F165" i="49"/>
  <c r="Z159" i="49"/>
  <c r="F86" i="49"/>
  <c r="AH188" i="49"/>
  <c r="F188" i="49"/>
  <c r="G58" i="49"/>
  <c r="AF58" i="49" s="1"/>
  <c r="I58" i="49"/>
  <c r="AH176" i="49"/>
  <c r="F176" i="49"/>
  <c r="AF182" i="49"/>
  <c r="F172" i="49"/>
  <c r="G159" i="49"/>
  <c r="J159" i="49"/>
  <c r="U7" i="49"/>
  <c r="N7" i="49"/>
  <c r="L7" i="49"/>
  <c r="Y66" i="49"/>
  <c r="N66" i="49"/>
  <c r="M66" i="49"/>
  <c r="AD59" i="49"/>
  <c r="Q59" i="49"/>
  <c r="AC59" i="49"/>
  <c r="G59" i="49"/>
  <c r="L59" i="49"/>
  <c r="W10" i="49"/>
  <c r="S10" i="49"/>
  <c r="X10" i="49"/>
  <c r="K10" i="49"/>
  <c r="L54" i="49"/>
  <c r="N78" i="49"/>
  <c r="R86" i="49"/>
  <c r="K86" i="49"/>
  <c r="N139" i="49"/>
  <c r="M178" i="49"/>
  <c r="P129" i="49"/>
  <c r="O129" i="49"/>
  <c r="AC129" i="49"/>
  <c r="Z129" i="49"/>
  <c r="AD129" i="49"/>
  <c r="S129" i="49"/>
  <c r="X129" i="49"/>
  <c r="V129" i="49"/>
  <c r="AA129" i="49"/>
  <c r="U129" i="49"/>
  <c r="Y129" i="49"/>
  <c r="R129" i="49"/>
  <c r="T129" i="49"/>
  <c r="W129" i="49"/>
  <c r="AB129" i="49"/>
  <c r="Q129" i="49"/>
  <c r="L110" i="49"/>
  <c r="N110" i="49"/>
  <c r="AF110" i="49" s="1"/>
  <c r="V110" i="49"/>
  <c r="H110" i="49"/>
  <c r="M110" i="49"/>
  <c r="J167" i="49"/>
  <c r="I167" i="49"/>
  <c r="L167" i="49"/>
  <c r="H167" i="49"/>
  <c r="U120" i="49"/>
  <c r="Q120" i="49"/>
  <c r="W120" i="49"/>
  <c r="Q89" i="49"/>
  <c r="V89" i="49"/>
  <c r="AD89" i="49"/>
  <c r="W89" i="49"/>
  <c r="S89" i="49"/>
  <c r="U89" i="49"/>
  <c r="O89" i="49"/>
  <c r="Z89" i="49"/>
  <c r="X89" i="49"/>
  <c r="P89" i="49"/>
  <c r="Y89" i="49"/>
  <c r="AC89" i="49"/>
  <c r="AB89" i="49"/>
  <c r="AA89" i="49"/>
  <c r="T89" i="49"/>
  <c r="AH166" i="49"/>
  <c r="AH86" i="49"/>
  <c r="AH172" i="49"/>
  <c r="F135" i="49"/>
  <c r="K118" i="49"/>
  <c r="J118" i="49"/>
  <c r="G118" i="49"/>
  <c r="I118" i="49"/>
  <c r="F43" i="49"/>
  <c r="AH43" i="49"/>
  <c r="F35" i="49"/>
  <c r="AH35" i="49"/>
  <c r="AH25" i="49"/>
  <c r="F25" i="49"/>
  <c r="F94" i="49"/>
  <c r="AH94" i="49"/>
  <c r="AH117" i="49"/>
  <c r="F117" i="49"/>
  <c r="F42" i="49"/>
  <c r="AH42" i="49"/>
  <c r="F83" i="49"/>
  <c r="AH83" i="49"/>
  <c r="F46" i="49"/>
  <c r="AH46" i="49"/>
  <c r="F27" i="49"/>
  <c r="AH27" i="49"/>
  <c r="X117" i="49"/>
  <c r="V117" i="49"/>
  <c r="P116" i="49"/>
  <c r="S116" i="49"/>
  <c r="U116" i="49"/>
  <c r="X116" i="49"/>
  <c r="Y116" i="49"/>
  <c r="AH7" i="49"/>
  <c r="F7" i="49"/>
  <c r="AH187" i="49"/>
  <c r="F187" i="49"/>
  <c r="F62" i="49"/>
  <c r="AH62" i="49"/>
  <c r="F127" i="49"/>
  <c r="AH127" i="49"/>
  <c r="AH41" i="49"/>
  <c r="F41" i="49"/>
  <c r="AH81" i="49"/>
  <c r="F81" i="49"/>
  <c r="AH156" i="49"/>
  <c r="F156" i="49"/>
  <c r="AH37" i="49"/>
  <c r="F37" i="49"/>
  <c r="AH181" i="49"/>
  <c r="F181" i="49"/>
  <c r="AH89" i="49"/>
  <c r="F89" i="49"/>
  <c r="AH160" i="49"/>
  <c r="F160" i="49"/>
  <c r="AH171" i="49"/>
  <c r="F171" i="49"/>
  <c r="AH17" i="49"/>
  <c r="F17" i="49"/>
  <c r="F146" i="49"/>
  <c r="AH146" i="49"/>
  <c r="F67" i="49"/>
  <c r="AH67" i="49"/>
  <c r="AH107" i="49"/>
  <c r="F107" i="49"/>
  <c r="F63" i="49"/>
  <c r="AH63" i="49"/>
  <c r="F34" i="49"/>
  <c r="F14" i="49"/>
  <c r="AH14" i="49"/>
  <c r="F82" i="49"/>
  <c r="AH82" i="49"/>
  <c r="F143" i="49"/>
  <c r="AH143" i="49"/>
  <c r="AH56" i="49"/>
  <c r="F56" i="49"/>
  <c r="F18" i="49"/>
  <c r="AH18" i="49"/>
  <c r="F168" i="49"/>
  <c r="K58" i="49"/>
  <c r="AH33" i="49"/>
  <c r="F33" i="49"/>
  <c r="AH132" i="49"/>
  <c r="F132" i="49"/>
  <c r="H159" i="49"/>
  <c r="N159" i="49"/>
  <c r="I7" i="49"/>
  <c r="G7" i="49"/>
  <c r="AF166" i="49"/>
  <c r="L66" i="49"/>
  <c r="J66" i="49"/>
  <c r="Z59" i="49"/>
  <c r="S59" i="49"/>
  <c r="X59" i="49"/>
  <c r="AA59" i="49"/>
  <c r="I59" i="49"/>
  <c r="AA10" i="49"/>
  <c r="AC10" i="49"/>
  <c r="P10" i="49"/>
  <c r="H10" i="49"/>
  <c r="AA78" i="49"/>
  <c r="T147" i="49"/>
  <c r="AC147" i="49"/>
  <c r="K167" i="49"/>
  <c r="F125" i="49"/>
  <c r="F29" i="49"/>
  <c r="F148" i="49"/>
  <c r="AH99" i="49"/>
  <c r="F141" i="49"/>
  <c r="F109" i="49"/>
  <c r="AH23" i="49"/>
  <c r="F21" i="49"/>
  <c r="F133" i="49"/>
  <c r="F112" i="49"/>
  <c r="AH87" i="49"/>
  <c r="F40" i="49"/>
  <c r="F157" i="49"/>
  <c r="K134" i="49"/>
  <c r="J134" i="49"/>
  <c r="G134" i="49"/>
  <c r="I134" i="49"/>
  <c r="F95" i="49"/>
  <c r="AH95" i="49"/>
  <c r="J95" i="49"/>
  <c r="H95" i="49"/>
  <c r="M95" i="49"/>
  <c r="G95" i="49"/>
  <c r="AH126" i="49"/>
  <c r="AH131" i="49"/>
  <c r="F131" i="49"/>
  <c r="K43" i="49"/>
  <c r="M43" i="49"/>
  <c r="G43" i="49"/>
  <c r="I43" i="49"/>
  <c r="AH84" i="49"/>
  <c r="AH93" i="49"/>
  <c r="AH34" i="49"/>
  <c r="F38" i="49"/>
  <c r="AH38" i="49"/>
  <c r="F19" i="49"/>
  <c r="AH19" i="49"/>
  <c r="F54" i="49"/>
  <c r="AH54" i="49"/>
  <c r="AH85" i="49"/>
  <c r="F85" i="49"/>
  <c r="AH113" i="49"/>
  <c r="F113" i="49"/>
  <c r="F167" i="49"/>
  <c r="AH167" i="49"/>
  <c r="F163" i="49"/>
  <c r="AH163" i="49"/>
  <c r="AH100" i="49"/>
  <c r="F100" i="49"/>
  <c r="AH80" i="49"/>
  <c r="F80" i="49"/>
  <c r="AH65" i="49"/>
  <c r="F65" i="49"/>
  <c r="AH164" i="49"/>
  <c r="F164" i="49"/>
  <c r="F138" i="49"/>
  <c r="AH138" i="49"/>
  <c r="AA117" i="49"/>
  <c r="Q116" i="49"/>
  <c r="AH149" i="49"/>
  <c r="F149" i="49"/>
  <c r="AD116" i="49"/>
  <c r="R116" i="49"/>
  <c r="F91" i="49"/>
  <c r="AH91" i="49"/>
  <c r="AH178" i="49"/>
  <c r="F178" i="49"/>
  <c r="AH174" i="49"/>
  <c r="F174" i="49"/>
  <c r="AF181" i="49"/>
  <c r="F179" i="49"/>
  <c r="AH179" i="49"/>
  <c r="AH108" i="49"/>
  <c r="F108" i="49"/>
  <c r="AH129" i="49"/>
  <c r="F129" i="49"/>
  <c r="AH121" i="49"/>
  <c r="AH180" i="49"/>
  <c r="F180" i="49"/>
  <c r="F120" i="49"/>
  <c r="AH177" i="49"/>
  <c r="F177" i="49"/>
  <c r="AH57" i="49"/>
  <c r="F57" i="49"/>
  <c r="AH139" i="49"/>
  <c r="F139" i="49"/>
  <c r="F110" i="49"/>
  <c r="AH110" i="49"/>
  <c r="F58" i="49"/>
  <c r="AH182" i="49"/>
  <c r="F182" i="49"/>
  <c r="AH175" i="49"/>
  <c r="F175" i="49"/>
  <c r="F50" i="49"/>
  <c r="F31" i="49"/>
  <c r="AH31" i="49"/>
  <c r="AH69" i="49"/>
  <c r="AH70" i="49"/>
  <c r="F128" i="49"/>
  <c r="AH12" i="49"/>
  <c r="F12" i="49"/>
  <c r="K159" i="49"/>
  <c r="AH153" i="49"/>
  <c r="F153" i="49"/>
  <c r="M7" i="49"/>
  <c r="G66" i="49"/>
  <c r="O59" i="49"/>
  <c r="P59" i="49"/>
  <c r="W59" i="49"/>
  <c r="V59" i="49"/>
  <c r="N59" i="49"/>
  <c r="Y10" i="49"/>
  <c r="U10" i="49"/>
  <c r="V10" i="49"/>
  <c r="J10" i="49"/>
  <c r="I10" i="49"/>
  <c r="M54" i="49"/>
  <c r="K54" i="49"/>
  <c r="I54" i="49"/>
  <c r="G54" i="49"/>
  <c r="I78" i="49"/>
  <c r="L78" i="49"/>
  <c r="J78" i="49"/>
  <c r="G78" i="49"/>
  <c r="N86" i="49"/>
  <c r="H86" i="49"/>
  <c r="AC86" i="49"/>
  <c r="J86" i="49"/>
  <c r="L86" i="49"/>
  <c r="Q86" i="49"/>
  <c r="J139" i="49"/>
  <c r="L139" i="49"/>
  <c r="K139" i="49"/>
  <c r="I139" i="49"/>
  <c r="K178" i="49"/>
  <c r="N178" i="49"/>
  <c r="G178" i="49"/>
  <c r="L178" i="49"/>
  <c r="AH77" i="49"/>
  <c r="F77" i="49"/>
  <c r="AH140" i="49"/>
  <c r="AH75" i="49"/>
  <c r="AH168" i="49"/>
  <c r="K147" i="49"/>
  <c r="M147" i="49"/>
  <c r="S147" i="49"/>
  <c r="X147" i="49"/>
  <c r="Q147" i="49"/>
  <c r="Z147" i="49"/>
  <c r="I147" i="49"/>
  <c r="L147" i="49"/>
  <c r="P147" i="49"/>
  <c r="R147" i="49"/>
  <c r="U147" i="49"/>
  <c r="Y147" i="49"/>
  <c r="AH49" i="49"/>
  <c r="F49" i="49"/>
  <c r="F11" i="49"/>
  <c r="AH11" i="49"/>
  <c r="F70" i="49"/>
  <c r="F69" i="49"/>
  <c r="F145" i="49"/>
  <c r="AH88" i="49"/>
  <c r="F88" i="49"/>
  <c r="F155" i="49"/>
  <c r="F68" i="49"/>
  <c r="AH50" i="49"/>
  <c r="F162" i="49"/>
  <c r="AH162" i="49"/>
  <c r="Y49" i="49"/>
  <c r="P49" i="49"/>
  <c r="AC49" i="49"/>
  <c r="W49" i="49"/>
  <c r="T49" i="49"/>
  <c r="AB49" i="49"/>
  <c r="O49" i="49"/>
  <c r="AD49" i="49"/>
  <c r="U49" i="49"/>
  <c r="R49" i="49"/>
  <c r="Q49" i="49"/>
  <c r="AA49" i="49"/>
  <c r="Z49" i="49"/>
  <c r="X49" i="49"/>
  <c r="V49" i="49"/>
  <c r="S49" i="49"/>
  <c r="AH61" i="49"/>
  <c r="F61" i="49"/>
  <c r="U68" i="49"/>
  <c r="Y68" i="49"/>
  <c r="Z68" i="49"/>
  <c r="Q68" i="49"/>
  <c r="X68" i="49"/>
  <c r="W68" i="49"/>
  <c r="O68" i="49"/>
  <c r="T68" i="49"/>
  <c r="S68" i="49"/>
  <c r="AD68" i="49"/>
  <c r="R68" i="49"/>
  <c r="P68" i="49"/>
  <c r="AB68" i="49"/>
  <c r="V68" i="49"/>
  <c r="AC68" i="49"/>
  <c r="AA68" i="49"/>
  <c r="F84" i="49"/>
  <c r="U111" i="49"/>
  <c r="AD111" i="49"/>
  <c r="O111" i="49"/>
  <c r="Y111" i="49"/>
  <c r="V111" i="49"/>
  <c r="AB111" i="49"/>
  <c r="S111" i="49"/>
  <c r="AA111" i="49"/>
  <c r="AA108" i="49"/>
  <c r="S108" i="49"/>
  <c r="R108" i="49"/>
  <c r="O108" i="49"/>
  <c r="P108" i="49"/>
  <c r="AB108" i="49"/>
  <c r="U108" i="49"/>
  <c r="Y108" i="49"/>
  <c r="AD108" i="49"/>
  <c r="X108" i="49"/>
  <c r="Q108" i="49"/>
  <c r="AC108" i="49"/>
  <c r="Z108" i="49"/>
  <c r="V108" i="49"/>
  <c r="T108" i="49"/>
  <c r="W108" i="49"/>
  <c r="AB156" i="49"/>
  <c r="X156" i="49"/>
  <c r="AA156" i="49"/>
  <c r="S156" i="49"/>
  <c r="Z156" i="49"/>
  <c r="Q156" i="49"/>
  <c r="AC156" i="49"/>
  <c r="T156" i="49"/>
  <c r="P156" i="49"/>
  <c r="AD156" i="49"/>
  <c r="V156" i="49"/>
  <c r="O156" i="49"/>
  <c r="W156" i="49"/>
  <c r="U156" i="49"/>
  <c r="R156" i="49"/>
  <c r="Y156" i="49"/>
  <c r="V114" i="49"/>
  <c r="AA114" i="49"/>
  <c r="U114" i="49"/>
  <c r="Q114" i="49"/>
  <c r="S114" i="49"/>
  <c r="W114" i="49"/>
  <c r="AC114" i="49"/>
  <c r="Y114" i="49"/>
  <c r="R114" i="49"/>
  <c r="P114" i="49"/>
  <c r="X114" i="49"/>
  <c r="Z114" i="49"/>
  <c r="AD114" i="49"/>
  <c r="T114" i="49"/>
  <c r="O114" i="49"/>
  <c r="AB114" i="49"/>
  <c r="X162" i="49"/>
  <c r="AA162" i="49"/>
  <c r="AB162" i="49"/>
  <c r="AH147" i="49"/>
  <c r="F147" i="49"/>
  <c r="F106" i="49"/>
  <c r="AH106" i="49"/>
  <c r="AH135" i="49"/>
  <c r="F74" i="49"/>
  <c r="AH74" i="49"/>
  <c r="F158" i="49"/>
  <c r="AH158" i="49"/>
  <c r="F140" i="49"/>
  <c r="P141" i="49"/>
  <c r="Y141" i="49"/>
  <c r="U141" i="49"/>
  <c r="AC141" i="49"/>
  <c r="R141" i="49"/>
  <c r="X141" i="49"/>
  <c r="T141" i="49"/>
  <c r="W141" i="49"/>
  <c r="S141" i="49"/>
  <c r="O141" i="49"/>
  <c r="Z141" i="49"/>
  <c r="AD141" i="49"/>
  <c r="AB141" i="49"/>
  <c r="Q141" i="49"/>
  <c r="V141" i="49"/>
  <c r="AA141" i="49"/>
  <c r="AB37" i="49"/>
  <c r="Z37" i="49"/>
  <c r="AC37" i="49"/>
  <c r="T37" i="49"/>
  <c r="S37" i="49"/>
  <c r="X37" i="49"/>
  <c r="V37" i="49"/>
  <c r="AD37" i="49"/>
  <c r="R37" i="49"/>
  <c r="P37" i="49"/>
  <c r="O37" i="49"/>
  <c r="Q37" i="49"/>
  <c r="W37" i="49"/>
  <c r="U37" i="49"/>
  <c r="Y37" i="49"/>
  <c r="AA37" i="49"/>
  <c r="F134" i="49"/>
  <c r="AH134" i="49"/>
  <c r="F114" i="49"/>
  <c r="AH114" i="49"/>
  <c r="AH48" i="49"/>
  <c r="F48" i="49"/>
  <c r="AH152" i="49"/>
  <c r="F152" i="49"/>
  <c r="AH101" i="49"/>
  <c r="F101" i="49"/>
  <c r="AH9" i="49"/>
  <c r="F9" i="49"/>
  <c r="AH16" i="49"/>
  <c r="F16" i="49"/>
  <c r="AF173" i="49"/>
  <c r="M144" i="49"/>
  <c r="I144" i="49"/>
  <c r="K144" i="49"/>
  <c r="J144" i="49"/>
  <c r="N144" i="49"/>
  <c r="L144" i="49"/>
  <c r="H144" i="49"/>
  <c r="G144" i="49"/>
  <c r="V144" i="49"/>
  <c r="Z144" i="49"/>
  <c r="R144" i="49"/>
  <c r="AC144" i="49"/>
  <c r="T144" i="49"/>
  <c r="P144" i="49"/>
  <c r="AB144" i="49"/>
  <c r="Y144" i="49"/>
  <c r="Q144" i="49"/>
  <c r="AD144" i="49"/>
  <c r="O144" i="49"/>
  <c r="X144" i="49"/>
  <c r="U144" i="49"/>
  <c r="AA144" i="49"/>
  <c r="W144" i="49"/>
  <c r="S144" i="49"/>
  <c r="K168" i="49"/>
  <c r="G168" i="49"/>
  <c r="J168" i="49"/>
  <c r="I168" i="49"/>
  <c r="N168" i="49"/>
  <c r="H168" i="49"/>
  <c r="M168" i="49"/>
  <c r="L168" i="49"/>
  <c r="Q168" i="49"/>
  <c r="V168" i="49"/>
  <c r="AA168" i="49"/>
  <c r="R168" i="49"/>
  <c r="S168" i="49"/>
  <c r="X168" i="49"/>
  <c r="AC168" i="49"/>
  <c r="Y168" i="49"/>
  <c r="Z168" i="49"/>
  <c r="AD168" i="49"/>
  <c r="T168" i="49"/>
  <c r="P168" i="49"/>
  <c r="AB168" i="49"/>
  <c r="O168" i="49"/>
  <c r="W168" i="49"/>
  <c r="U168" i="49"/>
  <c r="N116" i="49"/>
  <c r="J116" i="49"/>
  <c r="M116" i="49"/>
  <c r="I116" i="49"/>
  <c r="H116" i="49"/>
  <c r="G116" i="49"/>
  <c r="L116" i="49"/>
  <c r="K116" i="49"/>
  <c r="K176" i="49"/>
  <c r="G176" i="49"/>
  <c r="M176" i="49"/>
  <c r="I176" i="49"/>
  <c r="J176" i="49"/>
  <c r="N176" i="49"/>
  <c r="AF176" i="49" s="1"/>
  <c r="L176" i="49"/>
  <c r="H176" i="49"/>
  <c r="N128" i="49"/>
  <c r="J128" i="49"/>
  <c r="M128" i="49"/>
  <c r="I128" i="49"/>
  <c r="L128" i="49"/>
  <c r="K128" i="49"/>
  <c r="H128" i="49"/>
  <c r="G128" i="49"/>
  <c r="K56" i="49"/>
  <c r="G56" i="49"/>
  <c r="N56" i="49"/>
  <c r="J56" i="49"/>
  <c r="M56" i="49"/>
  <c r="I56" i="49"/>
  <c r="L56" i="49"/>
  <c r="H56" i="49"/>
  <c r="AA56" i="49"/>
  <c r="S56" i="49"/>
  <c r="P56" i="49"/>
  <c r="AC56" i="49"/>
  <c r="T56" i="49"/>
  <c r="V56" i="49"/>
  <c r="O56" i="49"/>
  <c r="AB56" i="49"/>
  <c r="W56" i="49"/>
  <c r="Y56" i="49"/>
  <c r="Z56" i="49"/>
  <c r="Q56" i="49"/>
  <c r="R56" i="49"/>
  <c r="U56" i="49"/>
  <c r="AD56" i="49"/>
  <c r="X56" i="49"/>
  <c r="K12" i="49"/>
  <c r="G12" i="49"/>
  <c r="N12" i="49"/>
  <c r="J12" i="49"/>
  <c r="M12" i="49"/>
  <c r="I12" i="49"/>
  <c r="L12" i="49"/>
  <c r="H12" i="49"/>
  <c r="S12" i="49"/>
  <c r="W12" i="49"/>
  <c r="X12" i="49"/>
  <c r="T12" i="49"/>
  <c r="O12" i="49"/>
  <c r="R12" i="49"/>
  <c r="AA12" i="49"/>
  <c r="AB12" i="49"/>
  <c r="Y12" i="49"/>
  <c r="P12" i="49"/>
  <c r="AD12" i="49"/>
  <c r="AC12" i="49"/>
  <c r="V12" i="49"/>
  <c r="U12" i="49"/>
  <c r="Z12" i="49"/>
  <c r="Q12" i="49"/>
  <c r="M117" i="49"/>
  <c r="I117" i="49"/>
  <c r="L117" i="49"/>
  <c r="H117" i="49"/>
  <c r="G117" i="49"/>
  <c r="N117" i="49"/>
  <c r="K117" i="49"/>
  <c r="J117" i="49"/>
  <c r="Q117" i="49"/>
  <c r="N73" i="49"/>
  <c r="J73" i="49"/>
  <c r="L73" i="49"/>
  <c r="G73" i="49"/>
  <c r="AF73" i="49" s="1"/>
  <c r="K73" i="49"/>
  <c r="I73" i="49"/>
  <c r="H73" i="49"/>
  <c r="M73" i="49"/>
  <c r="N69" i="49"/>
  <c r="J69" i="49"/>
  <c r="K69" i="49"/>
  <c r="I69" i="49"/>
  <c r="M69" i="49"/>
  <c r="H69" i="49"/>
  <c r="L69" i="49"/>
  <c r="G69" i="49"/>
  <c r="N25" i="49"/>
  <c r="J25" i="49"/>
  <c r="L25" i="49"/>
  <c r="H25" i="49"/>
  <c r="M25" i="49"/>
  <c r="K25" i="49"/>
  <c r="I25" i="49"/>
  <c r="G25" i="49"/>
  <c r="AF174" i="49"/>
  <c r="AF179" i="49"/>
  <c r="K24" i="49"/>
  <c r="G24" i="49"/>
  <c r="M24" i="49"/>
  <c r="I24" i="49"/>
  <c r="N24" i="49"/>
  <c r="L24" i="49"/>
  <c r="J24" i="49"/>
  <c r="H24" i="49"/>
  <c r="P24" i="49"/>
  <c r="M88" i="49"/>
  <c r="I88" i="49"/>
  <c r="L88" i="49"/>
  <c r="H88" i="49"/>
  <c r="K88" i="49"/>
  <c r="G88" i="49"/>
  <c r="N88" i="49"/>
  <c r="J88" i="49"/>
  <c r="V88" i="49"/>
  <c r="Z88" i="49"/>
  <c r="X88" i="49"/>
  <c r="AB88" i="49"/>
  <c r="S88" i="49"/>
  <c r="AA88" i="49"/>
  <c r="T88" i="49"/>
  <c r="O88" i="49"/>
  <c r="Q88" i="49"/>
  <c r="R88" i="49"/>
  <c r="AC88" i="49"/>
  <c r="Y88" i="49"/>
  <c r="U88" i="49"/>
  <c r="AD88" i="49"/>
  <c r="W88" i="49"/>
  <c r="P88" i="49"/>
  <c r="K44" i="49"/>
  <c r="G44" i="49"/>
  <c r="N44" i="49"/>
  <c r="J44" i="49"/>
  <c r="M44" i="49"/>
  <c r="I44" i="49"/>
  <c r="L44" i="49"/>
  <c r="H44" i="49"/>
  <c r="X44" i="49"/>
  <c r="Y44" i="49"/>
  <c r="R44" i="49"/>
  <c r="V44" i="49"/>
  <c r="AB44" i="49"/>
  <c r="U44" i="49"/>
  <c r="S44" i="49"/>
  <c r="AC44" i="49"/>
  <c r="P44" i="49"/>
  <c r="W44" i="49"/>
  <c r="AD44" i="49"/>
  <c r="T44" i="49"/>
  <c r="Q44" i="49"/>
  <c r="O44" i="49"/>
  <c r="AA44" i="49"/>
  <c r="Z44" i="49"/>
  <c r="K188" i="49"/>
  <c r="G188" i="49"/>
  <c r="N188" i="49"/>
  <c r="J188" i="49"/>
  <c r="M188" i="49"/>
  <c r="I188" i="49"/>
  <c r="L188" i="49"/>
  <c r="H188" i="49"/>
  <c r="M84" i="49"/>
  <c r="I84" i="49"/>
  <c r="L84" i="49"/>
  <c r="H84" i="49"/>
  <c r="K84" i="49"/>
  <c r="G84" i="49"/>
  <c r="J84" i="49"/>
  <c r="N84" i="49"/>
  <c r="N136" i="49"/>
  <c r="J136" i="49"/>
  <c r="M136" i="49"/>
  <c r="I136" i="49"/>
  <c r="L136" i="49"/>
  <c r="K136" i="49"/>
  <c r="H136" i="49"/>
  <c r="G136" i="49"/>
  <c r="N17" i="49"/>
  <c r="J17" i="49"/>
  <c r="L17" i="49"/>
  <c r="G17" i="49"/>
  <c r="K17" i="49"/>
  <c r="I17" i="49"/>
  <c r="M17" i="49"/>
  <c r="H17" i="49"/>
  <c r="P17" i="49"/>
  <c r="U17" i="49"/>
  <c r="Q17" i="49"/>
  <c r="AD17" i="49"/>
  <c r="AC17" i="49"/>
  <c r="Y17" i="49"/>
  <c r="X17" i="49"/>
  <c r="W17" i="49"/>
  <c r="O17" i="49"/>
  <c r="Z17" i="49"/>
  <c r="AA17" i="49"/>
  <c r="R17" i="49"/>
  <c r="T17" i="49"/>
  <c r="AB17" i="49"/>
  <c r="S17" i="49"/>
  <c r="V17" i="49"/>
  <c r="N77" i="49"/>
  <c r="J77" i="49"/>
  <c r="M77" i="49"/>
  <c r="H77" i="49"/>
  <c r="L77" i="49"/>
  <c r="G77" i="49"/>
  <c r="K77" i="49"/>
  <c r="I77" i="49"/>
  <c r="T77" i="49"/>
  <c r="P77" i="49"/>
  <c r="Z77" i="49"/>
  <c r="N33" i="49"/>
  <c r="J33" i="49"/>
  <c r="L33" i="49"/>
  <c r="H33" i="49"/>
  <c r="M33" i="49"/>
  <c r="K33" i="49"/>
  <c r="I33" i="49"/>
  <c r="G33" i="49"/>
  <c r="AA33" i="49"/>
  <c r="T33" i="49"/>
  <c r="P33" i="49"/>
  <c r="O33" i="49"/>
  <c r="X33" i="49"/>
  <c r="AC33" i="49"/>
  <c r="AD33" i="49"/>
  <c r="Q33" i="49"/>
  <c r="Z33" i="49"/>
  <c r="Y33" i="49"/>
  <c r="R33" i="49"/>
  <c r="U33" i="49"/>
  <c r="W33" i="49"/>
  <c r="AB33" i="49"/>
  <c r="S33" i="49"/>
  <c r="V33" i="49"/>
  <c r="N140" i="49"/>
  <c r="J140" i="49"/>
  <c r="M140" i="49"/>
  <c r="I140" i="49"/>
  <c r="H140" i="49"/>
  <c r="G140" i="49"/>
  <c r="L140" i="49"/>
  <c r="K140" i="49"/>
  <c r="N132" i="49"/>
  <c r="J132" i="49"/>
  <c r="M132" i="49"/>
  <c r="I132" i="49"/>
  <c r="H132" i="49"/>
  <c r="G132" i="49"/>
  <c r="L132" i="49"/>
  <c r="K132" i="49"/>
  <c r="S132" i="49"/>
  <c r="AA132" i="49"/>
  <c r="R132" i="49"/>
  <c r="W132" i="49"/>
  <c r="L153" i="49"/>
  <c r="H153" i="49"/>
  <c r="J153" i="49"/>
  <c r="N153" i="49"/>
  <c r="I153" i="49"/>
  <c r="G153" i="49"/>
  <c r="M153" i="49"/>
  <c r="K153" i="49"/>
  <c r="Q153" i="49"/>
  <c r="U153" i="49"/>
  <c r="V153" i="49"/>
  <c r="S153" i="49"/>
  <c r="O153" i="49"/>
  <c r="X153" i="49"/>
  <c r="AD153" i="49"/>
  <c r="AC153" i="49"/>
  <c r="Z153" i="49"/>
  <c r="T153" i="49"/>
  <c r="P153" i="49"/>
  <c r="W153" i="49"/>
  <c r="AB153" i="49"/>
  <c r="Y153" i="49"/>
  <c r="AA153" i="49"/>
  <c r="R153" i="49"/>
  <c r="AF183" i="49"/>
  <c r="AF187" i="49"/>
  <c r="N45" i="49"/>
  <c r="J45" i="49"/>
  <c r="M45" i="49"/>
  <c r="I45" i="49"/>
  <c r="L45" i="49"/>
  <c r="H45" i="49"/>
  <c r="K45" i="49"/>
  <c r="G45" i="49"/>
  <c r="AF177" i="49"/>
  <c r="M109" i="49"/>
  <c r="I109" i="49"/>
  <c r="L109" i="49"/>
  <c r="H109" i="49"/>
  <c r="G109" i="49"/>
  <c r="AF109" i="49" s="1"/>
  <c r="N109" i="49"/>
  <c r="K109" i="49"/>
  <c r="J109" i="49"/>
  <c r="N65" i="49"/>
  <c r="J65" i="49"/>
  <c r="I65" i="49"/>
  <c r="M65" i="49"/>
  <c r="H65" i="49"/>
  <c r="L65" i="49"/>
  <c r="G65" i="49"/>
  <c r="K65" i="49"/>
  <c r="N21" i="49"/>
  <c r="J21" i="49"/>
  <c r="M21" i="49"/>
  <c r="H21" i="49"/>
  <c r="L21" i="49"/>
  <c r="G21" i="49"/>
  <c r="K21" i="49"/>
  <c r="I21" i="49"/>
  <c r="M105" i="49"/>
  <c r="I105" i="49"/>
  <c r="L105" i="49"/>
  <c r="H105" i="49"/>
  <c r="K105" i="49"/>
  <c r="J105" i="49"/>
  <c r="G105" i="49"/>
  <c r="N105" i="49"/>
  <c r="K40" i="49"/>
  <c r="G40" i="49"/>
  <c r="M40" i="49"/>
  <c r="I40" i="49"/>
  <c r="N40" i="49"/>
  <c r="L40" i="49"/>
  <c r="J40" i="49"/>
  <c r="H40" i="49"/>
  <c r="L145" i="49"/>
  <c r="H145" i="49"/>
  <c r="M145" i="49"/>
  <c r="G145" i="49"/>
  <c r="K145" i="49"/>
  <c r="N145" i="49"/>
  <c r="J145" i="49"/>
  <c r="I145" i="49"/>
  <c r="K80" i="49"/>
  <c r="G80" i="49"/>
  <c r="M80" i="49"/>
  <c r="H80" i="49"/>
  <c r="L80" i="49"/>
  <c r="J80" i="49"/>
  <c r="I80" i="49"/>
  <c r="N80" i="49"/>
  <c r="K36" i="49"/>
  <c r="G36" i="49"/>
  <c r="M36" i="49"/>
  <c r="I36" i="49"/>
  <c r="J36" i="49"/>
  <c r="H36" i="49"/>
  <c r="N36" i="49"/>
  <c r="L36" i="49"/>
  <c r="M148" i="49"/>
  <c r="I148" i="49"/>
  <c r="L148" i="49"/>
  <c r="G148" i="49"/>
  <c r="K148" i="49"/>
  <c r="J148" i="49"/>
  <c r="H148" i="49"/>
  <c r="N148" i="49"/>
  <c r="AF148" i="49" s="1"/>
  <c r="AC148" i="49"/>
  <c r="Y148" i="49"/>
  <c r="R148" i="49"/>
  <c r="Z148" i="49"/>
  <c r="L161" i="49"/>
  <c r="H161" i="49"/>
  <c r="M161" i="49"/>
  <c r="G161" i="49"/>
  <c r="K161" i="49"/>
  <c r="J161" i="49"/>
  <c r="I161" i="49"/>
  <c r="N161" i="49"/>
  <c r="AF161" i="49" s="1"/>
  <c r="K172" i="49"/>
  <c r="G172" i="49"/>
  <c r="M172" i="49"/>
  <c r="I172" i="49"/>
  <c r="N172" i="49"/>
  <c r="J172" i="49"/>
  <c r="H172" i="49"/>
  <c r="L172" i="49"/>
  <c r="P172" i="49"/>
  <c r="R172" i="49"/>
  <c r="U172" i="49"/>
  <c r="W172" i="49"/>
  <c r="X172" i="49"/>
  <c r="AB172" i="49"/>
  <c r="T172" i="49"/>
  <c r="O172" i="49"/>
  <c r="AC172" i="49"/>
  <c r="S172" i="49"/>
  <c r="AD172" i="49"/>
  <c r="Q172" i="49"/>
  <c r="Y172" i="49"/>
  <c r="AA172" i="49"/>
  <c r="Z172" i="49"/>
  <c r="V172" i="49"/>
  <c r="M160" i="49"/>
  <c r="I160" i="49"/>
  <c r="K160" i="49"/>
  <c r="J160" i="49"/>
  <c r="H160" i="49"/>
  <c r="G160" i="49"/>
  <c r="N160" i="49"/>
  <c r="L160" i="49"/>
  <c r="U160" i="49"/>
  <c r="AC160" i="49"/>
  <c r="T160" i="49"/>
  <c r="S160" i="49"/>
  <c r="Y160" i="49"/>
  <c r="W160" i="49"/>
  <c r="AA160" i="49"/>
  <c r="V160" i="49"/>
  <c r="P160" i="49"/>
  <c r="X160" i="49"/>
  <c r="Q160" i="49"/>
  <c r="N29" i="49"/>
  <c r="J29" i="49"/>
  <c r="L29" i="49"/>
  <c r="H29" i="49"/>
  <c r="I29" i="49"/>
  <c r="G29" i="49"/>
  <c r="M29" i="49"/>
  <c r="K29" i="49"/>
  <c r="T29" i="49"/>
  <c r="AD29" i="49"/>
  <c r="AA29" i="49"/>
  <c r="Z29" i="49"/>
  <c r="X29" i="49"/>
  <c r="P29" i="49"/>
  <c r="R29" i="49"/>
  <c r="AB29" i="49"/>
  <c r="O29" i="49"/>
  <c r="S29" i="49"/>
  <c r="AC29" i="49"/>
  <c r="U29" i="49"/>
  <c r="V29" i="49"/>
  <c r="Y29" i="49"/>
  <c r="W29" i="49"/>
  <c r="M92" i="49"/>
  <c r="I92" i="49"/>
  <c r="L92" i="49"/>
  <c r="H92" i="49"/>
  <c r="K92" i="49"/>
  <c r="G92" i="49"/>
  <c r="N92" i="49"/>
  <c r="J92" i="49"/>
  <c r="Z92" i="49"/>
  <c r="M152" i="49"/>
  <c r="I152" i="49"/>
  <c r="N152" i="49"/>
  <c r="H152" i="49"/>
  <c r="L152" i="49"/>
  <c r="G152" i="49"/>
  <c r="K152" i="49"/>
  <c r="J152" i="49"/>
  <c r="Q152" i="49"/>
  <c r="V152" i="49"/>
  <c r="Y152" i="49"/>
  <c r="N185" i="49"/>
  <c r="J185" i="49"/>
  <c r="M185" i="49"/>
  <c r="I185" i="49"/>
  <c r="L185" i="49"/>
  <c r="H185" i="49"/>
  <c r="K185" i="49"/>
  <c r="G185" i="49"/>
  <c r="AF175" i="49"/>
  <c r="AF178" i="49"/>
  <c r="S24" i="49"/>
  <c r="AF184" i="49"/>
  <c r="N124" i="49"/>
  <c r="J124" i="49"/>
  <c r="M124" i="49"/>
  <c r="I124" i="49"/>
  <c r="H124" i="49"/>
  <c r="G124" i="49"/>
  <c r="L124" i="49"/>
  <c r="K124" i="49"/>
  <c r="L149" i="49"/>
  <c r="H149" i="49"/>
  <c r="N149" i="49"/>
  <c r="I149" i="49"/>
  <c r="M149" i="49"/>
  <c r="G149" i="49"/>
  <c r="K149" i="49"/>
  <c r="J149" i="49"/>
  <c r="N61" i="49"/>
  <c r="J61" i="49"/>
  <c r="M61" i="49"/>
  <c r="H61" i="49"/>
  <c r="L61" i="49"/>
  <c r="G61" i="49"/>
  <c r="K61" i="49"/>
  <c r="I61" i="49"/>
  <c r="M164" i="49"/>
  <c r="I164" i="49"/>
  <c r="L164" i="49"/>
  <c r="G164" i="49"/>
  <c r="K164" i="49"/>
  <c r="N164" i="49"/>
  <c r="J164" i="49"/>
  <c r="H164" i="49"/>
  <c r="M101" i="49"/>
  <c r="I101" i="49"/>
  <c r="L101" i="49"/>
  <c r="H101" i="49"/>
  <c r="G101" i="49"/>
  <c r="N101" i="49"/>
  <c r="K101" i="49"/>
  <c r="J101" i="49"/>
  <c r="R101" i="49"/>
  <c r="AB101" i="49"/>
  <c r="V101" i="49"/>
  <c r="T101" i="49"/>
  <c r="Q101" i="49"/>
  <c r="Y101" i="49"/>
  <c r="AC101" i="49"/>
  <c r="O101" i="49"/>
  <c r="P101" i="49"/>
  <c r="Z101" i="49"/>
  <c r="S101" i="49"/>
  <c r="AD101" i="49"/>
  <c r="X101" i="49"/>
  <c r="W101" i="49"/>
  <c r="AA101" i="49"/>
  <c r="U101" i="49"/>
  <c r="N57" i="49"/>
  <c r="J57" i="49"/>
  <c r="M57" i="49"/>
  <c r="I57" i="49"/>
  <c r="L57" i="49"/>
  <c r="H57" i="49"/>
  <c r="G57" i="49"/>
  <c r="K57" i="49"/>
  <c r="T57" i="49"/>
  <c r="O57" i="49"/>
  <c r="Y57" i="49"/>
  <c r="Q57" i="49"/>
  <c r="Z57" i="49"/>
  <c r="X57" i="49"/>
  <c r="AD57" i="49"/>
  <c r="V57" i="49"/>
  <c r="AA57" i="49"/>
  <c r="U57" i="49"/>
  <c r="P57" i="49"/>
  <c r="AB57" i="49"/>
  <c r="R57" i="49"/>
  <c r="AC57" i="49"/>
  <c r="S57" i="49"/>
  <c r="W57" i="49"/>
  <c r="L165" i="49"/>
  <c r="H165" i="49"/>
  <c r="N165" i="49"/>
  <c r="I165" i="49"/>
  <c r="M165" i="49"/>
  <c r="G165" i="49"/>
  <c r="K165" i="49"/>
  <c r="J165" i="49"/>
  <c r="Q165" i="49"/>
  <c r="N96" i="49"/>
  <c r="M96" i="49"/>
  <c r="I96" i="49"/>
  <c r="L96" i="49"/>
  <c r="H96" i="49"/>
  <c r="K96" i="49"/>
  <c r="G96" i="49"/>
  <c r="J96" i="49"/>
  <c r="K52" i="49"/>
  <c r="G52" i="49"/>
  <c r="N52" i="49"/>
  <c r="J52" i="49"/>
  <c r="M52" i="49"/>
  <c r="I52" i="49"/>
  <c r="L52" i="49"/>
  <c r="H52" i="49"/>
  <c r="L157" i="49"/>
  <c r="H157" i="49"/>
  <c r="K157" i="49"/>
  <c r="J157" i="49"/>
  <c r="N157" i="49"/>
  <c r="M157" i="49"/>
  <c r="I157" i="49"/>
  <c r="G157" i="49"/>
  <c r="M113" i="49"/>
  <c r="I113" i="49"/>
  <c r="L113" i="49"/>
  <c r="H113" i="49"/>
  <c r="K113" i="49"/>
  <c r="J113" i="49"/>
  <c r="G113" i="49"/>
  <c r="N113" i="49"/>
  <c r="K48" i="49"/>
  <c r="G48" i="49"/>
  <c r="N48" i="49"/>
  <c r="J48" i="49"/>
  <c r="M48" i="49"/>
  <c r="I48" i="49"/>
  <c r="H48" i="49"/>
  <c r="L48" i="49"/>
  <c r="AF38" i="49"/>
  <c r="AF35" i="49"/>
  <c r="AF158" i="49"/>
  <c r="AF59" i="49"/>
  <c r="AF150" i="49"/>
  <c r="AF134" i="49"/>
  <c r="AF116" i="49"/>
  <c r="AF119" i="49"/>
  <c r="AF86" i="49"/>
  <c r="AF28" i="49"/>
  <c r="AF123" i="49"/>
  <c r="AF138" i="49"/>
  <c r="AF97" i="49"/>
  <c r="AF13" i="49"/>
  <c r="AF95" i="49"/>
  <c r="AF70" i="49"/>
  <c r="AF162" i="49"/>
  <c r="AF14" i="49"/>
  <c r="AF15" i="49"/>
  <c r="AF117" i="49"/>
  <c r="R170" i="49"/>
  <c r="W104" i="49"/>
  <c r="T104" i="49"/>
  <c r="V170" i="49"/>
  <c r="Q104" i="49"/>
  <c r="X104" i="49"/>
  <c r="AA104" i="49"/>
  <c r="Y104" i="49"/>
  <c r="AC104" i="49"/>
  <c r="S104" i="49"/>
  <c r="X170" i="49"/>
  <c r="AB170" i="49"/>
  <c r="AC170" i="49"/>
  <c r="U104" i="49"/>
  <c r="Z104" i="49"/>
  <c r="P104" i="49"/>
  <c r="AD104" i="49"/>
  <c r="R104" i="49"/>
  <c r="AD170" i="49"/>
  <c r="U170" i="49"/>
  <c r="AF118" i="49"/>
  <c r="AB104" i="49"/>
  <c r="V104" i="49"/>
  <c r="T170" i="49"/>
  <c r="O170" i="49"/>
  <c r="AF137" i="49"/>
  <c r="AF54" i="49"/>
  <c r="W170" i="49"/>
  <c r="AA170" i="49"/>
  <c r="S170" i="49"/>
  <c r="P170" i="49"/>
  <c r="Z170" i="49"/>
  <c r="Q170" i="49"/>
  <c r="Y170" i="49"/>
  <c r="AF80" i="49"/>
  <c r="AF127" i="49"/>
  <c r="AF159" i="49"/>
  <c r="AF130" i="49"/>
  <c r="AF36" i="49"/>
  <c r="AF151" i="49"/>
  <c r="AF26" i="49"/>
  <c r="AC85" i="49"/>
  <c r="O85" i="49"/>
  <c r="Q85" i="49"/>
  <c r="W85" i="49"/>
  <c r="X85" i="49"/>
  <c r="U85" i="49"/>
  <c r="Z85" i="49"/>
  <c r="AB85" i="49"/>
  <c r="R85" i="49"/>
  <c r="AD85" i="49"/>
  <c r="T85" i="49"/>
  <c r="Y85" i="49"/>
  <c r="P85" i="49"/>
  <c r="AA85" i="49"/>
  <c r="V85" i="49"/>
  <c r="S85" i="49"/>
  <c r="AF43" i="49"/>
  <c r="AD52" i="49"/>
  <c r="R52" i="49"/>
  <c r="V52" i="49"/>
  <c r="T52" i="49"/>
  <c r="S52" i="49"/>
  <c r="AA52" i="49"/>
  <c r="P52" i="49"/>
  <c r="Y52" i="49"/>
  <c r="AC52" i="49"/>
  <c r="Z52" i="49"/>
  <c r="X52" i="49"/>
  <c r="O52" i="49"/>
  <c r="AB52" i="49"/>
  <c r="Q52" i="49"/>
  <c r="AF52" i="49"/>
  <c r="W52" i="49"/>
  <c r="U52" i="49"/>
  <c r="AF100" i="49"/>
  <c r="AF60" i="49"/>
  <c r="AF65" i="49"/>
  <c r="AF27" i="49"/>
  <c r="AF19" i="49"/>
  <c r="AF94" i="49"/>
  <c r="P46" i="49"/>
  <c r="AB46" i="49"/>
  <c r="R46" i="49"/>
  <c r="Q46" i="49"/>
  <c r="AD46" i="49"/>
  <c r="Z46" i="49"/>
  <c r="V46" i="49"/>
  <c r="O46" i="49"/>
  <c r="U46" i="49"/>
  <c r="X46" i="49"/>
  <c r="Y46" i="49"/>
  <c r="T46" i="49"/>
  <c r="AC46" i="49"/>
  <c r="W46" i="49"/>
  <c r="S46" i="49"/>
  <c r="AA46" i="49"/>
  <c r="AF22" i="49"/>
  <c r="AF83" i="49"/>
  <c r="AF41" i="49"/>
  <c r="AF167" i="49"/>
  <c r="AF79" i="49"/>
  <c r="AF112" i="49"/>
  <c r="AF72" i="49"/>
  <c r="AF82" i="49"/>
  <c r="V163" i="49"/>
  <c r="AB163" i="49"/>
  <c r="S163" i="49"/>
  <c r="Z163" i="49"/>
  <c r="P163" i="49"/>
  <c r="X163" i="49"/>
  <c r="R163" i="49"/>
  <c r="AC163" i="49"/>
  <c r="O163" i="49"/>
  <c r="Q163" i="49"/>
  <c r="T163" i="49"/>
  <c r="AD163" i="49"/>
  <c r="Y163" i="49"/>
  <c r="W163" i="49"/>
  <c r="U163" i="49"/>
  <c r="AA163" i="49"/>
  <c r="AF102" i="49"/>
  <c r="AF53" i="49"/>
  <c r="AF30" i="49"/>
  <c r="AF25" i="49"/>
  <c r="AF69" i="49"/>
  <c r="AF139" i="49"/>
  <c r="AF75" i="49"/>
  <c r="AF76" i="49"/>
  <c r="AF40" i="49"/>
  <c r="AF131" i="49"/>
  <c r="AF64" i="49"/>
  <c r="AF136" i="49"/>
  <c r="AF87" i="49"/>
  <c r="AF62" i="49"/>
  <c r="AF71" i="49"/>
  <c r="AF121" i="49"/>
  <c r="AF105" i="49"/>
  <c r="AF78" i="49"/>
  <c r="AF96" i="49" l="1"/>
  <c r="AF164" i="49"/>
  <c r="AF149" i="49"/>
  <c r="AF92" i="49"/>
  <c r="AF145" i="49"/>
  <c r="AF140" i="49"/>
  <c r="AF77" i="49"/>
  <c r="AF24" i="49"/>
  <c r="AF144" i="49"/>
  <c r="AF157" i="49"/>
  <c r="AF61" i="49"/>
  <c r="AF124" i="49"/>
  <c r="AF7" i="49"/>
  <c r="AF168" i="49"/>
  <c r="AF66" i="49"/>
  <c r="AF152" i="49"/>
  <c r="AF132" i="49"/>
  <c r="AF84" i="49"/>
  <c r="AF153" i="49"/>
  <c r="AF188" i="49"/>
  <c r="AF44" i="49"/>
  <c r="AF88" i="49"/>
  <c r="AF56" i="49"/>
  <c r="AF48" i="49"/>
  <c r="AF185" i="49"/>
  <c r="AF160" i="49"/>
  <c r="AF33" i="49"/>
  <c r="AF12" i="49"/>
  <c r="AF101" i="49"/>
  <c r="AF172" i="49"/>
  <c r="AF21" i="49"/>
  <c r="AF128" i="49"/>
  <c r="AF113" i="49"/>
  <c r="AF165" i="49"/>
  <c r="AF57" i="49"/>
  <c r="AF29" i="49"/>
  <c r="AF45" i="49"/>
  <c r="AF17" i="49"/>
  <c r="AF104" i="49"/>
  <c r="AF170" i="49"/>
  <c r="AF85" i="49"/>
  <c r="AF46" i="49"/>
  <c r="AF163" i="49"/>
</calcChain>
</file>

<file path=xl/sharedStrings.xml><?xml version="1.0" encoding="utf-8"?>
<sst xmlns="http://schemas.openxmlformats.org/spreadsheetml/2006/main" count="6330" uniqueCount="718">
  <si>
    <t>A</t>
  </si>
  <si>
    <t>-</t>
  </si>
  <si>
    <t>P</t>
  </si>
  <si>
    <t>W</t>
  </si>
  <si>
    <t>D</t>
  </si>
  <si>
    <t>L</t>
  </si>
  <si>
    <t>GD</t>
  </si>
  <si>
    <t>No</t>
  </si>
  <si>
    <t>Team</t>
  </si>
  <si>
    <t>PTS</t>
  </si>
  <si>
    <t>F</t>
  </si>
  <si>
    <t>GA</t>
  </si>
  <si>
    <t>coin flip</t>
  </si>
  <si>
    <t>Points (countif)</t>
  </si>
  <si>
    <t>Points (rank)</t>
  </si>
  <si>
    <t>GD total (rank)</t>
  </si>
  <si>
    <t>GD total (countif)</t>
  </si>
  <si>
    <t>For total (rank)</t>
  </si>
  <si>
    <t>Coefficient</t>
  </si>
  <si>
    <t>Coeff (countif)</t>
  </si>
  <si>
    <t>Coeff (rank)</t>
  </si>
  <si>
    <t>Final Coefficient</t>
  </si>
  <si>
    <t>Logo vlookup</t>
  </si>
  <si>
    <t>Coeff (number)</t>
  </si>
  <si>
    <t>SUMMARY</t>
  </si>
  <si>
    <t>WINNER</t>
  </si>
  <si>
    <t>RUNNER UP</t>
  </si>
  <si>
    <t>3RD PLACE</t>
  </si>
  <si>
    <t>Pld</t>
  </si>
  <si>
    <t>GF</t>
  </si>
  <si>
    <t>Pts</t>
  </si>
  <si>
    <t>Participations</t>
  </si>
  <si>
    <t>Best</t>
  </si>
  <si>
    <t>Place</t>
  </si>
  <si>
    <t>Year</t>
  </si>
  <si>
    <t>Obi-wan</t>
  </si>
  <si>
    <t>Redhair</t>
  </si>
  <si>
    <t>ElMichaJ</t>
  </si>
  <si>
    <t>Oli O</t>
  </si>
  <si>
    <t>caglan</t>
  </si>
  <si>
    <t>Big Brother LS</t>
  </si>
  <si>
    <t>Metzger</t>
  </si>
  <si>
    <t>Player</t>
  </si>
  <si>
    <t>Best Defender</t>
  </si>
  <si>
    <t>Best Attacker</t>
  </si>
  <si>
    <t>Biggest Win</t>
  </si>
  <si>
    <t>Players: 7</t>
  </si>
  <si>
    <t>Group Stage</t>
  </si>
  <si>
    <t>2004 Pirmasens</t>
  </si>
  <si>
    <t>Nations: 1</t>
  </si>
  <si>
    <t>2005 Pirmasens</t>
  </si>
  <si>
    <t>Players: 5</t>
  </si>
  <si>
    <t>PPG</t>
  </si>
  <si>
    <t>2006 Pirmasens</t>
  </si>
  <si>
    <t>Players: 10</t>
  </si>
  <si>
    <t>Nations: 3</t>
  </si>
  <si>
    <t>Date: 2004.08.28.</t>
  </si>
  <si>
    <t>Date: 2005.08.14.</t>
  </si>
  <si>
    <t>Date: 2006.08.20.</t>
  </si>
  <si>
    <t>Playaveli</t>
  </si>
  <si>
    <t>Eleven</t>
  </si>
  <si>
    <t>Schulle</t>
  </si>
  <si>
    <t>Swoozh</t>
  </si>
  <si>
    <t>Tubalardo</t>
  </si>
  <si>
    <t>Nakkeost</t>
  </si>
  <si>
    <t>Final</t>
  </si>
  <si>
    <t>3rd</t>
  </si>
  <si>
    <t>Last 8</t>
  </si>
  <si>
    <t>GS</t>
  </si>
  <si>
    <t>3,5 goals/game</t>
  </si>
  <si>
    <t>0,583 goals/game</t>
  </si>
  <si>
    <t>2,5 goals/game</t>
  </si>
  <si>
    <t>0,875 goals/game</t>
  </si>
  <si>
    <t>2,429 goals/game</t>
  </si>
  <si>
    <t>1,1 goals/game</t>
  </si>
  <si>
    <t>2007 Pirmasens</t>
  </si>
  <si>
    <t>Date: 2007.08.19.</t>
  </si>
  <si>
    <t>Players: 32</t>
  </si>
  <si>
    <t>Nations: 11</t>
  </si>
  <si>
    <t>Lucaa83</t>
  </si>
  <si>
    <t>lobo</t>
  </si>
  <si>
    <t>Sasy</t>
  </si>
  <si>
    <t>Coolio_Jack</t>
  </si>
  <si>
    <t>djowGer</t>
  </si>
  <si>
    <t>GEO</t>
  </si>
  <si>
    <t>Marin Parushev</t>
  </si>
  <si>
    <t>Stromberg</t>
  </si>
  <si>
    <t>Emmeti</t>
  </si>
  <si>
    <t>greg</t>
  </si>
  <si>
    <t>Karlos</t>
  </si>
  <si>
    <t>Marty</t>
  </si>
  <si>
    <t>dior</t>
  </si>
  <si>
    <t>Manuel</t>
  </si>
  <si>
    <t>dzem</t>
  </si>
  <si>
    <t>Bomb</t>
  </si>
  <si>
    <t>Pallister</t>
  </si>
  <si>
    <t>m.c.t.</t>
  </si>
  <si>
    <t>Wänä81</t>
  </si>
  <si>
    <t>Paulinho</t>
  </si>
  <si>
    <t>sensibleswos</t>
  </si>
  <si>
    <t>torpedo</t>
  </si>
  <si>
    <t>Inbloom</t>
  </si>
  <si>
    <t>Colorado</t>
  </si>
  <si>
    <t>watzlaff</t>
  </si>
  <si>
    <t>Last 16</t>
  </si>
  <si>
    <t>3,438 goals/game</t>
  </si>
  <si>
    <t>0,75 goals/game</t>
  </si>
  <si>
    <t>2008 Pirmasens</t>
  </si>
  <si>
    <t>Date: 2008.08.10.</t>
  </si>
  <si>
    <t>Players: 47</t>
  </si>
  <si>
    <t>bobbiebobras</t>
  </si>
  <si>
    <t>0,778 goals/game</t>
  </si>
  <si>
    <t>2009 
Fulda</t>
  </si>
  <si>
    <t>Date: 2009.08.16.</t>
  </si>
  <si>
    <t>Players: 54</t>
  </si>
  <si>
    <t>Nations: 9</t>
  </si>
  <si>
    <t>5,0 goals/game</t>
  </si>
  <si>
    <t>Coolio Jack</t>
  </si>
  <si>
    <t>0,5 goals/game</t>
  </si>
  <si>
    <t>Foka</t>
  </si>
  <si>
    <t>2010
Wroclaw</t>
  </si>
  <si>
    <t>Date: 2010.08.22.</t>
  </si>
  <si>
    <t>Nations: 4</t>
  </si>
  <si>
    <t>gomi</t>
  </si>
  <si>
    <t>3,75 goals/game</t>
  </si>
  <si>
    <t>1,042 goals/game</t>
  </si>
  <si>
    <t>sanek</t>
  </si>
  <si>
    <t>2011
Varna</t>
  </si>
  <si>
    <t>Date: 2011.07.31.</t>
  </si>
  <si>
    <t>Players: 18</t>
  </si>
  <si>
    <t>Nations: 5</t>
  </si>
  <si>
    <t>Hawkz</t>
  </si>
  <si>
    <t>Blazej_Bdg</t>
  </si>
  <si>
    <t>2012
Almelo</t>
  </si>
  <si>
    <t>Date: 2012.07.15.</t>
  </si>
  <si>
    <t>Players: 36</t>
  </si>
  <si>
    <t>Nations: 8</t>
  </si>
  <si>
    <t>4,143 goals/game</t>
  </si>
  <si>
    <t>0,938 goals/game</t>
  </si>
  <si>
    <t>ALI</t>
  </si>
  <si>
    <t>2013
Berlin</t>
  </si>
  <si>
    <t>Date: 2013.08.18.</t>
  </si>
  <si>
    <t>Players: 35</t>
  </si>
  <si>
    <t>Nations: 10</t>
  </si>
  <si>
    <t>3,385 goals/game</t>
  </si>
  <si>
    <t>0,545 goals/game</t>
  </si>
  <si>
    <t>2014
Billund</t>
  </si>
  <si>
    <t>Date: 2014.07.27.</t>
  </si>
  <si>
    <t>Players: 33</t>
  </si>
  <si>
    <t>3,65 goals/game</t>
  </si>
  <si>
    <t>0,955 goals/game</t>
  </si>
  <si>
    <t>andib</t>
  </si>
  <si>
    <t>2015
Lubin</t>
  </si>
  <si>
    <t>Date: 2015.08.02.</t>
  </si>
  <si>
    <t>Players: 59</t>
  </si>
  <si>
    <t>3,955 goals/game</t>
  </si>
  <si>
    <t>AndYpsilon</t>
  </si>
  <si>
    <t>0,688 goals/game</t>
  </si>
  <si>
    <t>2016
Almelo</t>
  </si>
  <si>
    <t>Date: 2016.08.21.</t>
  </si>
  <si>
    <t>Players: 39</t>
  </si>
  <si>
    <t>3,417 goals/game</t>
  </si>
  <si>
    <t>0,467 goals/game</t>
  </si>
  <si>
    <t>lemonheadiv</t>
  </si>
  <si>
    <t>2017
Budapest</t>
  </si>
  <si>
    <t>Date: 2017.07.30.</t>
  </si>
  <si>
    <t>Players: 37</t>
  </si>
  <si>
    <t>AbelXavier</t>
  </si>
  <si>
    <t>Klaris</t>
  </si>
  <si>
    <t>bromberg</t>
  </si>
  <si>
    <t>cinek</t>
  </si>
  <si>
    <t>Ruhbi</t>
  </si>
  <si>
    <t>Klinki</t>
  </si>
  <si>
    <t>Team Oelkohold</t>
  </si>
  <si>
    <t>xflea</t>
  </si>
  <si>
    <t>Szeszesek</t>
  </si>
  <si>
    <t>Fifko</t>
  </si>
  <si>
    <t>DoTa</t>
  </si>
  <si>
    <t>Paider</t>
  </si>
  <si>
    <t>FRK Pawel</t>
  </si>
  <si>
    <t>Dennis</t>
  </si>
  <si>
    <t>Leoninho</t>
  </si>
  <si>
    <t>Egebjerg Luxus</t>
  </si>
  <si>
    <t>FC Sandkagen</t>
  </si>
  <si>
    <t>Enbino</t>
  </si>
  <si>
    <t>Tobby</t>
  </si>
  <si>
    <t>Cheval</t>
  </si>
  <si>
    <t>GoaGuru</t>
  </si>
  <si>
    <t>Caniggia11</t>
  </si>
  <si>
    <t>DefenseMutte</t>
  </si>
  <si>
    <t>Master</t>
  </si>
  <si>
    <t>Super</t>
  </si>
  <si>
    <t>2nd chance</t>
  </si>
  <si>
    <t>Paprika final</t>
  </si>
  <si>
    <t>Paprika SF</t>
  </si>
  <si>
    <t>Paprika QF</t>
  </si>
  <si>
    <t>3,233 goals/game</t>
  </si>
  <si>
    <t>0,857 goals/game</t>
  </si>
  <si>
    <t>Paprika Winner</t>
  </si>
  <si>
    <t>10-0 vs. dior</t>
  </si>
  <si>
    <t>7-0 vs. caglan</t>
  </si>
  <si>
    <t>5-1 vs. ElMichaj</t>
  </si>
  <si>
    <t>6-2 vs. Swoozh</t>
  </si>
  <si>
    <t>8-0 vs. Pallister</t>
  </si>
  <si>
    <t>8-0 vs. watzlaff</t>
  </si>
  <si>
    <t>romaneq</t>
  </si>
  <si>
    <t>Peter</t>
  </si>
  <si>
    <t>noel</t>
  </si>
  <si>
    <t>MaroJ</t>
  </si>
  <si>
    <t>Junior</t>
  </si>
  <si>
    <t>finaipepe</t>
  </si>
  <si>
    <t>Johny</t>
  </si>
  <si>
    <t>HairFU</t>
  </si>
  <si>
    <t>Rusty1979</t>
  </si>
  <si>
    <t>honk96</t>
  </si>
  <si>
    <t>Asboy</t>
  </si>
  <si>
    <t>SzymS</t>
  </si>
  <si>
    <t>Sokol</t>
  </si>
  <si>
    <t>Jak10</t>
  </si>
  <si>
    <t>Mogadishu Dust</t>
  </si>
  <si>
    <t>HakanFB</t>
  </si>
  <si>
    <t>Darth Steve</t>
  </si>
  <si>
    <t>Daniel P</t>
  </si>
  <si>
    <t>RadekTomat</t>
  </si>
  <si>
    <t>Primo</t>
  </si>
  <si>
    <t>Bumer</t>
  </si>
  <si>
    <t>Last chance</t>
  </si>
  <si>
    <t>Last 32</t>
  </si>
  <si>
    <r>
      <t xml:space="preserve">14-0 </t>
    </r>
    <r>
      <rPr>
        <b/>
        <sz val="12"/>
        <color theme="1"/>
        <rFont val="Arial"/>
        <family val="2"/>
        <charset val="238"/>
      </rPr>
      <t>vs. Marco Nenzel</t>
    </r>
  </si>
  <si>
    <r>
      <rPr>
        <b/>
        <sz val="14"/>
        <color theme="1"/>
        <rFont val="Arial"/>
        <family val="2"/>
        <charset val="238"/>
      </rPr>
      <t>10-0</t>
    </r>
    <r>
      <rPr>
        <b/>
        <sz val="13"/>
        <color theme="1"/>
        <rFont val="Arial"/>
        <family val="2"/>
        <charset val="238"/>
      </rPr>
      <t xml:space="preserve"> vs. Bumer</t>
    </r>
  </si>
  <si>
    <r>
      <rPr>
        <b/>
        <sz val="14"/>
        <color theme="1"/>
        <rFont val="Arial"/>
        <family val="2"/>
        <charset val="238"/>
      </rPr>
      <t>10-0</t>
    </r>
    <r>
      <rPr>
        <b/>
        <sz val="13"/>
        <color theme="1"/>
        <rFont val="Arial"/>
        <family val="2"/>
        <charset val="238"/>
      </rPr>
      <t xml:space="preserve"> </t>
    </r>
    <r>
      <rPr>
        <b/>
        <sz val="12"/>
        <color theme="1"/>
        <rFont val="Arial"/>
        <family val="2"/>
        <charset val="238"/>
      </rPr>
      <t>vs. RadekTomat</t>
    </r>
  </si>
  <si>
    <t>paczek</t>
  </si>
  <si>
    <t>[H]Giggs</t>
  </si>
  <si>
    <t>Rasmus</t>
  </si>
  <si>
    <t>Edgar A.R.G.</t>
  </si>
  <si>
    <t>LIK</t>
  </si>
  <si>
    <t>79tomek</t>
  </si>
  <si>
    <t>Pistolas</t>
  </si>
  <si>
    <t>Filippousis</t>
  </si>
  <si>
    <t>yoda</t>
  </si>
  <si>
    <t>goralpawel</t>
  </si>
  <si>
    <t>LeMaN</t>
  </si>
  <si>
    <t>MagAttack</t>
  </si>
  <si>
    <t>Falcon</t>
  </si>
  <si>
    <t>Troels</t>
  </si>
  <si>
    <t>Kasper Kring</t>
  </si>
  <si>
    <t>ademinho</t>
  </si>
  <si>
    <t>Thomas</t>
  </si>
  <si>
    <t>Marco Nenzel</t>
  </si>
  <si>
    <t>Qualification</t>
  </si>
  <si>
    <t>Group 1-2</t>
  </si>
  <si>
    <t>Group 1-4. place</t>
  </si>
  <si>
    <t>Group 1-2.</t>
  </si>
  <si>
    <t>Wodiczko</t>
  </si>
  <si>
    <t>Nepus</t>
  </si>
  <si>
    <t>Lord Pablo</t>
  </si>
  <si>
    <t>ruichi</t>
  </si>
  <si>
    <t>tomasz82</t>
  </si>
  <si>
    <t>Captainthunder!</t>
  </si>
  <si>
    <t>Pspin</t>
  </si>
  <si>
    <t>tragbier</t>
  </si>
  <si>
    <t>olesio</t>
  </si>
  <si>
    <t>choanarchytm</t>
  </si>
  <si>
    <t>_barto_</t>
  </si>
  <si>
    <t>8-0 vs. olesio</t>
  </si>
  <si>
    <r>
      <t xml:space="preserve">8-0 </t>
    </r>
    <r>
      <rPr>
        <b/>
        <sz val="12"/>
        <color theme="1"/>
        <rFont val="Arial"/>
        <family val="2"/>
        <charset val="238"/>
      </rPr>
      <t>vs. choanarchytm</t>
    </r>
  </si>
  <si>
    <t>8-0 vs. tragbier</t>
  </si>
  <si>
    <t>8-0 vs. Pspin</t>
  </si>
  <si>
    <t>pirin27</t>
  </si>
  <si>
    <t>Dilian Kuzmanov</t>
  </si>
  <si>
    <t>Nikola Popoff</t>
  </si>
  <si>
    <t>Ventzi</t>
  </si>
  <si>
    <t>Chompek</t>
  </si>
  <si>
    <t>12-1 vs. Chompek</t>
  </si>
  <si>
    <t>4,0 goals/game</t>
  </si>
  <si>
    <t>Rock and Roll</t>
  </si>
  <si>
    <t>kuba55</t>
  </si>
  <si>
    <t>Romanista</t>
  </si>
  <si>
    <t>Idefix</t>
  </si>
  <si>
    <t>SWOS-Hool</t>
  </si>
  <si>
    <t>St. Vitus</t>
  </si>
  <si>
    <t>Zero</t>
  </si>
  <si>
    <t>10-0 vs. Zero</t>
  </si>
  <si>
    <t>postlarval</t>
  </si>
  <si>
    <t>MadsHilde</t>
  </si>
  <si>
    <t>reentier</t>
  </si>
  <si>
    <t>HeinAir</t>
  </si>
  <si>
    <t>Fincad</t>
  </si>
  <si>
    <t>Escher89</t>
  </si>
  <si>
    <t>full</t>
  </si>
  <si>
    <t>abba</t>
  </si>
  <si>
    <t>Rosefire</t>
  </si>
  <si>
    <t>Last 24</t>
  </si>
  <si>
    <t>13-1 vs. Rosefire</t>
  </si>
  <si>
    <t>SPIR</t>
  </si>
  <si>
    <t>Hannes</t>
  </si>
  <si>
    <t>Glavind</t>
  </si>
  <si>
    <t>Dons</t>
  </si>
  <si>
    <t>Loser Group</t>
  </si>
  <si>
    <t>Loser final</t>
  </si>
  <si>
    <r>
      <t xml:space="preserve">11-0 </t>
    </r>
    <r>
      <rPr>
        <b/>
        <sz val="11"/>
        <color theme="1"/>
        <rFont val="Arial"/>
        <family val="2"/>
        <charset val="238"/>
      </rPr>
      <t>vs. FC Sandkagen</t>
    </r>
  </si>
  <si>
    <r>
      <t xml:space="preserve">11-0 </t>
    </r>
    <r>
      <rPr>
        <b/>
        <sz val="11"/>
        <color theme="1"/>
        <rFont val="Arial"/>
        <family val="2"/>
        <charset val="238"/>
      </rPr>
      <t>vs. Nikola Popoff</t>
    </r>
  </si>
  <si>
    <t>Last 48</t>
  </si>
  <si>
    <t>Cucumber Cup</t>
  </si>
  <si>
    <t>Cucumber Final</t>
  </si>
  <si>
    <t>assura</t>
  </si>
  <si>
    <t>deyna84</t>
  </si>
  <si>
    <t>loozak</t>
  </si>
  <si>
    <t>marcin20</t>
  </si>
  <si>
    <t>silmurdk</t>
  </si>
  <si>
    <t>kaizen23</t>
  </si>
  <si>
    <t>Hador</t>
  </si>
  <si>
    <t>kindelooney</t>
  </si>
  <si>
    <t>Pino</t>
  </si>
  <si>
    <t>Mdogg</t>
  </si>
  <si>
    <t>Neurop</t>
  </si>
  <si>
    <t>Pedz</t>
  </si>
  <si>
    <t>Soja</t>
  </si>
  <si>
    <t>boesjesman</t>
  </si>
  <si>
    <t>Wooley</t>
  </si>
  <si>
    <t>Chris_SM</t>
  </si>
  <si>
    <t>L48</t>
  </si>
  <si>
    <t>14-0 vs. Wooley</t>
  </si>
  <si>
    <t>Uknow1</t>
  </si>
  <si>
    <t>Cofresi</t>
  </si>
  <si>
    <t>Griesgram</t>
  </si>
  <si>
    <t>HannieKnuppel</t>
  </si>
  <si>
    <t>Onion Final</t>
  </si>
  <si>
    <t>Onion Cup</t>
  </si>
  <si>
    <t>2nd chance group</t>
  </si>
  <si>
    <t>DNP</t>
  </si>
  <si>
    <t>"Loser" Winner</t>
  </si>
  <si>
    <t>Cucumber Winner</t>
  </si>
  <si>
    <t>Onion Winner</t>
  </si>
  <si>
    <r>
      <t xml:space="preserve">15-0 </t>
    </r>
    <r>
      <rPr>
        <b/>
        <sz val="13"/>
        <color theme="1"/>
        <rFont val="Arial"/>
        <family val="2"/>
        <charset val="238"/>
      </rPr>
      <t>vs. boesjesman</t>
    </r>
  </si>
  <si>
    <t>,</t>
  </si>
  <si>
    <t>GF/g</t>
  </si>
  <si>
    <t>GA/g</t>
  </si>
  <si>
    <t>W%</t>
  </si>
  <si>
    <t>D%</t>
  </si>
  <si>
    <t>L%</t>
  </si>
  <si>
    <t>Record streak</t>
  </si>
  <si>
    <t>Active streak</t>
  </si>
  <si>
    <t>Debut</t>
  </si>
  <si>
    <t>Most recent</t>
  </si>
  <si>
    <t>Best result</t>
  </si>
  <si>
    <t>Champion</t>
  </si>
  <si>
    <t>Semi Final</t>
  </si>
  <si>
    <t>QF</t>
  </si>
  <si>
    <t>Bromberg</t>
  </si>
  <si>
    <t>1st</t>
  </si>
  <si>
    <t>2nd</t>
  </si>
  <si>
    <t>Biggest win</t>
  </si>
  <si>
    <t>Highest wins</t>
  </si>
  <si>
    <t>1.</t>
  </si>
  <si>
    <t>2.</t>
  </si>
  <si>
    <t>marco nenzel</t>
  </si>
  <si>
    <t>wooley</t>
  </si>
  <si>
    <t>5.</t>
  </si>
  <si>
    <t>manuel</t>
  </si>
  <si>
    <t>8.</t>
  </si>
  <si>
    <t>ali</t>
  </si>
  <si>
    <t>rosefire</t>
  </si>
  <si>
    <t>10.</t>
  </si>
  <si>
    <t>chompek</t>
  </si>
  <si>
    <t>Most games</t>
  </si>
  <si>
    <t>3.</t>
  </si>
  <si>
    <t>4.</t>
  </si>
  <si>
    <t>6.</t>
  </si>
  <si>
    <t>7.</t>
  </si>
  <si>
    <t>9.</t>
  </si>
  <si>
    <t>Most points total</t>
  </si>
  <si>
    <t>Best point AVG.</t>
  </si>
  <si>
    <t>Win %</t>
  </si>
  <si>
    <t>Most goals total</t>
  </si>
  <si>
    <t>most goals per game</t>
  </si>
  <si>
    <t>Best defence</t>
  </si>
  <si>
    <t>Germany</t>
  </si>
  <si>
    <t>Poland</t>
  </si>
  <si>
    <t>Denmark</t>
  </si>
  <si>
    <t>Bulgaria</t>
  </si>
  <si>
    <t>Netherlands</t>
  </si>
  <si>
    <t>Hungary</t>
  </si>
  <si>
    <t>Turkey</t>
  </si>
  <si>
    <t>Finland</t>
  </si>
  <si>
    <t>Sweden</t>
  </si>
  <si>
    <t>France</t>
  </si>
  <si>
    <t>Italy</t>
  </si>
  <si>
    <t>Belgium</t>
  </si>
  <si>
    <t>Great Britain</t>
  </si>
  <si>
    <t>Czech Republic</t>
  </si>
  <si>
    <t>Serbia</t>
  </si>
  <si>
    <t>Croatia</t>
  </si>
  <si>
    <t>Austria</t>
  </si>
  <si>
    <t>Portugal</t>
  </si>
  <si>
    <t>X</t>
  </si>
  <si>
    <t>zászló</t>
  </si>
  <si>
    <t>6th</t>
  </si>
  <si>
    <t>7th</t>
  </si>
  <si>
    <t>5th</t>
  </si>
  <si>
    <t>L16</t>
  </si>
  <si>
    <t>9th</t>
  </si>
  <si>
    <t>14th</t>
  </si>
  <si>
    <t>27th</t>
  </si>
  <si>
    <t>8th</t>
  </si>
  <si>
    <t>24th</t>
  </si>
  <si>
    <t>L32</t>
  </si>
  <si>
    <t>17th</t>
  </si>
  <si>
    <t>28th</t>
  </si>
  <si>
    <t>10th</t>
  </si>
  <si>
    <t>4th</t>
  </si>
  <si>
    <t>33rd</t>
  </si>
  <si>
    <t>30th</t>
  </si>
  <si>
    <t>20th</t>
  </si>
  <si>
    <t>13th</t>
  </si>
  <si>
    <t>12th</t>
  </si>
  <si>
    <t>11th</t>
  </si>
  <si>
    <t>26th</t>
  </si>
  <si>
    <t>35th</t>
  </si>
  <si>
    <t>29th</t>
  </si>
  <si>
    <t>31th</t>
  </si>
  <si>
    <t>L24</t>
  </si>
  <si>
    <t>21th</t>
  </si>
  <si>
    <t>Lo. Cup</t>
  </si>
  <si>
    <t>42th</t>
  </si>
  <si>
    <t>32th</t>
  </si>
  <si>
    <t>2nd Chan.</t>
  </si>
  <si>
    <t>Country part.</t>
  </si>
  <si>
    <t>33th</t>
  </si>
  <si>
    <t>25th</t>
  </si>
  <si>
    <t>2004, 2005, 2006, 2007, 2009</t>
  </si>
  <si>
    <t>Obi-Wan, Redhair, Playaveli (3x)</t>
  </si>
  <si>
    <t>2008, 2015, 2016, 2017</t>
  </si>
  <si>
    <t>lobo, Blazej (3)</t>
  </si>
  <si>
    <t>2006, 2007</t>
  </si>
  <si>
    <t>Swoozh, Nakkeost</t>
  </si>
  <si>
    <t>2012, 2013</t>
  </si>
  <si>
    <t>2007, 2016</t>
  </si>
  <si>
    <t>Lucaa83, lemonheadiv</t>
  </si>
  <si>
    <t>2007, 2008, 2009</t>
  </si>
  <si>
    <t>GEO, Marty (2)</t>
  </si>
  <si>
    <t>ruhbi</t>
  </si>
  <si>
    <t>Host</t>
  </si>
  <si>
    <t>Players</t>
  </si>
  <si>
    <t>Matches</t>
  </si>
  <si>
    <t>Winner</t>
  </si>
  <si>
    <t>Best Attack</t>
  </si>
  <si>
    <t>:</t>
  </si>
  <si>
    <t>Pirmasens</t>
  </si>
  <si>
    <t>Fulda</t>
  </si>
  <si>
    <t>Wroclaw</t>
  </si>
  <si>
    <t>Varna</t>
  </si>
  <si>
    <t>Almelo</t>
  </si>
  <si>
    <t>Berlin</t>
  </si>
  <si>
    <t>Billund</t>
  </si>
  <si>
    <t>Lubin</t>
  </si>
  <si>
    <t>Budapest</t>
  </si>
  <si>
    <t>ElMichaj</t>
  </si>
  <si>
    <t>Group</t>
  </si>
  <si>
    <t>Loser Cup</t>
  </si>
  <si>
    <t>Goals</t>
  </si>
  <si>
    <t>Goals/game</t>
  </si>
  <si>
    <t>4,208 goals/game</t>
  </si>
  <si>
    <t>18th</t>
  </si>
  <si>
    <t>Status</t>
  </si>
  <si>
    <t>Overview</t>
  </si>
  <si>
    <t>Paprika</t>
  </si>
  <si>
    <t>result</t>
  </si>
  <si>
    <t>Countries</t>
  </si>
  <si>
    <t>Participants perc country and tournament</t>
  </si>
  <si>
    <t>Best result of a country per tournament</t>
  </si>
  <si>
    <t>Best result per country (name, year, position)</t>
  </si>
  <si>
    <t>Most Best Attacker, Best Defender, Biggest Win awards</t>
  </si>
  <si>
    <t>Players most participation (record streak, active streak, debut, most recent, best result)</t>
  </si>
  <si>
    <t>Top 8 finishes (qf, sf, final, winner) since 2006</t>
  </si>
  <si>
    <t>Overall medal table</t>
  </si>
  <si>
    <t>most tournaments unbeaten (???)</t>
  </si>
  <si>
    <t>Lobo (Hawkz)</t>
  </si>
  <si>
    <t>Blazej (ALI)</t>
  </si>
  <si>
    <t>2016 Blazej (lemon)</t>
  </si>
  <si>
    <t>Tournament records</t>
  </si>
  <si>
    <t>Highest win %</t>
  </si>
  <si>
    <t>(finished 9th)</t>
  </si>
  <si>
    <t>winner:</t>
  </si>
  <si>
    <t>Most PPG</t>
  </si>
  <si>
    <t>Most games played</t>
  </si>
  <si>
    <t>Best GD (total and avg)</t>
  </si>
  <si>
    <t>avg.</t>
  </si>
  <si>
    <t>Fewest goals conceded/match (Best defender)</t>
  </si>
  <si>
    <t>Fewest losses (total and per game)</t>
  </si>
  <si>
    <t>Obi-Wan 2004</t>
  </si>
  <si>
    <t>Redhair 2005</t>
  </si>
  <si>
    <t>Coolio Jack 2007</t>
  </si>
  <si>
    <t>Coolio Jack 2009</t>
  </si>
  <si>
    <t>Playa 2009</t>
  </si>
  <si>
    <t>Lobo 2011</t>
  </si>
  <si>
    <t>Blazej 2013</t>
  </si>
  <si>
    <t>Blazej 2015</t>
  </si>
  <si>
    <t>sanek 2015</t>
  </si>
  <si>
    <t>andib 2015</t>
  </si>
  <si>
    <t>Playa 2015</t>
  </si>
  <si>
    <t>Blazej 2016</t>
  </si>
  <si>
    <t>Playa 2017</t>
  </si>
  <si>
    <t>Blazej</t>
  </si>
  <si>
    <t>Most goals scored in a final</t>
  </si>
  <si>
    <t>vs. Marin (3)</t>
  </si>
  <si>
    <t>Most goals scored in a tournament (total avg.) (Best attacker) + total</t>
  </si>
  <si>
    <t>5,0 átlag</t>
  </si>
  <si>
    <t>Best result as debutant</t>
  </si>
  <si>
    <t>Playa 2006</t>
  </si>
  <si>
    <t>Hawkz 2011</t>
  </si>
  <si>
    <t>winner</t>
  </si>
  <si>
    <t>All Time records</t>
  </si>
  <si>
    <t>Highest wins ever (10)</t>
  </si>
  <si>
    <t>Most games played (10)</t>
  </si>
  <si>
    <t>Most points total (10)</t>
  </si>
  <si>
    <t>Best point average (10)</t>
  </si>
  <si>
    <t>Win % (10)</t>
  </si>
  <si>
    <t>Most goals total (10)</t>
  </si>
  <si>
    <t>Most goals /game (10)</t>
  </si>
  <si>
    <t>Best defence (10)</t>
  </si>
  <si>
    <t>Partici-pations</t>
  </si>
  <si>
    <t>TOURNAMENTS</t>
  </si>
  <si>
    <t>COUNTRIES</t>
  </si>
  <si>
    <t>PLAYERS</t>
  </si>
  <si>
    <t>SELECT</t>
  </si>
  <si>
    <t>Best results</t>
  </si>
  <si>
    <t>Main infos</t>
  </si>
  <si>
    <t>Winners</t>
  </si>
  <si>
    <t>Medal table</t>
  </si>
  <si>
    <t>Venue</t>
  </si>
  <si>
    <t>Avg.</t>
  </si>
  <si>
    <t>4 - 3</t>
  </si>
  <si>
    <t>Runner-up</t>
  </si>
  <si>
    <t>3rd Place</t>
  </si>
  <si>
    <t>4th Place</t>
  </si>
  <si>
    <t>5 - 1</t>
  </si>
  <si>
    <t>1 - 1</t>
  </si>
  <si>
    <t>4 - 1</t>
  </si>
  <si>
    <t>1 - 0</t>
  </si>
  <si>
    <t>3 - 0</t>
  </si>
  <si>
    <t>0 - 1</t>
  </si>
  <si>
    <t>2 - 1</t>
  </si>
  <si>
    <t>1 - 2</t>
  </si>
  <si>
    <t>4 - 0</t>
  </si>
  <si>
    <t>4 - 2</t>
  </si>
  <si>
    <t>0 - 0</t>
  </si>
  <si>
    <t>3 - 1</t>
  </si>
  <si>
    <t>2 - 0</t>
  </si>
  <si>
    <t>5 - 0</t>
  </si>
  <si>
    <t>2 - 4</t>
  </si>
  <si>
    <t>4 - 4</t>
  </si>
  <si>
    <t>Marin P.</t>
  </si>
  <si>
    <t>2 - 3</t>
  </si>
  <si>
    <t>5 - 2</t>
  </si>
  <si>
    <t>Czech Rep.</t>
  </si>
  <si>
    <t>Obi-wan 
Redhair 
Playaveli (3)</t>
  </si>
  <si>
    <t>Lo Cup</t>
  </si>
  <si>
    <t>ALI (2)</t>
  </si>
  <si>
    <t>2nd Ch.</t>
  </si>
  <si>
    <t>Lucaa83
lemonheadiv</t>
  </si>
  <si>
    <t>Swoozh
Nakkeost</t>
  </si>
  <si>
    <t>GEO
Marty (2)</t>
  </si>
  <si>
    <t>21st</t>
  </si>
  <si>
    <t>42nd</t>
  </si>
  <si>
    <t>England</t>
  </si>
  <si>
    <t>Diff. Players</t>
  </si>
  <si>
    <t>MEDAL TABLE</t>
  </si>
  <si>
    <t>SF</t>
  </si>
  <si>
    <t>TOP 8 FINISHES (SINCE 2006)</t>
  </si>
  <si>
    <t>RECORDS</t>
  </si>
  <si>
    <t>ALL TIME RECORDS</t>
  </si>
  <si>
    <t>TOURNAMENT RECORDS</t>
  </si>
  <si>
    <t>15 - 0</t>
  </si>
  <si>
    <t>14 - 0</t>
  </si>
  <si>
    <t>13 - 0</t>
  </si>
  <si>
    <t>13 - 1</t>
  </si>
  <si>
    <t>Most points / game</t>
  </si>
  <si>
    <t>Most goals / game</t>
  </si>
  <si>
    <t>Highest win % in a tournament</t>
  </si>
  <si>
    <t>15 wins in 16 games</t>
  </si>
  <si>
    <t>Most point/game in a tournament</t>
  </si>
  <si>
    <t>45 points in 16 games</t>
  </si>
  <si>
    <t>Most games in a tournament</t>
  </si>
  <si>
    <t>Best goal diff. (total) in a tournament</t>
  </si>
  <si>
    <t>+84</t>
  </si>
  <si>
    <t>Goal difference 98-14 in 30 games</t>
  </si>
  <si>
    <t>Best goal diff. (avg.) in a tournament</t>
  </si>
  <si>
    <t>+3,73</t>
  </si>
  <si>
    <t>Goal difference 110-28 in 22 games</t>
  </si>
  <si>
    <t>Best defense (avg.) in a tournament</t>
  </si>
  <si>
    <t>14 goals conceded in 30 games</t>
  </si>
  <si>
    <t>Fewest losses (%) in a tournament</t>
  </si>
  <si>
    <t>Most goals scored in a fial (2 games)</t>
  </si>
  <si>
    <t>4-3 and 5-0 wins against Marin P.</t>
  </si>
  <si>
    <t>Most goals (total) in a tournament</t>
  </si>
  <si>
    <t>Most goals (avg.) in a tournament</t>
  </si>
  <si>
    <t>110 goals scored in 22 games</t>
  </si>
  <si>
    <t>Best result on a debut</t>
  </si>
  <si>
    <t>AMIGA</t>
  </si>
  <si>
    <r>
      <t xml:space="preserve">SENSI DAYS AMIGA 
</t>
    </r>
    <r>
      <rPr>
        <b/>
        <sz val="32"/>
        <color rgb="FFFFFF00"/>
        <rFont val="Arial"/>
        <family val="2"/>
        <charset val="238"/>
      </rPr>
      <t>ALL TIME TABLE</t>
    </r>
  </si>
  <si>
    <t>Copyright © 2017 Zoltán Hauck, All Rights Reserved</t>
  </si>
  <si>
    <t>All Time Table with every players results and positions</t>
  </si>
  <si>
    <t>Tournament main infos (venue, players, matches, goals, etc.)</t>
  </si>
  <si>
    <t>Tournament winners overview</t>
  </si>
  <si>
    <t>Participating countries per year</t>
  </si>
  <si>
    <t>Participating players with debut, best results, etc.</t>
  </si>
  <si>
    <t>Players medal table and top 8 finishes</t>
  </si>
  <si>
    <t>Tournaments</t>
  </si>
  <si>
    <t>All Time Table</t>
  </si>
  <si>
    <t>Records</t>
  </si>
  <si>
    <t>All Time records (games, wins, goals, points)</t>
  </si>
  <si>
    <t>Tournament records (games, wins, goals, points)</t>
  </si>
  <si>
    <t>CONTENT</t>
  </si>
  <si>
    <t>INTRO</t>
  </si>
  <si>
    <t>Tournament final tables and winners per year</t>
  </si>
  <si>
    <t>Best results of participating countries per year</t>
  </si>
  <si>
    <r>
      <rPr>
        <b/>
        <sz val="34"/>
        <color theme="0"/>
        <rFont val="Arial"/>
        <family val="2"/>
        <charset val="238"/>
      </rPr>
      <t>TOURNAMENTS</t>
    </r>
    <r>
      <rPr>
        <b/>
        <sz val="34"/>
        <color rgb="FFFFFF00"/>
        <rFont val="Arial"/>
        <family val="2"/>
        <charset val="238"/>
      </rPr>
      <t xml:space="preserve"> MAIN INFOS</t>
    </r>
  </si>
  <si>
    <r>
      <t xml:space="preserve">Dear All! 
After the Days is before the Days. 
I had the inspiration after the good welcome of my excel tables prepared for Sensi Days 2017 and created an All Time Excel with the results of all Sensi Days on Amiga platform. I have gathered all the available informations regarding venues, tournaments, results, countries, players etc.
I really hope, that you will like the content and it will bring you back nice memories about the Days!
Enjoy and have fun with it!
Cheers,
</t>
    </r>
    <r>
      <rPr>
        <b/>
        <sz val="13"/>
        <color rgb="FFFFFF00"/>
        <rFont val="Arial"/>
        <family val="2"/>
        <charset val="238"/>
      </rPr>
      <t>Hawkz</t>
    </r>
    <r>
      <rPr>
        <b/>
        <sz val="13"/>
        <color theme="0"/>
        <rFont val="Arial"/>
        <family val="2"/>
        <charset val="238"/>
      </rPr>
      <t xml:space="preserve">
P.S. THE DAYS MUST GO ON!</t>
    </r>
  </si>
  <si>
    <t>Bielsko-Biala</t>
  </si>
  <si>
    <t>Bierdzany</t>
  </si>
  <si>
    <r>
      <rPr>
        <b/>
        <sz val="34"/>
        <color theme="0"/>
        <rFont val="Arial"/>
        <family val="2"/>
        <charset val="238"/>
      </rPr>
      <t>TOURNAMENTS</t>
    </r>
    <r>
      <rPr>
        <b/>
        <sz val="34"/>
        <color rgb="FFFFFF00"/>
        <rFont val="Arial"/>
        <family val="2"/>
        <charset val="238"/>
      </rPr>
      <t xml:space="preserve"> WINNERS</t>
    </r>
  </si>
  <si>
    <t>2 - 2</t>
  </si>
  <si>
    <t>NAKKEOST</t>
  </si>
  <si>
    <t>8 - 3</t>
  </si>
  <si>
    <t>3 - 2</t>
  </si>
  <si>
    <t>3 - 3</t>
  </si>
  <si>
    <t>EMPI</t>
  </si>
  <si>
    <t>1 - 3</t>
  </si>
  <si>
    <r>
      <rPr>
        <b/>
        <sz val="34"/>
        <color theme="0"/>
        <rFont val="Arial"/>
        <family val="2"/>
        <charset val="238"/>
      </rPr>
      <t>COUNTRIES</t>
    </r>
    <r>
      <rPr>
        <b/>
        <sz val="34"/>
        <color rgb="FFFFFF00"/>
        <rFont val="Arial"/>
        <family val="2"/>
        <charset val="238"/>
      </rPr>
      <t xml:space="preserve"> </t>
    </r>
    <r>
      <rPr>
        <b/>
        <sz val="32"/>
        <color rgb="FFFFFF00"/>
        <rFont val="Arial"/>
        <family val="2"/>
        <charset val="238"/>
      </rPr>
      <t>PARTICIPATIONS</t>
    </r>
  </si>
  <si>
    <r>
      <rPr>
        <b/>
        <sz val="34"/>
        <color theme="0"/>
        <rFont val="Arial"/>
        <family val="2"/>
        <charset val="238"/>
      </rPr>
      <t>COUNTRIES</t>
    </r>
    <r>
      <rPr>
        <b/>
        <sz val="34"/>
        <color rgb="FFFFFF00"/>
        <rFont val="Arial"/>
        <family val="2"/>
        <charset val="238"/>
      </rPr>
      <t xml:space="preserve"> </t>
    </r>
    <r>
      <rPr>
        <b/>
        <sz val="32"/>
        <color rgb="FFFFFF00"/>
        <rFont val="Arial"/>
        <family val="2"/>
        <charset val="238"/>
      </rPr>
      <t>BEST RESULTS</t>
    </r>
  </si>
  <si>
    <t>Copyright © 2021 Zoltán Hauck, All Rights Reserved</t>
  </si>
  <si>
    <r>
      <rPr>
        <b/>
        <sz val="34"/>
        <color theme="0"/>
        <rFont val="Arial"/>
        <family val="2"/>
        <charset val="238"/>
      </rPr>
      <t>PLAYERS</t>
    </r>
    <r>
      <rPr>
        <b/>
        <sz val="34"/>
        <color rgb="FFFFFF00"/>
        <rFont val="Arial"/>
        <family val="2"/>
        <charset val="238"/>
      </rPr>
      <t xml:space="preserve"> </t>
    </r>
    <r>
      <rPr>
        <b/>
        <sz val="32"/>
        <color rgb="FFFFFF00"/>
        <rFont val="Arial"/>
        <family val="2"/>
        <charset val="238"/>
      </rPr>
      <t>PARTICIPATIONS</t>
    </r>
  </si>
  <si>
    <r>
      <rPr>
        <b/>
        <sz val="34"/>
        <color theme="0"/>
        <rFont val="Arial"/>
        <family val="2"/>
        <charset val="238"/>
      </rPr>
      <t>PLAYERS</t>
    </r>
    <r>
      <rPr>
        <b/>
        <sz val="34"/>
        <color rgb="FFFFFF00"/>
        <rFont val="Arial"/>
        <family val="2"/>
        <charset val="238"/>
      </rPr>
      <t xml:space="preserve"> </t>
    </r>
    <r>
      <rPr>
        <b/>
        <sz val="32"/>
        <color rgb="FFFFFF00"/>
        <rFont val="Arial"/>
        <family val="2"/>
        <charset val="238"/>
      </rPr>
      <t>MEDAL TABLE</t>
    </r>
  </si>
  <si>
    <t>Spain</t>
  </si>
  <si>
    <t>Brazil</t>
  </si>
  <si>
    <t>Lindholm</t>
  </si>
  <si>
    <t>gatifun</t>
  </si>
  <si>
    <t>rudi</t>
  </si>
  <si>
    <t>stallone</t>
  </si>
  <si>
    <t>arcisas</t>
  </si>
  <si>
    <t>biggus</t>
  </si>
  <si>
    <t>armakuni</t>
  </si>
  <si>
    <t>Mozg</t>
  </si>
  <si>
    <t>titiforever</t>
  </si>
  <si>
    <t>39th</t>
  </si>
  <si>
    <t>rudiporto</t>
  </si>
  <si>
    <t>lobo (2)
Blazej_Bdg (6)</t>
  </si>
  <si>
    <t>Drillos Drenge</t>
  </si>
  <si>
    <t>BADsosen</t>
  </si>
  <si>
    <t>Demox</t>
  </si>
  <si>
    <t>Folgore</t>
  </si>
  <si>
    <t>Ebster</t>
  </si>
  <si>
    <t>Makoto</t>
  </si>
  <si>
    <t>Bacon Group Stage</t>
  </si>
  <si>
    <t>Bacon Semi Final</t>
  </si>
  <si>
    <t>Bacon Final</t>
  </si>
  <si>
    <t>Date: 2018.07.22.</t>
  </si>
  <si>
    <t>Players: 34</t>
  </si>
  <si>
    <t>2018
Billund</t>
  </si>
  <si>
    <t>Nations: 6</t>
  </si>
  <si>
    <t>3,667 goals/game</t>
  </si>
  <si>
    <t>0,964 goals/game</t>
  </si>
  <si>
    <t>Bacon Winner</t>
  </si>
  <si>
    <t>12-0 vs. Romanista</t>
  </si>
  <si>
    <t>2018</t>
  </si>
  <si>
    <t>2019
Fulda</t>
  </si>
  <si>
    <t>Date: 2019.07.28.</t>
  </si>
  <si>
    <t>Players: 41</t>
  </si>
  <si>
    <t>Nations: 7</t>
  </si>
  <si>
    <t>Sauerkraut Group Stage</t>
  </si>
  <si>
    <t>Sauerkraut Semi Final</t>
  </si>
  <si>
    <t>Sauerkraut Final</t>
  </si>
  <si>
    <t>3,600 goals/game</t>
  </si>
  <si>
    <t>0,900 goals/game</t>
  </si>
  <si>
    <r>
      <t xml:space="preserve">13-0 vs. </t>
    </r>
    <r>
      <rPr>
        <b/>
        <sz val="12"/>
        <color theme="1"/>
        <rFont val="Arial"/>
        <family val="2"/>
        <charset val="238"/>
      </rPr>
      <t>boesjesman</t>
    </r>
  </si>
  <si>
    <t>2020
Bierdzany</t>
  </si>
  <si>
    <t>Date: 2020.07.18.</t>
  </si>
  <si>
    <t>Players: 19</t>
  </si>
  <si>
    <t>Cucumber GS</t>
  </si>
  <si>
    <t>Cucumber L8</t>
  </si>
  <si>
    <t>Cucumber Semi Final</t>
  </si>
  <si>
    <t>3,500 goals/game</t>
  </si>
  <si>
    <t>1,063 goals/game</t>
  </si>
  <si>
    <t>9-0 vs. Mozg</t>
  </si>
  <si>
    <t>Date: 2021.07.31.</t>
  </si>
  <si>
    <t>Players: 26</t>
  </si>
  <si>
    <t>Sauerkraut Winner</t>
  </si>
  <si>
    <t>Master 13-16</t>
  </si>
  <si>
    <t>Master 5-8</t>
  </si>
  <si>
    <t>Master 9-12</t>
  </si>
  <si>
    <t>M 9-12</t>
  </si>
  <si>
    <t>M 5-8</t>
  </si>
  <si>
    <t>M 1-4</t>
  </si>
  <si>
    <r>
      <t xml:space="preserve">2021
</t>
    </r>
    <r>
      <rPr>
        <b/>
        <sz val="34"/>
        <rFont val="Arial"/>
        <family val="2"/>
        <charset val="238"/>
      </rPr>
      <t>Bielsko-Biala</t>
    </r>
  </si>
  <si>
    <t>3,458 goals/game</t>
  </si>
  <si>
    <t>1,083 goals/game</t>
  </si>
  <si>
    <t>7-0 vs. Paider</t>
  </si>
  <si>
    <t>7-0 vs. Xflea</t>
  </si>
  <si>
    <t>2019</t>
  </si>
  <si>
    <t>2020</t>
  </si>
  <si>
    <t>2021</t>
  </si>
  <si>
    <t>names</t>
  </si>
  <si>
    <t>Sorcímkék</t>
  </si>
  <si>
    <t>Végösszeg</t>
  </si>
  <si>
    <t>swoozh</t>
  </si>
  <si>
    <t>St.Vitus</t>
  </si>
  <si>
    <t>Stallone</t>
  </si>
  <si>
    <t>Fulgore</t>
  </si>
  <si>
    <t>szar</t>
  </si>
  <si>
    <t>db</t>
  </si>
  <si>
    <t>Összeg / db</t>
  </si>
  <si>
    <r>
      <t xml:space="preserve">ALL TIME </t>
    </r>
    <r>
      <rPr>
        <b/>
        <sz val="34"/>
        <color rgb="FFFFFF00"/>
        <rFont val="Arial"/>
        <family val="2"/>
        <charset val="238"/>
      </rPr>
      <t>RECORDS</t>
    </r>
  </si>
  <si>
    <r>
      <t xml:space="preserve">TOURNAMENT </t>
    </r>
    <r>
      <rPr>
        <b/>
        <sz val="34"/>
        <color rgb="FFFFFF00"/>
        <rFont val="Arial"/>
        <family val="2"/>
        <charset val="238"/>
      </rPr>
      <t>RECORDS</t>
    </r>
  </si>
  <si>
    <t>GS: 12, Super: 18, Knockout: 6</t>
  </si>
  <si>
    <t>GS: 12, Master: 16, Knockout: 8</t>
  </si>
  <si>
    <t>0 loss in 30 games</t>
  </si>
  <si>
    <t>126 goals scored in 36 games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</si>
</sst>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F_t_-;\-* #,##0.00\ _F_t_-;_-* &quot;-&quot;??\ _F_t_-;_-@_-"/>
    <numFmt numFmtId="165" formatCode="\+#,##0;\-#,##0;#,##0"/>
    <numFmt numFmtId="166" formatCode="0.0%"/>
  </numFmts>
  <fonts count="65" x14ac:knownFonts="1">
    <font>
      <sz val="10"/>
      <color theme="1"/>
      <name val="Arial"/>
      <family val="2"/>
      <charset val="238"/>
    </font>
    <font>
      <sz val="11"/>
      <color theme="1"/>
      <name val="Calibri"/>
      <family val="2"/>
      <charset val="238"/>
      <scheme val="minor"/>
    </font>
    <font>
      <sz val="11"/>
      <color theme="1"/>
      <name val="Calibri"/>
      <family val="2"/>
      <charset val="238"/>
      <scheme val="minor"/>
    </font>
    <font>
      <sz val="10"/>
      <color theme="1"/>
      <name val="Arial"/>
      <family val="2"/>
      <charset val="238"/>
    </font>
    <font>
      <b/>
      <sz val="10"/>
      <name val="Arial"/>
      <family val="2"/>
    </font>
    <font>
      <b/>
      <sz val="10"/>
      <color theme="1"/>
      <name val="Arial"/>
      <family val="2"/>
      <charset val="238"/>
    </font>
    <font>
      <b/>
      <sz val="11"/>
      <color theme="1"/>
      <name val="Arial"/>
      <family val="2"/>
      <charset val="238"/>
    </font>
    <font>
      <b/>
      <sz val="20"/>
      <color theme="1"/>
      <name val="Arial"/>
      <family val="2"/>
      <charset val="238"/>
    </font>
    <font>
      <b/>
      <sz val="36"/>
      <color theme="0"/>
      <name val="Arial"/>
      <family val="2"/>
      <charset val="238"/>
    </font>
    <font>
      <u/>
      <sz val="10"/>
      <color theme="10"/>
      <name val="Arial"/>
      <family val="2"/>
      <charset val="238"/>
    </font>
    <font>
      <sz val="9"/>
      <color theme="1"/>
      <name val="Arial"/>
      <family val="2"/>
      <charset val="238"/>
    </font>
    <font>
      <sz val="8"/>
      <color theme="1"/>
      <name val="Arial"/>
      <family val="2"/>
      <charset val="238"/>
    </font>
    <font>
      <b/>
      <sz val="16"/>
      <color theme="1"/>
      <name val="Arial"/>
      <family val="2"/>
      <charset val="238"/>
    </font>
    <font>
      <b/>
      <sz val="22"/>
      <color theme="1"/>
      <name val="Arial"/>
      <family val="2"/>
      <charset val="238"/>
    </font>
    <font>
      <b/>
      <sz val="19"/>
      <color theme="1"/>
      <name val="Arial"/>
      <family val="2"/>
      <charset val="238"/>
    </font>
    <font>
      <b/>
      <sz val="10"/>
      <name val="Arial"/>
      <family val="2"/>
      <charset val="238"/>
    </font>
    <font>
      <b/>
      <sz val="16"/>
      <color theme="0"/>
      <name val="Arial"/>
      <family val="2"/>
      <charset val="238"/>
    </font>
    <font>
      <b/>
      <sz val="10"/>
      <color theme="0"/>
      <name val="Arial"/>
      <family val="2"/>
      <charset val="238"/>
    </font>
    <font>
      <b/>
      <sz val="34"/>
      <color theme="0"/>
      <name val="Arial"/>
      <family val="2"/>
      <charset val="238"/>
    </font>
    <font>
      <b/>
      <sz val="11"/>
      <color theme="0"/>
      <name val="Arial"/>
      <family val="2"/>
      <charset val="238"/>
    </font>
    <font>
      <b/>
      <sz val="8"/>
      <color theme="0"/>
      <name val="Arial"/>
      <family val="2"/>
      <charset val="238"/>
    </font>
    <font>
      <b/>
      <sz val="12"/>
      <color theme="0"/>
      <name val="Arial"/>
      <family val="2"/>
      <charset val="238"/>
    </font>
    <font>
      <b/>
      <sz val="14"/>
      <color theme="1"/>
      <name val="Arial"/>
      <family val="2"/>
      <charset val="238"/>
    </font>
    <font>
      <b/>
      <sz val="10"/>
      <color theme="0"/>
      <name val="Arial"/>
      <family val="2"/>
    </font>
    <font>
      <b/>
      <sz val="16"/>
      <name val="Arial"/>
      <family val="2"/>
      <charset val="238"/>
    </font>
    <font>
      <b/>
      <sz val="28"/>
      <color theme="0"/>
      <name val="Arial"/>
      <family val="2"/>
      <charset val="238"/>
    </font>
    <font>
      <b/>
      <sz val="12"/>
      <name val="Arial"/>
      <family val="2"/>
      <charset val="238"/>
    </font>
    <font>
      <b/>
      <sz val="13.5"/>
      <color theme="1"/>
      <name val="Arial"/>
      <family val="2"/>
      <charset val="238"/>
    </font>
    <font>
      <b/>
      <sz val="36"/>
      <name val="Arial"/>
      <family val="2"/>
      <charset val="238"/>
    </font>
    <font>
      <b/>
      <sz val="7"/>
      <color theme="1"/>
      <name val="Arial"/>
      <family val="2"/>
      <charset val="238"/>
    </font>
    <font>
      <b/>
      <sz val="12"/>
      <color theme="1"/>
      <name val="Arial"/>
      <family val="2"/>
      <charset val="238"/>
    </font>
    <font>
      <b/>
      <sz val="13"/>
      <color theme="1"/>
      <name val="Arial"/>
      <family val="2"/>
      <charset val="238"/>
    </font>
    <font>
      <b/>
      <sz val="9.5"/>
      <color theme="1"/>
      <name val="Arial"/>
      <family val="2"/>
      <charset val="238"/>
    </font>
    <font>
      <b/>
      <sz val="9"/>
      <color theme="1"/>
      <name val="Arial"/>
      <family val="2"/>
      <charset val="238"/>
    </font>
    <font>
      <b/>
      <sz val="6.5"/>
      <color theme="1"/>
      <name val="Arial"/>
      <family val="2"/>
      <charset val="238"/>
    </font>
    <font>
      <b/>
      <sz val="15"/>
      <color theme="0"/>
      <name val="Arial"/>
      <family val="2"/>
      <charset val="238"/>
    </font>
    <font>
      <sz val="10"/>
      <color rgb="FF000000"/>
      <name val="Arial"/>
      <family val="2"/>
      <charset val="238"/>
    </font>
    <font>
      <sz val="10"/>
      <name val="Arial"/>
      <family val="2"/>
      <charset val="238"/>
    </font>
    <font>
      <b/>
      <sz val="11"/>
      <color theme="1"/>
      <name val="Calibri"/>
      <family val="2"/>
      <charset val="238"/>
      <scheme val="minor"/>
    </font>
    <font>
      <sz val="10"/>
      <color theme="0"/>
      <name val="Arial"/>
      <family val="2"/>
      <charset val="238"/>
    </font>
    <font>
      <b/>
      <sz val="32"/>
      <color theme="0"/>
      <name val="Arial"/>
      <family val="2"/>
      <charset val="238"/>
    </font>
    <font>
      <b/>
      <sz val="22"/>
      <color theme="0"/>
      <name val="Arial"/>
      <family val="2"/>
      <charset val="238"/>
    </font>
    <font>
      <b/>
      <sz val="15"/>
      <color theme="1"/>
      <name val="Arial"/>
      <family val="2"/>
      <charset val="238"/>
    </font>
    <font>
      <b/>
      <sz val="18"/>
      <color theme="1"/>
      <name val="Arial"/>
      <family val="2"/>
      <charset val="238"/>
    </font>
    <font>
      <sz val="20"/>
      <color theme="1"/>
      <name val="Arial"/>
      <family val="2"/>
      <charset val="238"/>
    </font>
    <font>
      <b/>
      <sz val="15"/>
      <name val="Arial"/>
      <family val="2"/>
      <charset val="238"/>
    </font>
    <font>
      <b/>
      <sz val="48"/>
      <color theme="0"/>
      <name val="Arial"/>
      <family val="2"/>
      <charset val="238"/>
    </font>
    <font>
      <b/>
      <sz val="14.5"/>
      <name val="Arial"/>
      <family val="2"/>
      <charset val="238"/>
    </font>
    <font>
      <b/>
      <sz val="14.5"/>
      <color theme="0"/>
      <name val="Arial"/>
      <family val="2"/>
      <charset val="238"/>
    </font>
    <font>
      <b/>
      <sz val="14"/>
      <color theme="0"/>
      <name val="Arial"/>
      <family val="2"/>
      <charset val="238"/>
    </font>
    <font>
      <b/>
      <sz val="18"/>
      <color theme="0"/>
      <name val="Arial"/>
      <family val="2"/>
      <charset val="238"/>
    </font>
    <font>
      <sz val="14"/>
      <color theme="1"/>
      <name val="Arial"/>
      <family val="2"/>
      <charset val="238"/>
    </font>
    <font>
      <b/>
      <sz val="34"/>
      <color rgb="FFFFFF00"/>
      <name val="Arial"/>
      <family val="2"/>
      <charset val="238"/>
    </font>
    <font>
      <b/>
      <sz val="32"/>
      <color rgb="FFFFFF00"/>
      <name val="Arial"/>
      <family val="2"/>
      <charset val="238"/>
    </font>
    <font>
      <b/>
      <sz val="72"/>
      <color rgb="FFFFFF00"/>
      <name val="Arial"/>
      <family val="2"/>
      <charset val="238"/>
    </font>
    <font>
      <b/>
      <sz val="20"/>
      <color rgb="FFFFFF00"/>
      <name val="Arial"/>
      <family val="2"/>
      <charset val="238"/>
    </font>
    <font>
      <b/>
      <sz val="40"/>
      <color rgb="FFFFFF00"/>
      <name val="Arial"/>
      <family val="2"/>
      <charset val="238"/>
    </font>
    <font>
      <b/>
      <sz val="40"/>
      <color theme="0"/>
      <name val="Arial"/>
      <family val="2"/>
      <charset val="238"/>
    </font>
    <font>
      <b/>
      <sz val="13"/>
      <color theme="0"/>
      <name val="Arial"/>
      <family val="2"/>
      <charset val="238"/>
    </font>
    <font>
      <b/>
      <sz val="13"/>
      <color rgb="FFFFFF00"/>
      <name val="Arial"/>
      <family val="2"/>
      <charset val="238"/>
    </font>
    <font>
      <b/>
      <sz val="34"/>
      <name val="Arial"/>
      <family val="2"/>
      <charset val="238"/>
    </font>
    <font>
      <b/>
      <sz val="8"/>
      <color theme="1"/>
      <name val="Arial"/>
      <family val="2"/>
      <charset val="238"/>
    </font>
    <font>
      <b/>
      <sz val="9"/>
      <name val="Arial"/>
      <family val="2"/>
      <charset val="238"/>
    </font>
    <font>
      <b/>
      <sz val="8"/>
      <name val="Arial"/>
      <family val="2"/>
      <charset val="238"/>
    </font>
    <font>
      <b/>
      <sz val="48"/>
      <color rgb="FFFFFF00"/>
      <name val="Arial"/>
      <family val="2"/>
      <charset val="238"/>
    </font>
  </fonts>
  <fills count="2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1"/>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rgb="FFC00000"/>
        <bgColor indexed="64"/>
      </patternFill>
    </fill>
    <fill>
      <patternFill patternType="solid">
        <fgColor rgb="FFF83636"/>
        <bgColor indexed="64"/>
      </patternFill>
    </fill>
    <fill>
      <patternFill patternType="solid">
        <fgColor theme="1" tint="0.249977111117893"/>
        <bgColor indexed="64"/>
      </patternFill>
    </fill>
    <fill>
      <patternFill patternType="solid">
        <fgColor theme="1"/>
        <bgColor auto="1"/>
      </patternFill>
    </fill>
    <fill>
      <patternFill patternType="solid">
        <fgColor rgb="FF00B050"/>
        <bgColor indexed="64"/>
      </patternFill>
    </fill>
    <fill>
      <patternFill patternType="solid">
        <fgColor theme="9" tint="-0.249977111117893"/>
        <bgColor indexed="64"/>
      </patternFill>
    </fill>
    <fill>
      <patternFill patternType="solid">
        <fgColor rgb="FF186E1C"/>
        <bgColor indexed="64"/>
      </patternFill>
    </fill>
    <fill>
      <patternFill patternType="solid">
        <fgColor rgb="FF00B0F0"/>
        <bgColor indexed="64"/>
      </patternFill>
    </fill>
    <fill>
      <patternFill patternType="solid">
        <fgColor theme="9" tint="-0.499984740745262"/>
        <bgColor indexed="64"/>
      </patternFill>
    </fill>
    <fill>
      <patternFill patternType="solid">
        <fgColor theme="4" tint="-0.499984740745262"/>
        <bgColor indexed="64"/>
      </patternFill>
    </fill>
    <fill>
      <patternFill patternType="solid">
        <fgColor rgb="FF5F2C09"/>
        <bgColor indexed="64"/>
      </patternFill>
    </fill>
    <fill>
      <patternFill patternType="solid">
        <fgColor theme="5" tint="-0.499984740745262"/>
        <bgColor indexed="64"/>
      </patternFill>
    </fill>
    <fill>
      <patternFill patternType="solid">
        <fgColor rgb="FF38993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8" tint="-0.499984740745262"/>
        <bgColor indexed="64"/>
      </patternFill>
    </fill>
  </fills>
  <borders count="1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ck">
        <color theme="5" tint="-0.24994659260841701"/>
      </left>
      <right/>
      <top style="thick">
        <color theme="5" tint="-0.24994659260841701"/>
      </top>
      <bottom style="thick">
        <color theme="5" tint="-0.24994659260841701"/>
      </bottom>
      <diagonal/>
    </border>
    <border>
      <left/>
      <right/>
      <top style="thick">
        <color theme="5" tint="-0.24994659260841701"/>
      </top>
      <bottom style="thick">
        <color theme="5" tint="-0.24994659260841701"/>
      </bottom>
      <diagonal/>
    </border>
    <border>
      <left/>
      <right style="thick">
        <color theme="5" tint="-0.24994659260841701"/>
      </right>
      <top style="thick">
        <color theme="5" tint="-0.24994659260841701"/>
      </top>
      <bottom style="thick">
        <color theme="5" tint="-0.24994659260841701"/>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7" tint="-0.24994659260841701"/>
      </left>
      <right/>
      <top style="thick">
        <color theme="7" tint="-0.24994659260841701"/>
      </top>
      <bottom style="thick">
        <color theme="7" tint="-0.24994659260841701"/>
      </bottom>
      <diagonal/>
    </border>
    <border>
      <left/>
      <right/>
      <top style="thick">
        <color theme="7" tint="-0.24994659260841701"/>
      </top>
      <bottom style="thick">
        <color theme="7" tint="-0.24994659260841701"/>
      </bottom>
      <diagonal/>
    </border>
    <border>
      <left/>
      <right style="thick">
        <color theme="7" tint="-0.24994659260841701"/>
      </right>
      <top style="thick">
        <color theme="7" tint="-0.24994659260841701"/>
      </top>
      <bottom style="thick">
        <color theme="7" tint="-0.2499465926084170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theme="0"/>
      </left>
      <right style="medium">
        <color theme="0"/>
      </right>
      <top style="medium">
        <color indexed="64"/>
      </top>
      <bottom style="medium">
        <color indexed="64"/>
      </bottom>
      <diagonal/>
    </border>
    <border>
      <left/>
      <right/>
      <top style="thick">
        <color indexed="64"/>
      </top>
      <bottom/>
      <diagonal/>
    </border>
    <border>
      <left style="medium">
        <color indexed="64"/>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thin">
        <color theme="0"/>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ck">
        <color theme="1"/>
      </left>
      <right/>
      <top/>
      <bottom/>
      <diagonal/>
    </border>
    <border>
      <left/>
      <right style="thick">
        <color theme="1"/>
      </right>
      <top/>
      <bottom/>
      <diagonal/>
    </border>
    <border>
      <left/>
      <right style="thin">
        <color theme="0"/>
      </right>
      <top style="thin">
        <color auto="1"/>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ck">
        <color theme="0"/>
      </right>
      <top/>
      <bottom/>
      <diagonal/>
    </border>
    <border>
      <left/>
      <right/>
      <top style="thick">
        <color theme="0"/>
      </top>
      <bottom style="thick">
        <color theme="0"/>
      </bottom>
      <diagonal/>
    </border>
    <border>
      <left/>
      <right style="thick">
        <color theme="0"/>
      </right>
      <top style="thick">
        <color theme="0"/>
      </top>
      <bottom style="thick">
        <color theme="0"/>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ck">
        <color theme="0"/>
      </right>
      <top style="thick">
        <color theme="0"/>
      </top>
      <bottom/>
      <diagonal/>
    </border>
    <border>
      <left/>
      <right/>
      <top style="thick">
        <color theme="0"/>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auto="1"/>
      </left>
      <right/>
      <top/>
      <bottom/>
      <diagonal/>
    </border>
    <border>
      <left/>
      <right/>
      <top style="thin">
        <color indexed="64"/>
      </top>
      <bottom style="medium">
        <color indexed="64"/>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theme="0"/>
      </left>
      <right/>
      <top/>
      <bottom/>
      <diagonal/>
    </border>
    <border>
      <left style="thick">
        <color theme="0"/>
      </left>
      <right/>
      <top style="thick">
        <color theme="0"/>
      </top>
      <bottom/>
      <diagonal/>
    </border>
    <border>
      <left style="thick">
        <color theme="0"/>
      </left>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bottom style="thin">
        <color theme="0"/>
      </bottom>
      <diagonal/>
    </border>
    <border>
      <left/>
      <right style="thick">
        <color theme="0"/>
      </right>
      <top/>
      <bottom style="thin">
        <color theme="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auto="1"/>
      </left>
      <right/>
      <top/>
      <bottom style="thin">
        <color auto="1"/>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s>
  <cellStyleXfs count="6">
    <xf numFmtId="0" fontId="0" fillId="0" borderId="0"/>
    <xf numFmtId="164" fontId="3" fillId="0" borderId="0" applyFont="0" applyFill="0" applyBorder="0" applyAlignment="0" applyProtection="0"/>
    <xf numFmtId="0" fontId="9" fillId="0" borderId="0" applyNumberForma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903">
    <xf numFmtId="0" fontId="0" fillId="0" borderId="0" xfId="0"/>
    <xf numFmtId="0" fontId="0" fillId="0" borderId="1" xfId="0" applyNumberFormat="1" applyBorder="1" applyAlignment="1">
      <alignment horizontal="center" vertical="center"/>
    </xf>
    <xf numFmtId="0" fontId="0" fillId="0" borderId="2" xfId="0" applyNumberFormat="1" applyBorder="1" applyAlignment="1">
      <alignment horizontal="center" vertical="center"/>
    </xf>
    <xf numFmtId="0" fontId="0" fillId="0" borderId="4" xfId="0" applyNumberFormat="1" applyBorder="1" applyAlignment="1">
      <alignment horizontal="center" vertical="center"/>
    </xf>
    <xf numFmtId="0" fontId="0" fillId="0" borderId="0" xfId="0" applyNumberFormat="1" applyBorder="1" applyAlignment="1">
      <alignment horizontal="center" vertical="center"/>
    </xf>
    <xf numFmtId="0" fontId="0" fillId="0" borderId="5" xfId="0" applyBorder="1" applyAlignment="1">
      <alignment horizontal="center" vertical="center"/>
    </xf>
    <xf numFmtId="0" fontId="0" fillId="0" borderId="6" xfId="0" applyNumberFormat="1" applyBorder="1" applyAlignment="1">
      <alignment horizontal="center" vertical="center"/>
    </xf>
    <xf numFmtId="0" fontId="0" fillId="0" borderId="7" xfId="0" applyNumberFormat="1" applyBorder="1" applyAlignment="1">
      <alignment horizontal="center" vertical="center"/>
    </xf>
    <xf numFmtId="0" fontId="0" fillId="0" borderId="8" xfId="0" applyBorder="1" applyAlignment="1">
      <alignment horizontal="center" vertical="center"/>
    </xf>
    <xf numFmtId="0" fontId="0" fillId="0" borderId="0" xfId="0" applyAlignment="1">
      <alignment vertical="center"/>
    </xf>
    <xf numFmtId="0" fontId="10" fillId="0" borderId="9" xfId="0" applyFont="1" applyFill="1" applyBorder="1" applyAlignment="1" applyProtection="1">
      <alignment horizontal="center" vertical="center" wrapText="1"/>
    </xf>
    <xf numFmtId="0" fontId="10" fillId="0" borderId="9" xfId="0" applyFont="1" applyBorder="1" applyAlignment="1">
      <alignment horizontal="center" vertical="center" wrapText="1"/>
    </xf>
    <xf numFmtId="0" fontId="0" fillId="2" borderId="9" xfId="0" applyFill="1" applyBorder="1" applyAlignment="1" applyProtection="1">
      <alignment horizontal="center" vertical="center"/>
    </xf>
    <xf numFmtId="0" fontId="0" fillId="0" borderId="9" xfId="0" applyBorder="1" applyAlignment="1" applyProtection="1">
      <alignment horizontal="center" vertical="center"/>
    </xf>
    <xf numFmtId="0" fontId="0" fillId="0" borderId="9" xfId="0" applyFill="1" applyBorder="1" applyAlignment="1" applyProtection="1">
      <alignment horizontal="center" vertical="center"/>
    </xf>
    <xf numFmtId="0" fontId="0" fillId="0" borderId="9" xfId="0" applyBorder="1" applyAlignment="1">
      <alignment horizontal="center" vertical="center"/>
    </xf>
    <xf numFmtId="1" fontId="3" fillId="3" borderId="9" xfId="1" applyNumberFormat="1" applyFill="1" applyBorder="1" applyAlignment="1" applyProtection="1">
      <alignment horizontal="center" vertical="center"/>
    </xf>
    <xf numFmtId="0" fontId="11" fillId="0" borderId="9"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0" fillId="0" borderId="3" xfId="0" applyBorder="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xf>
    <xf numFmtId="0" fontId="0" fillId="0" borderId="0" xfId="0" applyAlignment="1">
      <alignment horizontal="center"/>
    </xf>
    <xf numFmtId="0" fontId="0" fillId="0" borderId="13" xfId="0" applyBorder="1" applyAlignment="1">
      <alignment horizontal="center" vertical="center"/>
    </xf>
    <xf numFmtId="1" fontId="3" fillId="0" borderId="9" xfId="1" applyNumberFormat="1" applyBorder="1" applyAlignment="1" applyProtection="1">
      <alignment horizontal="center" vertical="center"/>
    </xf>
    <xf numFmtId="0" fontId="0" fillId="0" borderId="14" xfId="0" applyBorder="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center"/>
    </xf>
    <xf numFmtId="165" fontId="0" fillId="0" borderId="0" xfId="0" applyNumberFormat="1"/>
    <xf numFmtId="0" fontId="19" fillId="4" borderId="19" xfId="0" applyFont="1" applyFill="1" applyBorder="1" applyAlignment="1" applyProtection="1">
      <alignment horizontal="center" vertical="center"/>
      <protection hidden="1"/>
    </xf>
    <xf numFmtId="0" fontId="19" fillId="4" borderId="1" xfId="0" applyFont="1" applyFill="1" applyBorder="1" applyAlignment="1" applyProtection="1">
      <alignment horizontal="center" vertical="center"/>
      <protection hidden="1"/>
    </xf>
    <xf numFmtId="0" fontId="19" fillId="4" borderId="44" xfId="0" applyFont="1" applyFill="1" applyBorder="1" applyAlignment="1" applyProtection="1">
      <alignment horizontal="center" vertical="center"/>
      <protection hidden="1"/>
    </xf>
    <xf numFmtId="165" fontId="19" fillId="4" borderId="44" xfId="0" applyNumberFormat="1" applyFont="1" applyFill="1" applyBorder="1" applyAlignment="1" applyProtection="1">
      <alignment horizontal="center" vertical="center"/>
      <protection hidden="1"/>
    </xf>
    <xf numFmtId="0" fontId="19" fillId="4" borderId="3" xfId="0" applyFont="1" applyFill="1" applyBorder="1" applyAlignment="1" applyProtection="1">
      <alignment horizontal="center" vertical="center"/>
      <protection hidden="1"/>
    </xf>
    <xf numFmtId="0" fontId="5" fillId="0" borderId="37" xfId="0" applyFont="1" applyFill="1" applyBorder="1" applyAlignment="1" applyProtection="1">
      <alignment horizontal="center" vertical="center"/>
      <protection hidden="1"/>
    </xf>
    <xf numFmtId="0" fontId="0" fillId="0" borderId="38" xfId="0"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33" xfId="0" applyNumberFormat="1" applyBorder="1" applyAlignment="1" applyProtection="1">
      <alignment horizontal="center" vertical="center"/>
      <protection hidden="1"/>
    </xf>
    <xf numFmtId="0" fontId="0" fillId="0" borderId="9" xfId="0" applyNumberFormat="1" applyBorder="1" applyAlignment="1" applyProtection="1">
      <alignment horizontal="center" vertical="center"/>
      <protection hidden="1"/>
    </xf>
    <xf numFmtId="165" fontId="0" fillId="0" borderId="9" xfId="0" applyNumberFormat="1" applyBorder="1" applyAlignment="1" applyProtection="1">
      <alignment horizontal="center" vertical="center"/>
      <protection hidden="1"/>
    </xf>
    <xf numFmtId="0" fontId="6" fillId="0" borderId="34" xfId="0" applyFont="1" applyBorder="1" applyAlignment="1" applyProtection="1">
      <alignment horizontal="center" vertical="center"/>
      <protection hidden="1"/>
    </xf>
    <xf numFmtId="0" fontId="0" fillId="0" borderId="35" xfId="0" applyNumberFormat="1" applyBorder="1" applyAlignment="1" applyProtection="1">
      <alignment horizontal="center" vertical="center"/>
      <protection hidden="1"/>
    </xf>
    <xf numFmtId="0" fontId="0" fillId="0" borderId="18" xfId="0" applyNumberFormat="1" applyBorder="1" applyAlignment="1" applyProtection="1">
      <alignment horizontal="center" vertical="center"/>
      <protection hidden="1"/>
    </xf>
    <xf numFmtId="165" fontId="0" fillId="0" borderId="18" xfId="0" applyNumberFormat="1" applyBorder="1" applyAlignment="1" applyProtection="1">
      <alignment horizontal="center" vertical="center"/>
      <protection hidden="1"/>
    </xf>
    <xf numFmtId="0" fontId="6" fillId="0" borderId="36" xfId="0" applyFont="1" applyBorder="1"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protection locked="0" hidden="1"/>
    </xf>
    <xf numFmtId="0" fontId="0" fillId="0" borderId="0" xfId="0" applyProtection="1">
      <protection locked="0" hidden="1"/>
    </xf>
    <xf numFmtId="0" fontId="0" fillId="0" borderId="0" xfId="0"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0" xfId="0" applyProtection="1">
      <protection hidden="1"/>
    </xf>
    <xf numFmtId="0" fontId="8" fillId="4" borderId="0" xfId="0" applyFont="1" applyFill="1" applyAlignment="1" applyProtection="1">
      <alignment vertical="center" wrapText="1"/>
      <protection hidden="1"/>
    </xf>
    <xf numFmtId="0" fontId="0" fillId="4" borderId="0" xfId="0" applyFill="1" applyAlignment="1" applyProtection="1">
      <alignment horizontal="center"/>
      <protection hidden="1"/>
    </xf>
    <xf numFmtId="0" fontId="0" fillId="4" borderId="0" xfId="0" applyFill="1" applyBorder="1" applyAlignment="1" applyProtection="1">
      <alignment horizontal="center"/>
      <protection hidden="1"/>
    </xf>
    <xf numFmtId="0" fontId="0" fillId="4" borderId="0" xfId="0" applyFill="1" applyProtection="1">
      <protection hidden="1"/>
    </xf>
    <xf numFmtId="0" fontId="0" fillId="0" borderId="0" xfId="0" applyAlignment="1" applyProtection="1">
      <protection hidden="1"/>
    </xf>
    <xf numFmtId="0" fontId="0" fillId="0" borderId="0" xfId="0" applyFill="1" applyBorder="1" applyProtection="1">
      <protection hidden="1"/>
    </xf>
    <xf numFmtId="0" fontId="4" fillId="0" borderId="0" xfId="0" applyFont="1" applyFill="1" applyBorder="1" applyAlignment="1" applyProtection="1">
      <alignment horizontal="center" vertical="center"/>
      <protection hidden="1"/>
    </xf>
    <xf numFmtId="165" fontId="17" fillId="4" borderId="48" xfId="0" applyNumberFormat="1" applyFont="1" applyFill="1" applyBorder="1" applyAlignment="1" applyProtection="1">
      <alignment horizontal="center" vertical="center"/>
      <protection hidden="1"/>
    </xf>
    <xf numFmtId="0" fontId="13" fillId="5" borderId="27" xfId="0" applyFont="1" applyFill="1" applyBorder="1" applyAlignment="1" applyProtection="1">
      <alignment horizontal="center" vertical="center"/>
      <protection hidden="1"/>
    </xf>
    <xf numFmtId="0" fontId="14" fillId="7" borderId="24" xfId="0" applyFont="1" applyFill="1" applyBorder="1" applyAlignment="1" applyProtection="1">
      <alignment horizontal="center" vertical="center"/>
      <protection hidden="1"/>
    </xf>
    <xf numFmtId="0" fontId="12" fillId="6" borderId="21"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7" fillId="4" borderId="48" xfId="0" applyFont="1" applyFill="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17" fillId="4" borderId="48" xfId="0" applyFont="1" applyFill="1" applyBorder="1" applyAlignment="1" applyProtection="1">
      <alignment horizontal="center" vertical="center"/>
      <protection hidden="1"/>
    </xf>
    <xf numFmtId="0" fontId="0" fillId="0" borderId="0" xfId="0" applyNumberFormat="1" applyAlignment="1">
      <alignment horizontal="center"/>
    </xf>
    <xf numFmtId="0" fontId="5" fillId="7" borderId="50" xfId="0" applyFont="1" applyFill="1" applyBorder="1" applyAlignment="1" applyProtection="1">
      <alignment horizontal="center" vertical="center"/>
      <protection hidden="1"/>
    </xf>
    <xf numFmtId="0" fontId="5" fillId="7" borderId="9" xfId="0" applyNumberFormat="1" applyFont="1" applyFill="1" applyBorder="1" applyAlignment="1" applyProtection="1">
      <alignment horizontal="center" vertical="center"/>
      <protection hidden="1"/>
    </xf>
    <xf numFmtId="165" fontId="15" fillId="7" borderId="9" xfId="0" applyNumberFormat="1" applyFont="1" applyFill="1" applyBorder="1" applyAlignment="1" applyProtection="1">
      <alignment horizontal="center" vertical="center"/>
      <protection hidden="1"/>
    </xf>
    <xf numFmtId="0" fontId="15" fillId="6" borderId="50" xfId="0" applyFont="1" applyFill="1" applyBorder="1" applyAlignment="1" applyProtection="1">
      <alignment horizontal="center" vertical="center"/>
      <protection hidden="1"/>
    </xf>
    <xf numFmtId="0" fontId="15" fillId="6" borderId="9" xfId="0" applyNumberFormat="1" applyFont="1" applyFill="1" applyBorder="1" applyAlignment="1" applyProtection="1">
      <alignment horizontal="center" vertical="center"/>
      <protection hidden="1"/>
    </xf>
    <xf numFmtId="165" fontId="15" fillId="6" borderId="9" xfId="0" applyNumberFormat="1" applyFont="1" applyFill="1" applyBorder="1" applyAlignment="1" applyProtection="1">
      <alignment horizontal="center" vertical="center"/>
      <protection hidden="1"/>
    </xf>
    <xf numFmtId="0" fontId="0" fillId="14" borderId="0" xfId="0" applyFill="1" applyProtection="1">
      <protection locked="0" hidden="1"/>
    </xf>
    <xf numFmtId="0" fontId="12" fillId="12" borderId="0" xfId="0" applyFont="1" applyFill="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165" fontId="15" fillId="0" borderId="0" xfId="0" applyNumberFormat="1" applyFont="1" applyFill="1" applyBorder="1" applyAlignment="1" applyProtection="1">
      <alignment horizontal="center" vertical="center"/>
      <protection hidden="1"/>
    </xf>
    <xf numFmtId="0" fontId="0" fillId="0" borderId="45" xfId="0" applyBorder="1" applyAlignment="1" applyProtection="1">
      <alignment horizontal="center"/>
      <protection hidden="1"/>
    </xf>
    <xf numFmtId="0" fontId="0" fillId="0" borderId="45" xfId="0" applyBorder="1" applyProtection="1">
      <protection hidden="1"/>
    </xf>
    <xf numFmtId="0" fontId="12" fillId="9" borderId="0" xfId="0" applyFont="1" applyFill="1" applyAlignment="1" applyProtection="1">
      <alignment horizontal="center" vertical="center"/>
      <protection hidden="1"/>
    </xf>
    <xf numFmtId="0" fontId="12" fillId="15" borderId="0" xfId="0" applyFont="1" applyFill="1" applyAlignment="1" applyProtection="1">
      <alignment horizontal="center" vertical="center"/>
      <protection hidden="1"/>
    </xf>
    <xf numFmtId="0" fontId="15" fillId="7" borderId="50" xfId="0" applyFont="1" applyFill="1" applyBorder="1" applyAlignment="1" applyProtection="1">
      <alignment horizontal="center" vertical="center"/>
      <protection hidden="1"/>
    </xf>
    <xf numFmtId="0" fontId="0" fillId="0" borderId="0" xfId="0" applyBorder="1" applyAlignment="1" applyProtection="1">
      <protection hidden="1"/>
    </xf>
    <xf numFmtId="0" fontId="26" fillId="7" borderId="49" xfId="0" applyFont="1" applyFill="1" applyBorder="1" applyAlignment="1" applyProtection="1">
      <alignment horizontal="center" vertical="center"/>
      <protection hidden="1"/>
    </xf>
    <xf numFmtId="0" fontId="26" fillId="6" borderId="49" xfId="0" applyFont="1" applyFill="1" applyBorder="1" applyAlignment="1" applyProtection="1">
      <alignment horizontal="center" vertical="center"/>
      <protection hidden="1"/>
    </xf>
    <xf numFmtId="0" fontId="17" fillId="4" borderId="56" xfId="0" applyFont="1" applyFill="1" applyBorder="1" applyAlignment="1" applyProtection="1">
      <alignment horizontal="center" vertical="center"/>
      <protection hidden="1"/>
    </xf>
    <xf numFmtId="0" fontId="15" fillId="5" borderId="30" xfId="0" applyFont="1" applyFill="1" applyBorder="1" applyAlignment="1" applyProtection="1">
      <alignment horizontal="center" vertical="center"/>
      <protection hidden="1"/>
    </xf>
    <xf numFmtId="0" fontId="15" fillId="5" borderId="52" xfId="0" applyFont="1" applyFill="1" applyBorder="1" applyAlignment="1" applyProtection="1">
      <alignment horizontal="center" vertical="center"/>
      <protection hidden="1"/>
    </xf>
    <xf numFmtId="0" fontId="15" fillId="5" borderId="31" xfId="0" applyNumberFormat="1" applyFont="1" applyFill="1" applyBorder="1" applyAlignment="1" applyProtection="1">
      <alignment horizontal="center" vertical="center"/>
      <protection hidden="1"/>
    </xf>
    <xf numFmtId="165" fontId="15" fillId="5" borderId="31" xfId="0" applyNumberFormat="1" applyFont="1" applyFill="1" applyBorder="1" applyAlignment="1" applyProtection="1">
      <alignment horizontal="center" vertical="center"/>
      <protection hidden="1"/>
    </xf>
    <xf numFmtId="0" fontId="26" fillId="5" borderId="32" xfId="0" applyFont="1" applyFill="1" applyBorder="1" applyAlignment="1" applyProtection="1">
      <alignment horizontal="center" vertical="center"/>
      <protection hidden="1"/>
    </xf>
    <xf numFmtId="0" fontId="15" fillId="7" borderId="33" xfId="0" applyFont="1" applyFill="1" applyBorder="1" applyAlignment="1" applyProtection="1">
      <alignment horizontal="center" vertical="center"/>
      <protection hidden="1"/>
    </xf>
    <xf numFmtId="0" fontId="26" fillId="7" borderId="34" xfId="0" applyFont="1" applyFill="1" applyBorder="1" applyAlignment="1" applyProtection="1">
      <alignment horizontal="center" vertical="center"/>
      <protection hidden="1"/>
    </xf>
    <xf numFmtId="0" fontId="15" fillId="6" borderId="33" xfId="0" applyFont="1" applyFill="1" applyBorder="1" applyAlignment="1" applyProtection="1">
      <alignment horizontal="center" vertical="center"/>
      <protection hidden="1"/>
    </xf>
    <xf numFmtId="0" fontId="26" fillId="6" borderId="34" xfId="0" applyFont="1" applyFill="1" applyBorder="1" applyAlignment="1" applyProtection="1">
      <alignment horizontal="center" vertical="center"/>
      <protection hidden="1"/>
    </xf>
    <xf numFmtId="0" fontId="15" fillId="0" borderId="35" xfId="0" applyFont="1" applyFill="1" applyBorder="1" applyAlignment="1" applyProtection="1">
      <alignment horizontal="center" vertical="center"/>
      <protection hidden="1"/>
    </xf>
    <xf numFmtId="0" fontId="15" fillId="0" borderId="57" xfId="0" applyFont="1" applyFill="1" applyBorder="1" applyAlignment="1" applyProtection="1">
      <alignment horizontal="center" vertical="center"/>
      <protection hidden="1"/>
    </xf>
    <xf numFmtId="0" fontId="15" fillId="0" borderId="18" xfId="0" applyNumberFormat="1" applyFont="1" applyFill="1" applyBorder="1" applyAlignment="1" applyProtection="1">
      <alignment horizontal="center" vertical="center"/>
      <protection hidden="1"/>
    </xf>
    <xf numFmtId="165" fontId="15" fillId="0" borderId="18" xfId="0" applyNumberFormat="1" applyFont="1" applyFill="1" applyBorder="1" applyAlignment="1" applyProtection="1">
      <alignment horizontal="center" vertical="center"/>
      <protection hidden="1"/>
    </xf>
    <xf numFmtId="0" fontId="26" fillId="0" borderId="36" xfId="0" applyFont="1" applyFill="1" applyBorder="1" applyAlignment="1" applyProtection="1">
      <alignment horizontal="center" vertical="center"/>
      <protection hidden="1"/>
    </xf>
    <xf numFmtId="0" fontId="7" fillId="0" borderId="0" xfId="0" applyFont="1" applyBorder="1" applyAlignment="1" applyProtection="1">
      <alignment horizontal="left"/>
      <protection hidden="1"/>
    </xf>
    <xf numFmtId="0" fontId="17" fillId="4" borderId="0" xfId="0" applyFont="1" applyFill="1" applyBorder="1" applyAlignment="1" applyProtection="1">
      <alignment horizontal="center" vertical="center"/>
      <protection hidden="1"/>
    </xf>
    <xf numFmtId="0" fontId="26" fillId="5" borderId="51" xfId="0" applyFont="1" applyFill="1" applyBorder="1" applyAlignment="1" applyProtection="1">
      <alignment horizontal="center" vertical="center"/>
      <protection hidden="1"/>
    </xf>
    <xf numFmtId="0" fontId="15" fillId="2" borderId="10" xfId="0" applyNumberFormat="1" applyFont="1" applyFill="1" applyBorder="1" applyAlignment="1" applyProtection="1">
      <alignment horizontal="center" vertical="center"/>
      <protection hidden="1"/>
    </xf>
    <xf numFmtId="0" fontId="5" fillId="2" borderId="11" xfId="0" applyNumberFormat="1" applyFont="1" applyFill="1" applyBorder="1" applyAlignment="1" applyProtection="1">
      <alignment horizontal="center" vertical="center"/>
      <protection hidden="1"/>
    </xf>
    <xf numFmtId="0" fontId="15" fillId="2" borderId="11" xfId="0" applyNumberFormat="1" applyFont="1" applyFill="1" applyBorder="1" applyAlignment="1" applyProtection="1">
      <alignment horizontal="center" vertical="center"/>
      <protection hidden="1"/>
    </xf>
    <xf numFmtId="0" fontId="15" fillId="2" borderId="12" xfId="0" applyNumberFormat="1" applyFont="1" applyFill="1" applyBorder="1" applyAlignment="1" applyProtection="1">
      <alignment horizontal="center" vertical="center"/>
      <protection hidden="1"/>
    </xf>
    <xf numFmtId="2" fontId="15" fillId="2" borderId="10" xfId="0" applyNumberFormat="1" applyFont="1" applyFill="1" applyBorder="1" applyAlignment="1" applyProtection="1">
      <alignment horizontal="center" vertical="center"/>
      <protection hidden="1"/>
    </xf>
    <xf numFmtId="2" fontId="5" fillId="2" borderId="11" xfId="0" applyNumberFormat="1" applyFont="1" applyFill="1" applyBorder="1" applyAlignment="1" applyProtection="1">
      <alignment horizontal="center" vertical="center"/>
      <protection hidden="1"/>
    </xf>
    <xf numFmtId="2" fontId="15" fillId="2" borderId="11" xfId="0" applyNumberFormat="1" applyFont="1" applyFill="1" applyBorder="1" applyAlignment="1" applyProtection="1">
      <alignment horizontal="center" vertical="center"/>
      <protection hidden="1"/>
    </xf>
    <xf numFmtId="0" fontId="15" fillId="7" borderId="35" xfId="0" applyFont="1" applyFill="1" applyBorder="1" applyAlignment="1" applyProtection="1">
      <alignment horizontal="center" vertical="center"/>
      <protection hidden="1"/>
    </xf>
    <xf numFmtId="0" fontId="15" fillId="7" borderId="57" xfId="0" applyFont="1" applyFill="1" applyBorder="1" applyAlignment="1" applyProtection="1">
      <alignment horizontal="center" vertical="center"/>
      <protection hidden="1"/>
    </xf>
    <xf numFmtId="0" fontId="5" fillId="7" borderId="57" xfId="0" applyFont="1" applyFill="1" applyBorder="1" applyAlignment="1" applyProtection="1">
      <alignment horizontal="center" vertical="center"/>
      <protection hidden="1"/>
    </xf>
    <xf numFmtId="0" fontId="5" fillId="7" borderId="18" xfId="0" applyNumberFormat="1" applyFont="1" applyFill="1" applyBorder="1" applyAlignment="1" applyProtection="1">
      <alignment horizontal="center" vertical="center"/>
      <protection hidden="1"/>
    </xf>
    <xf numFmtId="165" fontId="15" fillId="7" borderId="18" xfId="0" applyNumberFormat="1" applyFont="1" applyFill="1" applyBorder="1" applyAlignment="1" applyProtection="1">
      <alignment horizontal="center" vertical="center"/>
      <protection hidden="1"/>
    </xf>
    <xf numFmtId="0" fontId="26" fillId="7" borderId="36" xfId="0" applyFont="1" applyFill="1" applyBorder="1" applyAlignment="1" applyProtection="1">
      <alignment horizontal="center" vertical="center"/>
      <protection hidden="1"/>
    </xf>
    <xf numFmtId="2" fontId="5" fillId="2" borderId="12" xfId="0" applyNumberFormat="1" applyFont="1" applyFill="1" applyBorder="1" applyAlignment="1" applyProtection="1">
      <alignment horizontal="center" vertical="center"/>
      <protection hidden="1"/>
    </xf>
    <xf numFmtId="0" fontId="15" fillId="6" borderId="30" xfId="0" applyFont="1" applyFill="1" applyBorder="1" applyAlignment="1" applyProtection="1">
      <alignment horizontal="center" vertical="center"/>
      <protection hidden="1"/>
    </xf>
    <xf numFmtId="0" fontId="15" fillId="6" borderId="52" xfId="0" applyFont="1" applyFill="1" applyBorder="1" applyAlignment="1" applyProtection="1">
      <alignment horizontal="center" vertical="center"/>
      <protection hidden="1"/>
    </xf>
    <xf numFmtId="0" fontId="15" fillId="6" borderId="31" xfId="0" applyNumberFormat="1" applyFont="1" applyFill="1" applyBorder="1" applyAlignment="1" applyProtection="1">
      <alignment horizontal="center" vertical="center"/>
      <protection hidden="1"/>
    </xf>
    <xf numFmtId="165" fontId="15" fillId="6" borderId="31" xfId="0" applyNumberFormat="1" applyFont="1" applyFill="1" applyBorder="1" applyAlignment="1" applyProtection="1">
      <alignment horizontal="center" vertical="center"/>
      <protection hidden="1"/>
    </xf>
    <xf numFmtId="0" fontId="26" fillId="6" borderId="32" xfId="0" applyFont="1" applyFill="1" applyBorder="1" applyAlignment="1" applyProtection="1">
      <alignment horizontal="center" vertical="center"/>
      <protection hidden="1"/>
    </xf>
    <xf numFmtId="0" fontId="17" fillId="13" borderId="30" xfId="0" applyFont="1" applyFill="1" applyBorder="1" applyAlignment="1" applyProtection="1">
      <alignment horizontal="center" vertical="center"/>
      <protection hidden="1"/>
    </xf>
    <xf numFmtId="0" fontId="17" fillId="13" borderId="31" xfId="0" applyFont="1" applyFill="1" applyBorder="1" applyAlignment="1" applyProtection="1">
      <alignment horizontal="center" vertical="center"/>
      <protection hidden="1"/>
    </xf>
    <xf numFmtId="0" fontId="17" fillId="13" borderId="52" xfId="0" applyFont="1" applyFill="1" applyBorder="1" applyAlignment="1" applyProtection="1">
      <alignment horizontal="center" vertical="center"/>
      <protection hidden="1"/>
    </xf>
    <xf numFmtId="0" fontId="17" fillId="13" borderId="31" xfId="0" applyNumberFormat="1" applyFont="1" applyFill="1" applyBorder="1" applyAlignment="1" applyProtection="1">
      <alignment horizontal="center" vertical="center"/>
      <protection hidden="1"/>
    </xf>
    <xf numFmtId="165" fontId="17" fillId="13" borderId="31" xfId="0" applyNumberFormat="1" applyFont="1" applyFill="1" applyBorder="1" applyAlignment="1" applyProtection="1">
      <alignment horizontal="center" vertical="center"/>
      <protection hidden="1"/>
    </xf>
    <xf numFmtId="0" fontId="21" fillId="13" borderId="32" xfId="0" applyFont="1" applyFill="1" applyBorder="1" applyAlignment="1" applyProtection="1">
      <alignment horizontal="center" vertical="center"/>
      <protection hidden="1"/>
    </xf>
    <xf numFmtId="0" fontId="17" fillId="13" borderId="33" xfId="0" applyFont="1" applyFill="1" applyBorder="1" applyAlignment="1" applyProtection="1">
      <alignment horizontal="center" vertical="center"/>
      <protection hidden="1"/>
    </xf>
    <xf numFmtId="0" fontId="17" fillId="13" borderId="9" xfId="0" applyFont="1" applyFill="1" applyBorder="1" applyAlignment="1" applyProtection="1">
      <alignment horizontal="center" vertical="center"/>
      <protection hidden="1"/>
    </xf>
    <xf numFmtId="0" fontId="17" fillId="13" borderId="50" xfId="0" applyFont="1" applyFill="1" applyBorder="1" applyAlignment="1" applyProtection="1">
      <alignment horizontal="center" vertical="center"/>
      <protection hidden="1"/>
    </xf>
    <xf numFmtId="0" fontId="17" fillId="13" borderId="9" xfId="0" applyNumberFormat="1" applyFont="1" applyFill="1" applyBorder="1" applyAlignment="1" applyProtection="1">
      <alignment horizontal="center" vertical="center"/>
      <protection hidden="1"/>
    </xf>
    <xf numFmtId="165" fontId="17" fillId="13" borderId="9" xfId="0" applyNumberFormat="1" applyFont="1" applyFill="1" applyBorder="1" applyAlignment="1" applyProtection="1">
      <alignment horizontal="center" vertical="center"/>
      <protection hidden="1"/>
    </xf>
    <xf numFmtId="0" fontId="21" fillId="13" borderId="34" xfId="0" applyFont="1" applyFill="1" applyBorder="1" applyAlignment="1" applyProtection="1">
      <alignment horizontal="center" vertical="center"/>
      <protection hidden="1"/>
    </xf>
    <xf numFmtId="0" fontId="17" fillId="13" borderId="35" xfId="0" applyFont="1" applyFill="1" applyBorder="1" applyAlignment="1" applyProtection="1">
      <alignment horizontal="center" vertical="center"/>
      <protection hidden="1"/>
    </xf>
    <xf numFmtId="0" fontId="17" fillId="13" borderId="57" xfId="0" applyFont="1" applyFill="1" applyBorder="1" applyAlignment="1" applyProtection="1">
      <alignment horizontal="center" vertical="center"/>
      <protection hidden="1"/>
    </xf>
    <xf numFmtId="0" fontId="17" fillId="13" borderId="18" xfId="0" applyNumberFormat="1" applyFont="1" applyFill="1" applyBorder="1" applyAlignment="1" applyProtection="1">
      <alignment horizontal="center" vertical="center"/>
      <protection hidden="1"/>
    </xf>
    <xf numFmtId="165" fontId="17" fillId="13" borderId="18" xfId="0" applyNumberFormat="1" applyFont="1" applyFill="1" applyBorder="1" applyAlignment="1" applyProtection="1">
      <alignment horizontal="center" vertical="center"/>
      <protection hidden="1"/>
    </xf>
    <xf numFmtId="0" fontId="21" fillId="13" borderId="36" xfId="0" applyFont="1" applyFill="1" applyBorder="1" applyAlignment="1" applyProtection="1">
      <alignment horizontal="center" vertical="center"/>
      <protection hidden="1"/>
    </xf>
    <xf numFmtId="0" fontId="17" fillId="10" borderId="30" xfId="0" applyFont="1" applyFill="1" applyBorder="1" applyAlignment="1" applyProtection="1">
      <alignment horizontal="center" vertical="center"/>
      <protection hidden="1"/>
    </xf>
    <xf numFmtId="0" fontId="17" fillId="10" borderId="52" xfId="0" applyFont="1" applyFill="1" applyBorder="1" applyAlignment="1" applyProtection="1">
      <alignment horizontal="center" vertical="center"/>
      <protection hidden="1"/>
    </xf>
    <xf numFmtId="0" fontId="17" fillId="10" borderId="31" xfId="0" applyNumberFormat="1" applyFont="1" applyFill="1" applyBorder="1" applyAlignment="1" applyProtection="1">
      <alignment horizontal="center" vertical="center"/>
      <protection hidden="1"/>
    </xf>
    <xf numFmtId="165" fontId="17" fillId="10" borderId="31" xfId="0" applyNumberFormat="1" applyFont="1" applyFill="1" applyBorder="1" applyAlignment="1" applyProtection="1">
      <alignment horizontal="center" vertical="center"/>
      <protection hidden="1"/>
    </xf>
    <xf numFmtId="0" fontId="21" fillId="10" borderId="32" xfId="0" applyFont="1" applyFill="1" applyBorder="1" applyAlignment="1" applyProtection="1">
      <alignment horizontal="center" vertical="center"/>
      <protection hidden="1"/>
    </xf>
    <xf numFmtId="0" fontId="17" fillId="10" borderId="35" xfId="0" applyFont="1" applyFill="1" applyBorder="1" applyAlignment="1" applyProtection="1">
      <alignment horizontal="center" vertical="center"/>
      <protection hidden="1"/>
    </xf>
    <xf numFmtId="0" fontId="17" fillId="10" borderId="57" xfId="0" applyFont="1" applyFill="1" applyBorder="1" applyAlignment="1" applyProtection="1">
      <alignment horizontal="center" vertical="center"/>
      <protection hidden="1"/>
    </xf>
    <xf numFmtId="0" fontId="17" fillId="10" borderId="18" xfId="0" applyNumberFormat="1" applyFont="1" applyFill="1" applyBorder="1" applyAlignment="1" applyProtection="1">
      <alignment horizontal="center" vertical="center"/>
      <protection hidden="1"/>
    </xf>
    <xf numFmtId="165" fontId="17" fillId="10" borderId="18" xfId="0" applyNumberFormat="1" applyFont="1" applyFill="1" applyBorder="1" applyAlignment="1" applyProtection="1">
      <alignment horizontal="center" vertical="center"/>
      <protection hidden="1"/>
    </xf>
    <xf numFmtId="0" fontId="21" fillId="10" borderId="36" xfId="0" applyFont="1" applyFill="1" applyBorder="1" applyAlignment="1" applyProtection="1">
      <alignment horizontal="center" vertical="center"/>
      <protection hidden="1"/>
    </xf>
    <xf numFmtId="0" fontId="17" fillId="10" borderId="33" xfId="0" applyFont="1" applyFill="1" applyBorder="1" applyAlignment="1" applyProtection="1">
      <alignment horizontal="center" vertical="center"/>
      <protection hidden="1"/>
    </xf>
    <xf numFmtId="0" fontId="17" fillId="10" borderId="50" xfId="0" applyFont="1" applyFill="1" applyBorder="1" applyAlignment="1" applyProtection="1">
      <alignment horizontal="center" vertical="center"/>
      <protection hidden="1"/>
    </xf>
    <xf numFmtId="0" fontId="17" fillId="10" borderId="9" xfId="0" applyNumberFormat="1" applyFont="1" applyFill="1" applyBorder="1" applyAlignment="1" applyProtection="1">
      <alignment horizontal="center" vertical="center"/>
      <protection hidden="1"/>
    </xf>
    <xf numFmtId="165" fontId="17" fillId="10" borderId="9" xfId="0" applyNumberFormat="1" applyFont="1" applyFill="1" applyBorder="1" applyAlignment="1" applyProtection="1">
      <alignment horizontal="center" vertical="center"/>
      <protection hidden="1"/>
    </xf>
    <xf numFmtId="0" fontId="21" fillId="10" borderId="34" xfId="0" applyFont="1" applyFill="1" applyBorder="1" applyAlignment="1" applyProtection="1">
      <alignment horizontal="center" vertical="center"/>
      <protection hidden="1"/>
    </xf>
    <xf numFmtId="0" fontId="21" fillId="10" borderId="49" xfId="0" applyFont="1" applyFill="1" applyBorder="1" applyAlignment="1" applyProtection="1">
      <alignment horizontal="center" vertical="center"/>
      <protection hidden="1"/>
    </xf>
    <xf numFmtId="0" fontId="21" fillId="10" borderId="58" xfId="0" applyFont="1" applyFill="1" applyBorder="1" applyAlignment="1" applyProtection="1">
      <alignment horizontal="center" vertical="center"/>
      <protection hidden="1"/>
    </xf>
    <xf numFmtId="0" fontId="22" fillId="12" borderId="0" xfId="0" applyFont="1" applyFill="1" applyAlignment="1" applyProtection="1">
      <alignment horizontal="center" vertical="center"/>
      <protection hidden="1"/>
    </xf>
    <xf numFmtId="0" fontId="22" fillId="9" borderId="0" xfId="0" applyFont="1" applyFill="1" applyAlignment="1" applyProtection="1">
      <alignment horizontal="center" vertical="center"/>
      <protection hidden="1"/>
    </xf>
    <xf numFmtId="0" fontId="22" fillId="15" borderId="0" xfId="0" applyFont="1" applyFill="1" applyAlignment="1" applyProtection="1">
      <alignment vertical="center"/>
      <protection hidden="1"/>
    </xf>
    <xf numFmtId="0" fontId="17" fillId="16" borderId="30" xfId="0" applyFont="1" applyFill="1" applyBorder="1" applyAlignment="1" applyProtection="1">
      <alignment horizontal="center" vertical="center"/>
      <protection hidden="1"/>
    </xf>
    <xf numFmtId="0" fontId="17" fillId="16" borderId="52" xfId="0" applyFont="1" applyFill="1" applyBorder="1" applyAlignment="1" applyProtection="1">
      <alignment horizontal="center" vertical="center"/>
      <protection hidden="1"/>
    </xf>
    <xf numFmtId="0" fontId="17" fillId="16" borderId="31" xfId="0" applyNumberFormat="1" applyFont="1" applyFill="1" applyBorder="1" applyAlignment="1" applyProtection="1">
      <alignment horizontal="center" vertical="center"/>
      <protection hidden="1"/>
    </xf>
    <xf numFmtId="165" fontId="17" fillId="16" borderId="31" xfId="0" applyNumberFormat="1" applyFont="1" applyFill="1" applyBorder="1" applyAlignment="1" applyProtection="1">
      <alignment horizontal="center" vertical="center"/>
      <protection hidden="1"/>
    </xf>
    <xf numFmtId="0" fontId="21" fillId="16" borderId="32" xfId="0" applyFont="1" applyFill="1" applyBorder="1" applyAlignment="1" applyProtection="1">
      <alignment horizontal="center" vertical="center"/>
      <protection hidden="1"/>
    </xf>
    <xf numFmtId="0" fontId="17" fillId="16" borderId="33" xfId="0" applyFont="1" applyFill="1" applyBorder="1" applyAlignment="1" applyProtection="1">
      <alignment horizontal="center" vertical="center"/>
      <protection hidden="1"/>
    </xf>
    <xf numFmtId="0" fontId="17" fillId="16" borderId="50" xfId="0" applyFont="1" applyFill="1" applyBorder="1" applyAlignment="1" applyProtection="1">
      <alignment horizontal="center" vertical="center"/>
      <protection hidden="1"/>
    </xf>
    <xf numFmtId="0" fontId="17" fillId="16" borderId="9" xfId="0" applyNumberFormat="1" applyFont="1" applyFill="1" applyBorder="1" applyAlignment="1" applyProtection="1">
      <alignment horizontal="center" vertical="center"/>
      <protection hidden="1"/>
    </xf>
    <xf numFmtId="165" fontId="17" fillId="16" borderId="9" xfId="0" applyNumberFormat="1" applyFont="1" applyFill="1" applyBorder="1" applyAlignment="1" applyProtection="1">
      <alignment horizontal="center" vertical="center"/>
      <protection hidden="1"/>
    </xf>
    <xf numFmtId="0" fontId="21" fillId="16" borderId="34" xfId="0" applyFont="1" applyFill="1" applyBorder="1" applyAlignment="1" applyProtection="1">
      <alignment horizontal="center" vertical="center"/>
      <protection hidden="1"/>
    </xf>
    <xf numFmtId="0" fontId="21" fillId="10" borderId="39" xfId="0" applyFont="1" applyFill="1" applyBorder="1" applyAlignment="1" applyProtection="1">
      <alignment horizontal="center" vertical="center"/>
      <protection hidden="1"/>
    </xf>
    <xf numFmtId="0" fontId="17" fillId="16" borderId="35" xfId="0" applyFont="1" applyFill="1" applyBorder="1" applyAlignment="1" applyProtection="1">
      <alignment horizontal="center" vertical="center"/>
      <protection hidden="1"/>
    </xf>
    <xf numFmtId="0" fontId="17" fillId="16" borderId="57" xfId="0" applyFont="1" applyFill="1" applyBorder="1" applyAlignment="1" applyProtection="1">
      <alignment horizontal="center" vertical="center"/>
      <protection hidden="1"/>
    </xf>
    <xf numFmtId="0" fontId="17" fillId="16" borderId="18" xfId="0" applyNumberFormat="1" applyFont="1" applyFill="1" applyBorder="1" applyAlignment="1" applyProtection="1">
      <alignment horizontal="center" vertical="center"/>
      <protection hidden="1"/>
    </xf>
    <xf numFmtId="165" fontId="17" fillId="16" borderId="18" xfId="0" applyNumberFormat="1" applyFont="1" applyFill="1" applyBorder="1" applyAlignment="1" applyProtection="1">
      <alignment horizontal="center" vertical="center"/>
      <protection hidden="1"/>
    </xf>
    <xf numFmtId="0" fontId="21" fillId="16" borderId="36" xfId="0" applyFont="1" applyFill="1" applyBorder="1" applyAlignment="1" applyProtection="1">
      <alignment horizontal="center" vertical="center"/>
      <protection hidden="1"/>
    </xf>
    <xf numFmtId="0" fontId="21" fillId="10" borderId="40" xfId="0" applyFont="1" applyFill="1" applyBorder="1" applyAlignment="1" applyProtection="1">
      <alignment horizontal="center" vertical="center"/>
      <protection hidden="1"/>
    </xf>
    <xf numFmtId="2" fontId="15" fillId="2" borderId="12" xfId="0" applyNumberFormat="1" applyFont="1" applyFill="1" applyBorder="1" applyAlignment="1" applyProtection="1">
      <alignment horizontal="center" vertical="center"/>
      <protection hidden="1"/>
    </xf>
    <xf numFmtId="2" fontId="15" fillId="2" borderId="43" xfId="0" applyNumberFormat="1" applyFont="1" applyFill="1" applyBorder="1" applyAlignment="1" applyProtection="1">
      <alignment horizontal="center" vertical="center"/>
      <protection hidden="1"/>
    </xf>
    <xf numFmtId="2" fontId="15" fillId="2" borderId="15" xfId="0" applyNumberFormat="1" applyFont="1" applyFill="1" applyBorder="1" applyAlignment="1" applyProtection="1">
      <alignment horizontal="center" vertical="center"/>
      <protection hidden="1"/>
    </xf>
    <xf numFmtId="0" fontId="0" fillId="2" borderId="0" xfId="0" applyFill="1" applyAlignment="1">
      <alignment horizontal="center"/>
    </xf>
    <xf numFmtId="0" fontId="29" fillId="0" borderId="19" xfId="0" applyFont="1" applyBorder="1" applyAlignment="1" applyProtection="1">
      <alignment horizontal="center" vertical="center" textRotation="90"/>
      <protection hidden="1"/>
    </xf>
    <xf numFmtId="0" fontId="22" fillId="15" borderId="0" xfId="0" applyFont="1" applyFill="1" applyAlignment="1" applyProtection="1">
      <alignment horizontal="center" vertical="center"/>
      <protection hidden="1"/>
    </xf>
    <xf numFmtId="0" fontId="22" fillId="15" borderId="60" xfId="0" applyFont="1" applyFill="1" applyBorder="1" applyAlignment="1" applyProtection="1">
      <alignment horizontal="center" vertical="center"/>
      <protection hidden="1"/>
    </xf>
    <xf numFmtId="0" fontId="31" fillId="15" borderId="60" xfId="0" applyFont="1" applyFill="1" applyBorder="1" applyAlignment="1" applyProtection="1">
      <alignment horizontal="center" vertical="center"/>
      <protection hidden="1"/>
    </xf>
    <xf numFmtId="0" fontId="31" fillId="15" borderId="0" xfId="0" applyFont="1" applyFill="1" applyAlignment="1" applyProtection="1">
      <alignment horizontal="center" vertical="center"/>
      <protection hidden="1"/>
    </xf>
    <xf numFmtId="2" fontId="15" fillId="2" borderId="14" xfId="0" applyNumberFormat="1" applyFont="1" applyFill="1" applyBorder="1" applyAlignment="1" applyProtection="1">
      <alignment horizontal="center" vertical="center"/>
      <protection hidden="1"/>
    </xf>
    <xf numFmtId="0" fontId="17" fillId="10" borderId="66" xfId="0" applyFont="1" applyFill="1" applyBorder="1" applyAlignment="1" applyProtection="1">
      <alignment horizontal="center" vertical="center"/>
      <protection hidden="1"/>
    </xf>
    <xf numFmtId="0" fontId="17" fillId="10" borderId="67" xfId="0" applyFont="1" applyFill="1" applyBorder="1" applyAlignment="1" applyProtection="1">
      <alignment horizontal="center" vertical="center"/>
      <protection hidden="1"/>
    </xf>
    <xf numFmtId="0" fontId="17" fillId="10" borderId="20" xfId="0" applyNumberFormat="1" applyFont="1" applyFill="1" applyBorder="1" applyAlignment="1" applyProtection="1">
      <alignment horizontal="center" vertical="center"/>
      <protection hidden="1"/>
    </xf>
    <xf numFmtId="165" fontId="17" fillId="10" borderId="20" xfId="0" applyNumberFormat="1" applyFont="1" applyFill="1" applyBorder="1" applyAlignment="1" applyProtection="1">
      <alignment horizontal="center" vertical="center"/>
      <protection hidden="1"/>
    </xf>
    <xf numFmtId="0" fontId="17" fillId="17" borderId="30" xfId="0" applyFont="1" applyFill="1" applyBorder="1" applyAlignment="1" applyProtection="1">
      <alignment horizontal="center" vertical="center"/>
      <protection hidden="1"/>
    </xf>
    <xf numFmtId="0" fontId="17" fillId="17" borderId="52" xfId="0" applyFont="1" applyFill="1" applyBorder="1" applyAlignment="1" applyProtection="1">
      <alignment horizontal="center" vertical="center"/>
      <protection hidden="1"/>
    </xf>
    <xf numFmtId="0" fontId="17" fillId="17" borderId="31" xfId="0" applyNumberFormat="1" applyFont="1" applyFill="1" applyBorder="1" applyAlignment="1" applyProtection="1">
      <alignment horizontal="center" vertical="center"/>
      <protection hidden="1"/>
    </xf>
    <xf numFmtId="165" fontId="17" fillId="17" borderId="31" xfId="0" applyNumberFormat="1" applyFont="1" applyFill="1" applyBorder="1" applyAlignment="1" applyProtection="1">
      <alignment horizontal="center" vertical="center"/>
      <protection hidden="1"/>
    </xf>
    <xf numFmtId="0" fontId="21" fillId="17" borderId="32" xfId="0" applyFont="1" applyFill="1" applyBorder="1" applyAlignment="1" applyProtection="1">
      <alignment horizontal="center" vertical="center"/>
      <protection hidden="1"/>
    </xf>
    <xf numFmtId="0" fontId="17" fillId="17" borderId="33" xfId="0" applyFont="1" applyFill="1" applyBorder="1" applyAlignment="1" applyProtection="1">
      <alignment horizontal="center" vertical="center"/>
      <protection hidden="1"/>
    </xf>
    <xf numFmtId="0" fontId="17" fillId="17" borderId="50" xfId="0" applyFont="1" applyFill="1" applyBorder="1" applyAlignment="1" applyProtection="1">
      <alignment horizontal="center" vertical="center"/>
      <protection hidden="1"/>
    </xf>
    <xf numFmtId="0" fontId="17" fillId="17" borderId="9" xfId="0" applyNumberFormat="1" applyFont="1" applyFill="1" applyBorder="1" applyAlignment="1" applyProtection="1">
      <alignment horizontal="center" vertical="center"/>
      <protection hidden="1"/>
    </xf>
    <xf numFmtId="165" fontId="17" fillId="17" borderId="9" xfId="0" applyNumberFormat="1" applyFont="1" applyFill="1" applyBorder="1" applyAlignment="1" applyProtection="1">
      <alignment horizontal="center" vertical="center"/>
      <protection hidden="1"/>
    </xf>
    <xf numFmtId="0" fontId="21" fillId="17" borderId="39" xfId="0" applyFont="1" applyFill="1" applyBorder="1" applyAlignment="1" applyProtection="1">
      <alignment horizontal="center" vertical="center"/>
      <protection hidden="1"/>
    </xf>
    <xf numFmtId="0" fontId="17" fillId="17" borderId="62" xfId="0" applyFont="1" applyFill="1" applyBorder="1" applyAlignment="1" applyProtection="1">
      <alignment horizontal="center" vertical="center"/>
      <protection hidden="1"/>
    </xf>
    <xf numFmtId="0" fontId="17" fillId="17" borderId="63" xfId="0" applyFont="1" applyFill="1" applyBorder="1" applyAlignment="1" applyProtection="1">
      <alignment horizontal="center" vertical="center"/>
      <protection hidden="1"/>
    </xf>
    <xf numFmtId="0" fontId="17" fillId="17" borderId="64" xfId="0" applyNumberFormat="1" applyFont="1" applyFill="1" applyBorder="1" applyAlignment="1" applyProtection="1">
      <alignment horizontal="center" vertical="center"/>
      <protection hidden="1"/>
    </xf>
    <xf numFmtId="165" fontId="17" fillId="17" borderId="64" xfId="0" applyNumberFormat="1" applyFont="1" applyFill="1" applyBorder="1" applyAlignment="1" applyProtection="1">
      <alignment horizontal="center" vertical="center"/>
      <protection hidden="1"/>
    </xf>
    <xf numFmtId="0" fontId="21" fillId="17" borderId="65" xfId="0" applyFont="1" applyFill="1" applyBorder="1" applyAlignment="1" applyProtection="1">
      <alignment horizontal="center" vertical="center"/>
      <protection hidden="1"/>
    </xf>
    <xf numFmtId="0" fontId="17" fillId="18" borderId="30" xfId="0" applyFont="1" applyFill="1" applyBorder="1" applyAlignment="1" applyProtection="1">
      <alignment horizontal="center" vertical="center"/>
      <protection hidden="1"/>
    </xf>
    <xf numFmtId="0" fontId="17" fillId="18" borderId="52" xfId="0" applyFont="1" applyFill="1" applyBorder="1" applyAlignment="1" applyProtection="1">
      <alignment horizontal="center" vertical="center"/>
      <protection hidden="1"/>
    </xf>
    <xf numFmtId="0" fontId="17" fillId="18" borderId="31" xfId="0" applyNumberFormat="1" applyFont="1" applyFill="1" applyBorder="1" applyAlignment="1" applyProtection="1">
      <alignment horizontal="center" vertical="center"/>
      <protection hidden="1"/>
    </xf>
    <xf numFmtId="165" fontId="17" fillId="18" borderId="31" xfId="0" applyNumberFormat="1" applyFont="1" applyFill="1" applyBorder="1" applyAlignment="1" applyProtection="1">
      <alignment horizontal="center" vertical="center"/>
      <protection hidden="1"/>
    </xf>
    <xf numFmtId="0" fontId="21" fillId="18" borderId="32" xfId="0" applyFont="1" applyFill="1" applyBorder="1" applyAlignment="1" applyProtection="1">
      <alignment horizontal="center" vertical="center"/>
      <protection hidden="1"/>
    </xf>
    <xf numFmtId="0" fontId="17" fillId="18" borderId="33" xfId="0" applyFont="1" applyFill="1" applyBorder="1" applyAlignment="1" applyProtection="1">
      <alignment horizontal="center" vertical="center"/>
      <protection hidden="1"/>
    </xf>
    <xf numFmtId="0" fontId="17" fillId="18" borderId="50" xfId="0" applyFont="1" applyFill="1" applyBorder="1" applyAlignment="1" applyProtection="1">
      <alignment horizontal="center" vertical="center"/>
      <protection hidden="1"/>
    </xf>
    <xf numFmtId="0" fontId="17" fillId="18" borderId="9" xfId="0" applyNumberFormat="1" applyFont="1" applyFill="1" applyBorder="1" applyAlignment="1" applyProtection="1">
      <alignment horizontal="center" vertical="center"/>
      <protection hidden="1"/>
    </xf>
    <xf numFmtId="165" fontId="17" fillId="18" borderId="9" xfId="0" applyNumberFormat="1" applyFont="1" applyFill="1" applyBorder="1" applyAlignment="1" applyProtection="1">
      <alignment horizontal="center" vertical="center"/>
      <protection hidden="1"/>
    </xf>
    <xf numFmtId="0" fontId="21" fillId="18" borderId="39" xfId="0" applyFont="1" applyFill="1" applyBorder="1" applyAlignment="1" applyProtection="1">
      <alignment horizontal="center" vertical="center"/>
      <protection hidden="1"/>
    </xf>
    <xf numFmtId="0" fontId="17" fillId="18" borderId="35" xfId="0" applyFont="1" applyFill="1" applyBorder="1" applyAlignment="1" applyProtection="1">
      <alignment horizontal="center" vertical="center"/>
      <protection hidden="1"/>
    </xf>
    <xf numFmtId="0" fontId="17" fillId="18" borderId="57" xfId="0" applyFont="1" applyFill="1" applyBorder="1" applyAlignment="1" applyProtection="1">
      <alignment horizontal="center" vertical="center"/>
      <protection hidden="1"/>
    </xf>
    <xf numFmtId="0" fontId="17" fillId="18" borderId="18" xfId="0" applyNumberFormat="1" applyFont="1" applyFill="1" applyBorder="1" applyAlignment="1" applyProtection="1">
      <alignment horizontal="center" vertical="center"/>
      <protection hidden="1"/>
    </xf>
    <xf numFmtId="165" fontId="17" fillId="18" borderId="18" xfId="0" applyNumberFormat="1" applyFont="1" applyFill="1" applyBorder="1" applyAlignment="1" applyProtection="1">
      <alignment horizontal="center" vertical="center"/>
      <protection hidden="1"/>
    </xf>
    <xf numFmtId="0" fontId="21" fillId="18" borderId="40" xfId="0" applyFont="1" applyFill="1" applyBorder="1" applyAlignment="1" applyProtection="1">
      <alignment horizontal="center" vertical="center"/>
      <protection hidden="1"/>
    </xf>
    <xf numFmtId="0" fontId="17" fillId="18" borderId="62" xfId="0" applyFont="1" applyFill="1" applyBorder="1" applyAlignment="1" applyProtection="1">
      <alignment horizontal="center" vertical="center"/>
      <protection hidden="1"/>
    </xf>
    <xf numFmtId="0" fontId="17" fillId="18" borderId="63" xfId="0" applyFont="1" applyFill="1" applyBorder="1" applyAlignment="1" applyProtection="1">
      <alignment horizontal="center" vertical="center"/>
      <protection hidden="1"/>
    </xf>
    <xf numFmtId="0" fontId="17" fillId="18" borderId="64" xfId="0" applyNumberFormat="1" applyFont="1" applyFill="1" applyBorder="1" applyAlignment="1" applyProtection="1">
      <alignment horizontal="center" vertical="center"/>
      <protection hidden="1"/>
    </xf>
    <xf numFmtId="165" fontId="17" fillId="18" borderId="64" xfId="0" applyNumberFormat="1" applyFont="1" applyFill="1" applyBorder="1" applyAlignment="1" applyProtection="1">
      <alignment horizontal="center" vertical="center"/>
      <protection hidden="1"/>
    </xf>
    <xf numFmtId="0" fontId="21" fillId="18" borderId="65" xfId="0" applyFont="1" applyFill="1" applyBorder="1" applyAlignment="1" applyProtection="1">
      <alignment horizontal="center" vertical="center"/>
      <protection hidden="1"/>
    </xf>
    <xf numFmtId="0" fontId="17" fillId="19" borderId="30" xfId="0" applyFont="1" applyFill="1" applyBorder="1" applyAlignment="1" applyProtection="1">
      <alignment horizontal="center" vertical="center"/>
      <protection hidden="1"/>
    </xf>
    <xf numFmtId="0" fontId="17" fillId="19" borderId="52" xfId="0" applyFont="1" applyFill="1" applyBorder="1" applyAlignment="1" applyProtection="1">
      <alignment horizontal="center" vertical="center"/>
      <protection hidden="1"/>
    </xf>
    <xf numFmtId="0" fontId="17" fillId="19" borderId="31" xfId="0" applyNumberFormat="1" applyFont="1" applyFill="1" applyBorder="1" applyAlignment="1" applyProtection="1">
      <alignment horizontal="center" vertical="center"/>
      <protection hidden="1"/>
    </xf>
    <xf numFmtId="165" fontId="17" fillId="19" borderId="31" xfId="0" applyNumberFormat="1" applyFont="1" applyFill="1" applyBorder="1" applyAlignment="1" applyProtection="1">
      <alignment horizontal="center" vertical="center"/>
      <protection hidden="1"/>
    </xf>
    <xf numFmtId="0" fontId="21" fillId="19" borderId="32" xfId="0" applyFont="1" applyFill="1" applyBorder="1" applyAlignment="1" applyProtection="1">
      <alignment horizontal="center" vertical="center"/>
      <protection hidden="1"/>
    </xf>
    <xf numFmtId="0" fontId="17" fillId="19" borderId="33" xfId="0" applyFont="1" applyFill="1" applyBorder="1" applyAlignment="1" applyProtection="1">
      <alignment horizontal="center" vertical="center"/>
      <protection hidden="1"/>
    </xf>
    <xf numFmtId="0" fontId="17" fillId="19" borderId="50" xfId="0" applyFont="1" applyFill="1" applyBorder="1" applyAlignment="1" applyProtection="1">
      <alignment horizontal="center" vertical="center"/>
      <protection hidden="1"/>
    </xf>
    <xf numFmtId="0" fontId="17" fillId="19" borderId="9" xfId="0" applyNumberFormat="1" applyFont="1" applyFill="1" applyBorder="1" applyAlignment="1" applyProtection="1">
      <alignment horizontal="center" vertical="center"/>
      <protection hidden="1"/>
    </xf>
    <xf numFmtId="165" fontId="17" fillId="19" borderId="9" xfId="0" applyNumberFormat="1" applyFont="1" applyFill="1" applyBorder="1" applyAlignment="1" applyProtection="1">
      <alignment horizontal="center" vertical="center"/>
      <protection hidden="1"/>
    </xf>
    <xf numFmtId="0" fontId="21" fillId="19" borderId="39" xfId="0" applyFont="1" applyFill="1" applyBorder="1" applyAlignment="1" applyProtection="1">
      <alignment horizontal="center" vertical="center"/>
      <protection hidden="1"/>
    </xf>
    <xf numFmtId="0" fontId="17" fillId="19" borderId="35" xfId="0" applyFont="1" applyFill="1" applyBorder="1" applyAlignment="1" applyProtection="1">
      <alignment horizontal="center" vertical="center"/>
      <protection hidden="1"/>
    </xf>
    <xf numFmtId="0" fontId="17" fillId="19" borderId="57" xfId="0" applyFont="1" applyFill="1" applyBorder="1" applyAlignment="1" applyProtection="1">
      <alignment horizontal="center" vertical="center"/>
      <protection hidden="1"/>
    </xf>
    <xf numFmtId="0" fontId="17" fillId="19" borderId="18" xfId="0" applyNumberFormat="1" applyFont="1" applyFill="1" applyBorder="1" applyAlignment="1" applyProtection="1">
      <alignment horizontal="center" vertical="center"/>
      <protection hidden="1"/>
    </xf>
    <xf numFmtId="165" fontId="17" fillId="19" borderId="18" xfId="0" applyNumberFormat="1" applyFont="1" applyFill="1" applyBorder="1" applyAlignment="1" applyProtection="1">
      <alignment horizontal="center" vertical="center"/>
      <protection hidden="1"/>
    </xf>
    <xf numFmtId="0" fontId="21" fillId="19" borderId="40" xfId="0" applyFont="1" applyFill="1" applyBorder="1" applyAlignment="1" applyProtection="1">
      <alignment horizontal="center" vertical="center"/>
      <protection hidden="1"/>
    </xf>
    <xf numFmtId="0" fontId="17" fillId="17" borderId="35" xfId="0" applyFont="1" applyFill="1" applyBorder="1" applyAlignment="1" applyProtection="1">
      <alignment horizontal="center" vertical="center"/>
      <protection hidden="1"/>
    </xf>
    <xf numFmtId="0" fontId="17" fillId="17" borderId="57" xfId="0" applyFont="1" applyFill="1" applyBorder="1" applyAlignment="1" applyProtection="1">
      <alignment horizontal="center" vertical="center"/>
      <protection hidden="1"/>
    </xf>
    <xf numFmtId="0" fontId="17" fillId="17" borderId="18" xfId="0" applyNumberFormat="1" applyFont="1" applyFill="1" applyBorder="1" applyAlignment="1" applyProtection="1">
      <alignment horizontal="center" vertical="center"/>
      <protection hidden="1"/>
    </xf>
    <xf numFmtId="165" fontId="17" fillId="17" borderId="18" xfId="0" applyNumberFormat="1" applyFont="1" applyFill="1" applyBorder="1" applyAlignment="1" applyProtection="1">
      <alignment horizontal="center" vertical="center"/>
      <protection hidden="1"/>
    </xf>
    <xf numFmtId="0" fontId="21" fillId="17" borderId="40" xfId="0" applyFont="1" applyFill="1" applyBorder="1" applyAlignment="1" applyProtection="1">
      <alignment horizontal="center" vertical="center"/>
      <protection hidden="1"/>
    </xf>
    <xf numFmtId="0" fontId="33" fillId="0" borderId="19" xfId="0" applyFont="1" applyBorder="1" applyAlignment="1" applyProtection="1">
      <alignment horizontal="center" vertical="center" textRotation="90" wrapText="1"/>
      <protection hidden="1"/>
    </xf>
    <xf numFmtId="0" fontId="17" fillId="19" borderId="66" xfId="0" applyFont="1" applyFill="1" applyBorder="1" applyAlignment="1" applyProtection="1">
      <alignment horizontal="center" vertical="center"/>
      <protection hidden="1"/>
    </xf>
    <xf numFmtId="0" fontId="17" fillId="19" borderId="67" xfId="0" applyFont="1" applyFill="1" applyBorder="1" applyAlignment="1" applyProtection="1">
      <alignment horizontal="center" vertical="center"/>
      <protection hidden="1"/>
    </xf>
    <xf numFmtId="0" fontId="17" fillId="19" borderId="20" xfId="0" applyNumberFormat="1" applyFont="1" applyFill="1" applyBorder="1" applyAlignment="1" applyProtection="1">
      <alignment horizontal="center" vertical="center"/>
      <protection hidden="1"/>
    </xf>
    <xf numFmtId="165" fontId="17" fillId="19" borderId="20" xfId="0" applyNumberFormat="1" applyFont="1" applyFill="1" applyBorder="1" applyAlignment="1" applyProtection="1">
      <alignment horizontal="center" vertical="center"/>
      <protection hidden="1"/>
    </xf>
    <xf numFmtId="0" fontId="17" fillId="19" borderId="62" xfId="0" applyFont="1" applyFill="1" applyBorder="1" applyAlignment="1" applyProtection="1">
      <alignment horizontal="center" vertical="center"/>
      <protection hidden="1"/>
    </xf>
    <xf numFmtId="0" fontId="17" fillId="19" borderId="63" xfId="0" applyFont="1" applyFill="1" applyBorder="1" applyAlignment="1" applyProtection="1">
      <alignment horizontal="center" vertical="center"/>
      <protection hidden="1"/>
    </xf>
    <xf numFmtId="0" fontId="17" fillId="19" borderId="64" xfId="0" applyNumberFormat="1" applyFont="1" applyFill="1" applyBorder="1" applyAlignment="1" applyProtection="1">
      <alignment horizontal="center" vertical="center"/>
      <protection hidden="1"/>
    </xf>
    <xf numFmtId="165" fontId="17" fillId="19" borderId="64" xfId="0" applyNumberFormat="1" applyFont="1" applyFill="1" applyBorder="1" applyAlignment="1" applyProtection="1">
      <alignment horizontal="center" vertical="center"/>
      <protection hidden="1"/>
    </xf>
    <xf numFmtId="0" fontId="21" fillId="19" borderId="65" xfId="0" applyFont="1" applyFill="1" applyBorder="1" applyAlignment="1" applyProtection="1">
      <alignment horizontal="center" vertical="center"/>
      <protection hidden="1"/>
    </xf>
    <xf numFmtId="0" fontId="17" fillId="10" borderId="70" xfId="0" applyFont="1" applyFill="1" applyBorder="1" applyAlignment="1" applyProtection="1">
      <alignment horizontal="center" vertical="center"/>
      <protection hidden="1"/>
    </xf>
    <xf numFmtId="0" fontId="17" fillId="10" borderId="71" xfId="0" applyFont="1" applyFill="1" applyBorder="1" applyAlignment="1" applyProtection="1">
      <alignment horizontal="center" vertical="center"/>
      <protection hidden="1"/>
    </xf>
    <xf numFmtId="0" fontId="17" fillId="10" borderId="72" xfId="0" applyNumberFormat="1" applyFont="1" applyFill="1" applyBorder="1" applyAlignment="1" applyProtection="1">
      <alignment horizontal="center" vertical="center"/>
      <protection hidden="1"/>
    </xf>
    <xf numFmtId="165" fontId="17" fillId="10" borderId="72" xfId="0" applyNumberFormat="1" applyFont="1" applyFill="1" applyBorder="1" applyAlignment="1" applyProtection="1">
      <alignment horizontal="center" vertical="center"/>
      <protection hidden="1"/>
    </xf>
    <xf numFmtId="0" fontId="21" fillId="10" borderId="73" xfId="0" applyFont="1" applyFill="1" applyBorder="1" applyAlignment="1" applyProtection="1">
      <alignment horizontal="center" vertical="center"/>
      <protection hidden="1"/>
    </xf>
    <xf numFmtId="2" fontId="15" fillId="2" borderId="19"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center" vertical="center" textRotation="90"/>
      <protection hidden="1"/>
    </xf>
    <xf numFmtId="0" fontId="34" fillId="0" borderId="19" xfId="0" applyFont="1" applyBorder="1" applyAlignment="1" applyProtection="1">
      <alignment horizontal="center" vertical="center" textRotation="90"/>
      <protection hidden="1"/>
    </xf>
    <xf numFmtId="0" fontId="0" fillId="0" borderId="0" xfId="0" applyAlignment="1">
      <alignment horizontal="center" vertical="center"/>
    </xf>
    <xf numFmtId="0" fontId="16" fillId="8" borderId="0" xfId="0" quotePrefix="1" applyFont="1" applyFill="1" applyBorder="1" applyAlignment="1" applyProtection="1">
      <alignment horizontal="center" vertical="center"/>
      <protection hidden="1"/>
    </xf>
    <xf numFmtId="0" fontId="35"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0" fillId="2" borderId="0" xfId="0" applyFill="1" applyAlignment="1">
      <alignment horizontal="center" vertical="center"/>
    </xf>
    <xf numFmtId="2" fontId="0" fillId="0" borderId="0" xfId="0" applyNumberFormat="1" applyAlignment="1">
      <alignment horizontal="center"/>
    </xf>
    <xf numFmtId="10" fontId="0" fillId="0" borderId="0" xfId="3" applyNumberFormat="1" applyFont="1" applyAlignment="1">
      <alignment horizontal="center"/>
    </xf>
    <xf numFmtId="10" fontId="0" fillId="0" borderId="0" xfId="0" applyNumberFormat="1" applyAlignment="1">
      <alignment horizontal="center"/>
    </xf>
    <xf numFmtId="0" fontId="0" fillId="0" borderId="74" xfId="0" applyBorder="1"/>
    <xf numFmtId="0" fontId="0" fillId="0" borderId="74" xfId="0" applyBorder="1" applyAlignment="1">
      <alignment horizontal="center"/>
    </xf>
    <xf numFmtId="0" fontId="0" fillId="0" borderId="0" xfId="0" applyFill="1" applyBorder="1" applyAlignment="1">
      <alignment horizontal="center"/>
    </xf>
    <xf numFmtId="0" fontId="0" fillId="3" borderId="0" xfId="0" applyFill="1"/>
    <xf numFmtId="0" fontId="0" fillId="3" borderId="0" xfId="0" applyFill="1" applyAlignment="1">
      <alignment horizontal="center" vertical="center"/>
    </xf>
    <xf numFmtId="0" fontId="0" fillId="15" borderId="0" xfId="0" applyFill="1"/>
    <xf numFmtId="0" fontId="36" fillId="0" borderId="33" xfId="0" applyFont="1" applyFill="1" applyBorder="1" applyAlignment="1">
      <alignment horizontal="center" vertical="center"/>
    </xf>
    <xf numFmtId="0" fontId="36" fillId="0" borderId="9" xfId="0" applyFont="1" applyFill="1" applyBorder="1" applyAlignment="1">
      <alignment horizontal="center" vertical="center"/>
    </xf>
    <xf numFmtId="0" fontId="36" fillId="0" borderId="49" xfId="0" applyFont="1" applyFill="1" applyBorder="1" applyAlignment="1">
      <alignment horizontal="center" vertical="center"/>
    </xf>
    <xf numFmtId="0" fontId="36" fillId="0" borderId="16" xfId="0" applyFont="1" applyFill="1" applyBorder="1" applyAlignment="1">
      <alignment horizontal="center" vertical="center"/>
    </xf>
    <xf numFmtId="0" fontId="36" fillId="0" borderId="16" xfId="0" applyFont="1" applyBorder="1" applyAlignment="1">
      <alignment horizontal="center"/>
    </xf>
    <xf numFmtId="0" fontId="37" fillId="0" borderId="34" xfId="0" applyFont="1" applyFill="1" applyBorder="1" applyAlignment="1">
      <alignment horizontal="center"/>
    </xf>
    <xf numFmtId="0" fontId="37" fillId="0" borderId="33" xfId="0" applyFont="1" applyFill="1" applyBorder="1" applyAlignment="1">
      <alignment horizontal="center"/>
    </xf>
    <xf numFmtId="0" fontId="37" fillId="0" borderId="9" xfId="0" applyFont="1" applyFill="1" applyBorder="1" applyAlignment="1">
      <alignment horizontal="center" vertical="center"/>
    </xf>
    <xf numFmtId="0" fontId="37" fillId="0" borderId="49" xfId="0" applyFont="1" applyFill="1" applyBorder="1" applyAlignment="1">
      <alignment horizontal="center" vertical="center"/>
    </xf>
    <xf numFmtId="0" fontId="36" fillId="0" borderId="35" xfId="0" applyFont="1" applyFill="1" applyBorder="1" applyAlignment="1">
      <alignment horizontal="center" vertical="center"/>
    </xf>
    <xf numFmtId="0" fontId="36" fillId="0" borderId="18" xfId="0" applyFont="1" applyFill="1" applyBorder="1" applyAlignment="1">
      <alignment horizontal="center" vertical="center"/>
    </xf>
    <xf numFmtId="0" fontId="36" fillId="0" borderId="58" xfId="0" applyFont="1" applyFill="1" applyBorder="1" applyAlignment="1">
      <alignment horizontal="center" vertical="center"/>
    </xf>
    <xf numFmtId="0" fontId="36" fillId="0" borderId="75" xfId="0" applyFont="1" applyFill="1" applyBorder="1" applyAlignment="1">
      <alignment horizontal="center" vertical="center"/>
    </xf>
    <xf numFmtId="0" fontId="36" fillId="0" borderId="75" xfId="0" applyFont="1" applyBorder="1" applyAlignment="1">
      <alignment horizontal="center"/>
    </xf>
    <xf numFmtId="0" fontId="37" fillId="0" borderId="36" xfId="0" applyFont="1" applyFill="1" applyBorder="1" applyAlignment="1">
      <alignment horizontal="center"/>
    </xf>
    <xf numFmtId="0" fontId="37" fillId="0" borderId="9" xfId="0" applyFont="1" applyFill="1" applyBorder="1" applyAlignment="1">
      <alignment horizontal="center"/>
    </xf>
    <xf numFmtId="0" fontId="36" fillId="0" borderId="34" xfId="0" applyFont="1" applyFill="1" applyBorder="1" applyAlignment="1">
      <alignment horizontal="center" vertical="center"/>
    </xf>
    <xf numFmtId="0" fontId="37" fillId="0" borderId="18" xfId="0" applyFont="1" applyFill="1" applyBorder="1" applyAlignment="1">
      <alignment horizontal="center"/>
    </xf>
    <xf numFmtId="0" fontId="36" fillId="0" borderId="36" xfId="0" applyFont="1" applyFill="1" applyBorder="1" applyAlignment="1">
      <alignment horizontal="center"/>
    </xf>
    <xf numFmtId="0" fontId="36" fillId="0" borderId="34" xfId="0" applyFont="1" applyFill="1" applyBorder="1" applyAlignment="1">
      <alignment horizontal="center"/>
    </xf>
    <xf numFmtId="0" fontId="36" fillId="0" borderId="36" xfId="0" applyFont="1" applyFill="1" applyBorder="1" applyAlignment="1">
      <alignment horizontal="center" vertical="center"/>
    </xf>
    <xf numFmtId="2" fontId="36" fillId="0" borderId="34" xfId="0" applyNumberFormat="1" applyFont="1" applyFill="1" applyBorder="1" applyAlignment="1">
      <alignment horizontal="center" vertical="center"/>
    </xf>
    <xf numFmtId="2" fontId="36" fillId="0" borderId="36" xfId="0" applyNumberFormat="1" applyFont="1" applyFill="1" applyBorder="1" applyAlignment="1">
      <alignment horizontal="center" vertical="center"/>
    </xf>
    <xf numFmtId="10" fontId="36" fillId="0" borderId="34" xfId="0" applyNumberFormat="1" applyFont="1" applyFill="1" applyBorder="1" applyAlignment="1">
      <alignment horizontal="center" vertical="center"/>
    </xf>
    <xf numFmtId="10" fontId="37" fillId="0" borderId="34" xfId="0" applyNumberFormat="1" applyFont="1" applyFill="1" applyBorder="1" applyAlignment="1">
      <alignment horizontal="center" vertical="center"/>
    </xf>
    <xf numFmtId="10" fontId="36" fillId="0" borderId="36" xfId="0" applyNumberFormat="1" applyFont="1" applyFill="1" applyBorder="1" applyAlignment="1">
      <alignment horizontal="center" vertical="center"/>
    </xf>
    <xf numFmtId="0" fontId="0" fillId="0" borderId="0" xfId="0" applyFont="1" applyAlignment="1"/>
    <xf numFmtId="0" fontId="36" fillId="0" borderId="0" xfId="0" applyFont="1" applyAlignment="1"/>
    <xf numFmtId="0" fontId="0" fillId="0" borderId="0" xfId="0" applyAlignment="1">
      <alignment horizontal="center" vertical="center"/>
    </xf>
    <xf numFmtId="0" fontId="0" fillId="0" borderId="8" xfId="0" applyBorder="1" applyAlignment="1" applyProtection="1">
      <alignment horizontal="center" vertical="center"/>
      <protection hidden="1"/>
    </xf>
    <xf numFmtId="0" fontId="0" fillId="3" borderId="19" xfId="0" applyFill="1" applyBorder="1" applyAlignment="1">
      <alignment horizontal="center"/>
    </xf>
    <xf numFmtId="0" fontId="0" fillId="3" borderId="0" xfId="0" applyFill="1" applyAlignment="1">
      <alignment horizontal="center"/>
    </xf>
    <xf numFmtId="0" fontId="0" fillId="0" borderId="0" xfId="0" applyFill="1" applyAlignment="1">
      <alignment horizontal="center"/>
    </xf>
    <xf numFmtId="0" fontId="0" fillId="0" borderId="0" xfId="0" applyAlignment="1">
      <alignment horizontal="center"/>
    </xf>
    <xf numFmtId="0" fontId="0" fillId="0" borderId="5" xfId="0" applyBorder="1" applyAlignment="1">
      <alignment horizontal="center" vertical="center"/>
    </xf>
    <xf numFmtId="0" fontId="0" fillId="0" borderId="0" xfId="0" applyAlignment="1">
      <alignment horizontal="left"/>
    </xf>
    <xf numFmtId="0" fontId="0" fillId="0" borderId="0" xfId="0" applyFill="1" applyBorder="1" applyAlignment="1">
      <alignment horizontal="left"/>
    </xf>
    <xf numFmtId="0" fontId="0" fillId="0" borderId="0" xfId="0" applyAlignment="1">
      <alignment horizontal="center" vertical="center"/>
    </xf>
    <xf numFmtId="0" fontId="0" fillId="0" borderId="0" xfId="0" applyAlignment="1">
      <alignment horizontal="center"/>
    </xf>
    <xf numFmtId="2" fontId="0" fillId="0" borderId="0" xfId="0" applyNumberFormat="1"/>
    <xf numFmtId="10" fontId="0" fillId="0" borderId="0" xfId="3" applyNumberFormat="1" applyFont="1"/>
    <xf numFmtId="10" fontId="0" fillId="0" borderId="0" xfId="0" applyNumberFormat="1"/>
    <xf numFmtId="0" fontId="2" fillId="0" borderId="0" xfId="4" applyAlignment="1">
      <alignment horizontal="center"/>
    </xf>
    <xf numFmtId="0" fontId="2" fillId="0" borderId="0" xfId="4"/>
    <xf numFmtId="0" fontId="2" fillId="0" borderId="0" xfId="4" applyFill="1"/>
    <xf numFmtId="0" fontId="38" fillId="2" borderId="0" xfId="4" applyFont="1" applyFill="1"/>
    <xf numFmtId="0" fontId="38" fillId="0" borderId="0" xfId="4" applyFont="1" applyFill="1"/>
    <xf numFmtId="0" fontId="2" fillId="3" borderId="0" xfId="4" applyFill="1"/>
    <xf numFmtId="0" fontId="2" fillId="2" borderId="0" xfId="4" applyFill="1"/>
    <xf numFmtId="0" fontId="2" fillId="2" borderId="0" xfId="4" applyFont="1" applyFill="1"/>
    <xf numFmtId="0" fontId="2" fillId="0" borderId="0" xfId="4" applyFont="1" applyFill="1"/>
    <xf numFmtId="0" fontId="38" fillId="15" borderId="0" xfId="4" applyFont="1" applyFill="1"/>
    <xf numFmtId="0" fontId="2" fillId="15" borderId="0" xfId="4" applyFill="1"/>
    <xf numFmtId="10" fontId="0" fillId="0" borderId="0" xfId="5" applyNumberFormat="1" applyFont="1"/>
    <xf numFmtId="0" fontId="2" fillId="3" borderId="0" xfId="4" applyFill="1" applyAlignment="1">
      <alignment horizontal="center"/>
    </xf>
    <xf numFmtId="0" fontId="2" fillId="0" borderId="0" xfId="4" applyFill="1" applyAlignment="1">
      <alignment horizontal="center"/>
    </xf>
    <xf numFmtId="0" fontId="0" fillId="0" borderId="3" xfId="0" applyNumberFormat="1" applyBorder="1" applyAlignment="1">
      <alignment horizontal="center" vertical="center"/>
    </xf>
    <xf numFmtId="0" fontId="39" fillId="0" borderId="0" xfId="0" applyFont="1" applyAlignment="1" applyProtection="1">
      <alignment horizontal="center" vertical="center"/>
      <protection hidden="1"/>
    </xf>
    <xf numFmtId="0" fontId="20" fillId="4" borderId="44" xfId="0" applyFont="1" applyFill="1" applyBorder="1" applyAlignment="1" applyProtection="1">
      <alignment horizontal="center" vertical="center" wrapText="1"/>
      <protection hidden="1"/>
    </xf>
    <xf numFmtId="2" fontId="5" fillId="0" borderId="12" xfId="0" applyNumberFormat="1" applyFont="1" applyBorder="1" applyAlignment="1" applyProtection="1">
      <alignment horizontal="center" vertical="center"/>
      <protection hidden="1"/>
    </xf>
    <xf numFmtId="0" fontId="5" fillId="0" borderId="12" xfId="0" applyFont="1" applyBorder="1" applyAlignment="1" applyProtection="1">
      <alignment horizontal="center" vertical="center"/>
      <protection hidden="1"/>
    </xf>
    <xf numFmtId="0" fontId="23" fillId="0" borderId="5" xfId="0" applyFont="1" applyFill="1" applyBorder="1" applyAlignment="1" applyProtection="1">
      <alignment horizontal="center" vertical="center"/>
      <protection hidden="1"/>
    </xf>
    <xf numFmtId="0" fontId="23" fillId="0" borderId="10" xfId="0" applyFont="1" applyFill="1" applyBorder="1" applyAlignment="1" applyProtection="1">
      <alignment horizontal="center" vertical="center"/>
      <protection hidden="1"/>
    </xf>
    <xf numFmtId="0" fontId="23" fillId="0" borderId="11" xfId="0" applyFont="1" applyFill="1" applyBorder="1" applyAlignment="1" applyProtection="1">
      <alignment horizontal="center" vertical="center"/>
      <protection hidden="1"/>
    </xf>
    <xf numFmtId="0" fontId="23" fillId="0" borderId="12" xfId="0" applyFont="1" applyFill="1" applyBorder="1" applyAlignment="1" applyProtection="1">
      <alignment horizontal="center" vertical="center"/>
      <protection hidden="1"/>
    </xf>
    <xf numFmtId="0" fontId="0" fillId="4" borderId="0" xfId="0" applyFill="1"/>
    <xf numFmtId="0" fontId="18" fillId="4" borderId="0" xfId="0" applyFont="1" applyFill="1" applyAlignment="1" applyProtection="1">
      <alignment vertical="center" wrapText="1"/>
      <protection hidden="1"/>
    </xf>
    <xf numFmtId="0" fontId="0" fillId="0" borderId="0" xfId="0" applyFill="1" applyAlignment="1" applyProtection="1">
      <alignment horizontal="center"/>
      <protection hidden="1"/>
    </xf>
    <xf numFmtId="0" fontId="8" fillId="0" borderId="0" xfId="0" applyFont="1" applyFill="1" applyAlignment="1" applyProtection="1">
      <alignment vertical="center" wrapText="1"/>
      <protection hidden="1"/>
    </xf>
    <xf numFmtId="0" fontId="30" fillId="0" borderId="0" xfId="0" applyFont="1" applyAlignment="1">
      <alignment vertical="center"/>
    </xf>
    <xf numFmtId="0" fontId="0" fillId="0" borderId="0" xfId="0" applyAlignment="1">
      <alignment horizontal="center"/>
    </xf>
    <xf numFmtId="0" fontId="0" fillId="0" borderId="0" xfId="0" applyFill="1" applyBorder="1" applyAlignment="1">
      <alignment horizontal="center" vertical="center"/>
    </xf>
    <xf numFmtId="0" fontId="6" fillId="0" borderId="20" xfId="0" applyFont="1" applyFill="1" applyBorder="1" applyAlignment="1" applyProtection="1">
      <alignment horizontal="center" vertical="center"/>
      <protection hidden="1"/>
    </xf>
    <xf numFmtId="0" fontId="6" fillId="0" borderId="9" xfId="0" applyFont="1" applyFill="1" applyBorder="1" applyAlignment="1" applyProtection="1">
      <alignment horizontal="center" vertical="center"/>
      <protection hidden="1"/>
    </xf>
    <xf numFmtId="0" fontId="42" fillId="0" borderId="0" xfId="0" applyFont="1" applyAlignment="1">
      <alignment vertical="center"/>
    </xf>
    <xf numFmtId="0" fontId="2" fillId="12" borderId="0" xfId="4" applyFill="1"/>
    <xf numFmtId="0" fontId="2" fillId="12" borderId="0" xfId="4" applyFill="1" applyAlignment="1">
      <alignment horizontal="center"/>
    </xf>
    <xf numFmtId="10" fontId="0" fillId="12" borderId="0" xfId="5" applyNumberFormat="1" applyFont="1" applyFill="1" applyAlignment="1">
      <alignment horizontal="center"/>
    </xf>
    <xf numFmtId="1" fontId="0" fillId="12" borderId="0" xfId="5" applyNumberFormat="1" applyFont="1" applyFill="1" applyAlignment="1">
      <alignment horizontal="center"/>
    </xf>
    <xf numFmtId="0" fontId="11" fillId="0" borderId="0" xfId="0" applyFont="1" applyAlignment="1">
      <alignment vertical="center"/>
    </xf>
    <xf numFmtId="0" fontId="0" fillId="0" borderId="5" xfId="0" applyBorder="1" applyProtection="1">
      <protection hidden="1"/>
    </xf>
    <xf numFmtId="165" fontId="0" fillId="0" borderId="0" xfId="0" applyNumberFormat="1" applyProtection="1">
      <protection hidden="1"/>
    </xf>
    <xf numFmtId="0" fontId="30" fillId="0" borderId="0" xfId="0" applyFont="1" applyAlignment="1" applyProtection="1">
      <alignment vertical="center"/>
      <protection hidden="1"/>
    </xf>
    <xf numFmtId="0" fontId="39" fillId="4" borderId="0" xfId="0" applyFont="1" applyFill="1" applyProtection="1">
      <protection hidden="1"/>
    </xf>
    <xf numFmtId="0" fontId="35" fillId="4" borderId="60" xfId="0" applyFont="1" applyFill="1" applyBorder="1" applyAlignment="1" applyProtection="1">
      <alignment vertical="center"/>
      <protection hidden="1"/>
    </xf>
    <xf numFmtId="0" fontId="39" fillId="4" borderId="60" xfId="0" applyFont="1" applyFill="1" applyBorder="1" applyProtection="1">
      <protection hidden="1"/>
    </xf>
    <xf numFmtId="0" fontId="39" fillId="4" borderId="61" xfId="0" applyFont="1" applyFill="1" applyBorder="1" applyProtection="1">
      <protection hidden="1"/>
    </xf>
    <xf numFmtId="0" fontId="39" fillId="4" borderId="0" xfId="0" applyFont="1" applyFill="1" applyBorder="1" applyProtection="1">
      <protection hidden="1"/>
    </xf>
    <xf numFmtId="0" fontId="55" fillId="4" borderId="69" xfId="0" applyFont="1" applyFill="1" applyBorder="1" applyAlignment="1" applyProtection="1">
      <alignment horizontal="center" vertical="center"/>
      <protection hidden="1"/>
    </xf>
    <xf numFmtId="0" fontId="35" fillId="4" borderId="69" xfId="0" applyFont="1" applyFill="1" applyBorder="1" applyAlignment="1" applyProtection="1">
      <alignment vertical="center"/>
      <protection hidden="1"/>
    </xf>
    <xf numFmtId="0" fontId="39" fillId="4" borderId="69" xfId="0" applyFont="1" applyFill="1" applyBorder="1" applyProtection="1">
      <protection hidden="1"/>
    </xf>
    <xf numFmtId="0" fontId="39" fillId="4" borderId="68" xfId="0" applyFont="1" applyFill="1" applyBorder="1" applyProtection="1">
      <protection hidden="1"/>
    </xf>
    <xf numFmtId="0" fontId="35" fillId="4" borderId="0" xfId="0" applyFont="1" applyFill="1" applyBorder="1" applyAlignment="1" applyProtection="1">
      <alignment vertical="center"/>
      <protection hidden="1"/>
    </xf>
    <xf numFmtId="0" fontId="39" fillId="4" borderId="59" xfId="0" applyFont="1" applyFill="1" applyBorder="1" applyProtection="1">
      <protection hidden="1"/>
    </xf>
    <xf numFmtId="0" fontId="35" fillId="4" borderId="82" xfId="0" applyFont="1" applyFill="1" applyBorder="1" applyAlignment="1" applyProtection="1">
      <alignment vertical="center"/>
      <protection hidden="1"/>
    </xf>
    <xf numFmtId="0" fontId="39" fillId="4" borderId="82" xfId="0" applyFont="1" applyFill="1" applyBorder="1" applyProtection="1">
      <protection hidden="1"/>
    </xf>
    <xf numFmtId="0" fontId="39" fillId="4" borderId="83" xfId="0" applyFont="1" applyFill="1" applyBorder="1" applyProtection="1">
      <protection hidden="1"/>
    </xf>
    <xf numFmtId="0" fontId="35" fillId="4" borderId="0" xfId="0" applyFont="1" applyFill="1" applyAlignment="1" applyProtection="1">
      <alignment vertical="center"/>
      <protection hidden="1"/>
    </xf>
    <xf numFmtId="0" fontId="43" fillId="0" borderId="0" xfId="0" applyFont="1" applyAlignment="1" applyProtection="1">
      <alignment horizontal="center" vertical="center"/>
      <protection hidden="1"/>
    </xf>
    <xf numFmtId="0" fontId="43" fillId="0" borderId="0" xfId="0" applyFont="1" applyAlignment="1" applyProtection="1">
      <alignment vertical="center"/>
      <protection hidden="1"/>
    </xf>
    <xf numFmtId="0" fontId="43" fillId="0" borderId="41" xfId="0" applyFont="1" applyBorder="1" applyAlignment="1" applyProtection="1">
      <alignment vertical="center"/>
      <protection hidden="1"/>
    </xf>
    <xf numFmtId="165" fontId="43" fillId="0" borderId="0" xfId="0" applyNumberFormat="1" applyFont="1" applyAlignment="1" applyProtection="1">
      <alignment vertical="center"/>
      <protection hidden="1"/>
    </xf>
    <xf numFmtId="0" fontId="44" fillId="0" borderId="0" xfId="0" applyFont="1" applyAlignment="1" applyProtection="1">
      <alignment horizontal="left"/>
      <protection hidden="1"/>
    </xf>
    <xf numFmtId="165" fontId="44" fillId="0" borderId="0" xfId="0" applyNumberFormat="1" applyFont="1" applyAlignment="1" applyProtection="1">
      <alignment horizontal="left"/>
      <protection hidden="1"/>
    </xf>
    <xf numFmtId="0" fontId="0" fillId="0" borderId="0" xfId="0" applyAlignment="1" applyProtection="1">
      <alignment horizontal="left"/>
      <protection hidden="1"/>
    </xf>
    <xf numFmtId="0" fontId="44" fillId="0" borderId="0" xfId="0" applyFont="1" applyProtection="1">
      <protection hidden="1"/>
    </xf>
    <xf numFmtId="165" fontId="44" fillId="0" borderId="0" xfId="0" applyNumberFormat="1" applyFont="1" applyProtection="1">
      <protection hidden="1"/>
    </xf>
    <xf numFmtId="0" fontId="43" fillId="0" borderId="0" xfId="0" applyFont="1" applyProtection="1">
      <protection hidden="1"/>
    </xf>
    <xf numFmtId="0" fontId="43" fillId="0" borderId="3" xfId="0" applyFont="1" applyBorder="1" applyAlignment="1" applyProtection="1">
      <alignment vertical="center"/>
      <protection hidden="1"/>
    </xf>
    <xf numFmtId="0" fontId="43" fillId="0" borderId="8" xfId="0" applyFont="1" applyBorder="1" applyAlignment="1" applyProtection="1">
      <alignment vertical="center"/>
      <protection hidden="1"/>
    </xf>
    <xf numFmtId="0" fontId="43" fillId="0" borderId="0" xfId="0" applyFont="1" applyBorder="1" applyAlignment="1" applyProtection="1">
      <alignment horizontal="center" vertical="center"/>
      <protection hidden="1"/>
    </xf>
    <xf numFmtId="0" fontId="43" fillId="0" borderId="0" xfId="0" applyFont="1" applyBorder="1" applyAlignment="1" applyProtection="1">
      <alignment vertical="center"/>
      <protection hidden="1"/>
    </xf>
    <xf numFmtId="0" fontId="0" fillId="7" borderId="41" xfId="0" applyFill="1" applyBorder="1" applyProtection="1">
      <protection hidden="1"/>
    </xf>
    <xf numFmtId="0" fontId="12" fillId="0" borderId="0" xfId="0" applyFont="1" applyFill="1" applyBorder="1" applyAlignment="1" applyProtection="1">
      <alignment vertical="center"/>
      <protection hidden="1"/>
    </xf>
    <xf numFmtId="0" fontId="12" fillId="0" borderId="0" xfId="0" applyFont="1" applyAlignment="1" applyProtection="1">
      <alignment vertical="center"/>
      <protection hidden="1"/>
    </xf>
    <xf numFmtId="0" fontId="39" fillId="7" borderId="41" xfId="0" applyFont="1" applyFill="1" applyBorder="1" applyProtection="1">
      <protection hidden="1"/>
    </xf>
    <xf numFmtId="0" fontId="0" fillId="0" borderId="2" xfId="0" applyNumberForma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NumberFormat="1" applyFill="1" applyBorder="1" applyAlignment="1" applyProtection="1">
      <alignment horizontal="center" vertical="center"/>
      <protection hidden="1"/>
    </xf>
    <xf numFmtId="0" fontId="0" fillId="0" borderId="0" xfId="0" applyNumberFormat="1" applyBorder="1" applyAlignment="1" applyProtection="1">
      <alignment horizontal="center" vertical="center"/>
      <protection hidden="1"/>
    </xf>
    <xf numFmtId="0" fontId="0" fillId="0" borderId="4" xfId="0" applyNumberFormat="1" applyBorder="1" applyAlignment="1" applyProtection="1">
      <alignment horizontal="center" vertical="center"/>
      <protection hidden="1"/>
    </xf>
    <xf numFmtId="0" fontId="0" fillId="0" borderId="0" xfId="0" applyNumberFormat="1" applyFill="1" applyBorder="1" applyAlignment="1" applyProtection="1">
      <alignment horizontal="center" vertical="center"/>
      <protection hidden="1"/>
    </xf>
    <xf numFmtId="0" fontId="0" fillId="0" borderId="4" xfId="0" applyNumberFormat="1" applyFill="1" applyBorder="1" applyAlignment="1" applyProtection="1">
      <alignment horizontal="center" vertical="center"/>
      <protection hidden="1"/>
    </xf>
    <xf numFmtId="0" fontId="22" fillId="0" borderId="19" xfId="0" applyFont="1" applyBorder="1" applyAlignment="1" applyProtection="1">
      <alignment horizontal="center" vertical="center"/>
      <protection hidden="1"/>
    </xf>
    <xf numFmtId="0" fontId="42" fillId="0" borderId="0" xfId="0" applyFont="1" applyAlignment="1" applyProtection="1">
      <alignment vertical="center"/>
      <protection locked="0" hidden="1"/>
    </xf>
    <xf numFmtId="0" fontId="0" fillId="0" borderId="41" xfId="0" applyBorder="1" applyAlignment="1" applyProtection="1">
      <protection hidden="1"/>
    </xf>
    <xf numFmtId="0" fontId="51" fillId="0" borderId="0" xfId="0" applyFont="1" applyAlignment="1" applyProtection="1">
      <alignment horizontal="right"/>
      <protection hidden="1"/>
    </xf>
    <xf numFmtId="0" fontId="57" fillId="4" borderId="0" xfId="0" applyFont="1" applyFill="1" applyAlignment="1" applyProtection="1">
      <alignment vertical="center"/>
      <protection hidden="1"/>
    </xf>
    <xf numFmtId="0" fontId="39" fillId="4" borderId="78" xfId="0" applyFont="1" applyFill="1" applyBorder="1" applyAlignment="1" applyProtection="1">
      <protection hidden="1"/>
    </xf>
    <xf numFmtId="0" fontId="56" fillId="4" borderId="0" xfId="0" applyFont="1" applyFill="1" applyAlignment="1" applyProtection="1">
      <alignment vertical="center"/>
      <protection hidden="1"/>
    </xf>
    <xf numFmtId="0" fontId="16" fillId="8" borderId="0" xfId="0" applyFont="1" applyFill="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12" fillId="15" borderId="0" xfId="0" applyFont="1" applyFill="1" applyAlignment="1" applyProtection="1">
      <alignment horizontal="center" vertical="center"/>
      <protection hidden="1"/>
    </xf>
    <xf numFmtId="0" fontId="12" fillId="9" borderId="0" xfId="0" applyFont="1" applyFill="1" applyAlignment="1" applyProtection="1">
      <alignment horizontal="center" vertical="center"/>
      <protection hidden="1"/>
    </xf>
    <xf numFmtId="0" fontId="22" fillId="9" borderId="0" xfId="0" applyFont="1" applyFill="1" applyAlignment="1" applyProtection="1">
      <alignment horizontal="center" vertical="center"/>
      <protection hidden="1"/>
    </xf>
    <xf numFmtId="0" fontId="0" fillId="0" borderId="0" xfId="0" applyAlignment="1">
      <alignment horizontal="center"/>
    </xf>
    <xf numFmtId="0" fontId="0" fillId="0" borderId="0" xfId="0" applyFill="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2" fillId="0" borderId="0" xfId="4" applyAlignment="1">
      <alignment horizontal="center"/>
    </xf>
    <xf numFmtId="0" fontId="54" fillId="4" borderId="0" xfId="0" applyFont="1" applyFill="1" applyAlignment="1" applyProtection="1">
      <alignment vertical="center" wrapText="1"/>
      <protection hidden="1"/>
    </xf>
    <xf numFmtId="0" fontId="0" fillId="0" borderId="0" xfId="0" applyFill="1" applyProtection="1">
      <protection hidden="1"/>
    </xf>
    <xf numFmtId="0" fontId="18" fillId="0" borderId="0" xfId="0" applyFont="1" applyFill="1" applyAlignment="1" applyProtection="1">
      <alignment vertical="center" wrapText="1"/>
      <protection hidden="1"/>
    </xf>
    <xf numFmtId="0" fontId="41" fillId="0" borderId="0" xfId="0" applyFont="1" applyFill="1" applyBorder="1" applyAlignment="1" applyProtection="1">
      <alignment vertical="center"/>
      <protection hidden="1"/>
    </xf>
    <xf numFmtId="0" fontId="35" fillId="7" borderId="53" xfId="0" applyFont="1" applyFill="1" applyBorder="1" applyAlignment="1" applyProtection="1">
      <alignment vertical="center"/>
      <protection hidden="1"/>
    </xf>
    <xf numFmtId="0" fontId="21" fillId="18" borderId="34" xfId="0" applyFont="1" applyFill="1" applyBorder="1" applyAlignment="1" applyProtection="1">
      <alignment horizontal="center" vertical="center"/>
      <protection hidden="1"/>
    </xf>
    <xf numFmtId="0" fontId="17" fillId="10" borderId="62" xfId="0" applyFont="1" applyFill="1" applyBorder="1" applyAlignment="1" applyProtection="1">
      <alignment horizontal="center" vertical="center"/>
      <protection hidden="1"/>
    </xf>
    <xf numFmtId="0" fontId="17" fillId="10" borderId="63" xfId="0" applyFont="1" applyFill="1" applyBorder="1" applyAlignment="1" applyProtection="1">
      <alignment horizontal="center" vertical="center"/>
      <protection hidden="1"/>
    </xf>
    <xf numFmtId="0" fontId="17" fillId="10" borderId="64" xfId="0" applyNumberFormat="1" applyFont="1" applyFill="1" applyBorder="1" applyAlignment="1" applyProtection="1">
      <alignment horizontal="center" vertical="center"/>
      <protection hidden="1"/>
    </xf>
    <xf numFmtId="165" fontId="17" fillId="10" borderId="64" xfId="0" applyNumberFormat="1" applyFont="1" applyFill="1" applyBorder="1" applyAlignment="1" applyProtection="1">
      <alignment horizontal="center" vertical="center"/>
      <protection hidden="1"/>
    </xf>
    <xf numFmtId="0" fontId="21" fillId="10" borderId="65" xfId="0" applyFont="1" applyFill="1" applyBorder="1" applyAlignment="1" applyProtection="1">
      <alignment horizontal="center" vertical="center"/>
      <protection hidden="1"/>
    </xf>
    <xf numFmtId="0" fontId="17" fillId="10" borderId="9" xfId="0" applyFont="1" applyFill="1" applyBorder="1" applyAlignment="1" applyProtection="1">
      <alignment horizontal="center" vertical="center"/>
      <protection hidden="1"/>
    </xf>
    <xf numFmtId="2" fontId="15" fillId="2" borderId="85" xfId="0" applyNumberFormat="1" applyFont="1" applyFill="1" applyBorder="1" applyAlignment="1" applyProtection="1">
      <alignment horizontal="center" vertical="center"/>
      <protection hidden="1"/>
    </xf>
    <xf numFmtId="2" fontId="15" fillId="2" borderId="86" xfId="0" applyNumberFormat="1" applyFont="1" applyFill="1" applyBorder="1" applyAlignment="1" applyProtection="1">
      <alignment horizontal="center" vertical="center"/>
      <protection hidden="1"/>
    </xf>
    <xf numFmtId="0" fontId="17" fillId="10" borderId="18" xfId="0" applyFont="1" applyFill="1" applyBorder="1" applyAlignment="1" applyProtection="1">
      <alignment horizontal="center" vertical="center"/>
      <protection hidden="1"/>
    </xf>
    <xf numFmtId="2" fontId="15" fillId="2" borderId="6" xfId="0" applyNumberFormat="1" applyFont="1" applyFill="1" applyBorder="1" applyAlignment="1" applyProtection="1">
      <alignment horizontal="center" vertical="center"/>
      <protection hidden="1"/>
    </xf>
    <xf numFmtId="0" fontId="49" fillId="8" borderId="0" xfId="0" applyFont="1" applyFill="1" applyBorder="1" applyAlignment="1" applyProtection="1">
      <alignment horizontal="center" vertical="center"/>
      <protection hidden="1"/>
    </xf>
    <xf numFmtId="0" fontId="22" fillId="15" borderId="87" xfId="0" applyFont="1" applyFill="1" applyBorder="1" applyAlignment="1" applyProtection="1">
      <alignment horizontal="center" vertical="center"/>
      <protection hidden="1"/>
    </xf>
    <xf numFmtId="0" fontId="0" fillId="0" borderId="89" xfId="0" applyBorder="1"/>
    <xf numFmtId="0" fontId="0" fillId="0" borderId="90" xfId="0" applyBorder="1"/>
    <xf numFmtId="0" fontId="0" fillId="0" borderId="91" xfId="0" applyBorder="1"/>
    <xf numFmtId="0" fontId="0" fillId="0" borderId="92" xfId="0" applyBorder="1"/>
    <xf numFmtId="0" fontId="0" fillId="0" borderId="93" xfId="0" applyBorder="1"/>
    <xf numFmtId="0" fontId="0" fillId="0" borderId="94" xfId="0" applyBorder="1"/>
    <xf numFmtId="0" fontId="0" fillId="0" borderId="95" xfId="0" applyBorder="1"/>
    <xf numFmtId="0" fontId="0" fillId="0" borderId="96" xfId="0" applyBorder="1"/>
    <xf numFmtId="0" fontId="0" fillId="0" borderId="97" xfId="0" applyBorder="1"/>
    <xf numFmtId="0" fontId="1" fillId="0" borderId="0" xfId="4" applyFont="1"/>
    <xf numFmtId="0" fontId="0" fillId="0" borderId="0" xfId="0" pivotButton="1"/>
    <xf numFmtId="0" fontId="0" fillId="0" borderId="0" xfId="0" applyNumberFormat="1"/>
    <xf numFmtId="0" fontId="6" fillId="0" borderId="98" xfId="0" applyFont="1" applyFill="1" applyBorder="1" applyAlignment="1" applyProtection="1">
      <alignment horizontal="center" vertical="center"/>
      <protection hidden="1"/>
    </xf>
    <xf numFmtId="0" fontId="6" fillId="0" borderId="49" xfId="0" applyFont="1" applyFill="1" applyBorder="1" applyAlignment="1" applyProtection="1">
      <alignment horizontal="center" vertical="center"/>
      <protection hidden="1"/>
    </xf>
    <xf numFmtId="0" fontId="0" fillId="0" borderId="99" xfId="0" applyNumberFormat="1" applyBorder="1" applyAlignment="1" applyProtection="1">
      <alignment horizontal="center" vertical="center"/>
      <protection hidden="1"/>
    </xf>
    <xf numFmtId="0" fontId="0" fillId="0" borderId="100" xfId="0" applyBorder="1" applyAlignment="1" applyProtection="1">
      <alignment horizontal="center" vertical="center"/>
      <protection hidden="1"/>
    </xf>
    <xf numFmtId="0" fontId="0" fillId="0" borderId="85" xfId="0" applyNumberFormat="1" applyBorder="1" applyAlignment="1" applyProtection="1">
      <alignment horizontal="center" vertical="center"/>
      <protection hidden="1"/>
    </xf>
    <xf numFmtId="2" fontId="5" fillId="0" borderId="11" xfId="0" applyNumberFormat="1"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0" fillId="0" borderId="99" xfId="0" applyBorder="1" applyProtection="1">
      <protection hidden="1"/>
    </xf>
    <xf numFmtId="0" fontId="0" fillId="0" borderId="101" xfId="0" applyNumberFormat="1" applyBorder="1" applyAlignment="1" applyProtection="1">
      <alignment horizontal="center" vertical="center"/>
      <protection hidden="1"/>
    </xf>
    <xf numFmtId="0" fontId="0" fillId="0" borderId="102" xfId="0" applyBorder="1" applyAlignment="1" applyProtection="1">
      <alignment horizontal="center" vertical="center"/>
      <protection hidden="1"/>
    </xf>
    <xf numFmtId="0" fontId="0" fillId="0" borderId="103" xfId="0" applyNumberFormat="1" applyBorder="1" applyAlignment="1" applyProtection="1">
      <alignment horizontal="center" vertical="center"/>
      <protection hidden="1"/>
    </xf>
    <xf numFmtId="0" fontId="0" fillId="0" borderId="101" xfId="0" applyBorder="1" applyProtection="1">
      <protection hidden="1"/>
    </xf>
    <xf numFmtId="0" fontId="0" fillId="0" borderId="30" xfId="0" applyNumberFormat="1" applyBorder="1" applyAlignment="1" applyProtection="1">
      <alignment horizontal="center" vertical="center"/>
      <protection hidden="1"/>
    </xf>
    <xf numFmtId="0" fontId="0" fillId="0" borderId="31" xfId="0" applyNumberFormat="1" applyBorder="1" applyAlignment="1" applyProtection="1">
      <alignment horizontal="center" vertical="center"/>
      <protection hidden="1"/>
    </xf>
    <xf numFmtId="165" fontId="0" fillId="0" borderId="31" xfId="0" applyNumberFormat="1" applyBorder="1" applyAlignment="1" applyProtection="1">
      <alignment horizontal="center" vertical="center"/>
      <protection hidden="1"/>
    </xf>
    <xf numFmtId="2" fontId="5" fillId="0" borderId="10" xfId="0" applyNumberFormat="1" applyFont="1" applyFill="1" applyBorder="1" applyAlignment="1" applyProtection="1">
      <alignment horizontal="center" vertical="center"/>
      <protection hidden="1"/>
    </xf>
    <xf numFmtId="2" fontId="5" fillId="0" borderId="11" xfId="0" applyNumberFormat="1" applyFont="1" applyFill="1" applyBorder="1" applyAlignment="1" applyProtection="1">
      <alignment horizontal="center" vertical="center"/>
      <protection hidden="1"/>
    </xf>
    <xf numFmtId="0" fontId="5" fillId="0" borderId="10" xfId="0" applyFont="1" applyFill="1" applyBorder="1" applyAlignment="1" applyProtection="1">
      <alignment horizontal="center" vertical="center"/>
      <protection hidden="1"/>
    </xf>
    <xf numFmtId="0" fontId="19" fillId="4" borderId="104" xfId="0" applyNumberFormat="1" applyFont="1" applyFill="1" applyBorder="1" applyAlignment="1" applyProtection="1">
      <alignment horizontal="center" vertical="center"/>
      <protection hidden="1"/>
    </xf>
    <xf numFmtId="0" fontId="19" fillId="4" borderId="105" xfId="0" applyNumberFormat="1" applyFont="1" applyFill="1" applyBorder="1" applyAlignment="1" applyProtection="1">
      <alignment horizontal="center" vertical="center"/>
      <protection hidden="1"/>
    </xf>
    <xf numFmtId="0" fontId="19" fillId="4" borderId="106" xfId="0" applyNumberFormat="1" applyFont="1" applyFill="1" applyBorder="1" applyAlignment="1" applyProtection="1">
      <alignment horizontal="center" vertical="center"/>
      <protection hidden="1"/>
    </xf>
    <xf numFmtId="0" fontId="19" fillId="4" borderId="107" xfId="0" applyNumberFormat="1" applyFont="1" applyFill="1" applyBorder="1" applyAlignment="1" applyProtection="1">
      <alignment horizontal="center" vertical="center"/>
      <protection hidden="1"/>
    </xf>
    <xf numFmtId="0" fontId="6" fillId="0" borderId="66" xfId="0" applyFont="1" applyFill="1" applyBorder="1" applyAlignment="1" applyProtection="1">
      <alignment horizontal="center" vertical="center"/>
      <protection hidden="1"/>
    </xf>
    <xf numFmtId="0" fontId="6" fillId="0" borderId="100" xfId="0" applyFont="1" applyFill="1" applyBorder="1" applyAlignment="1" applyProtection="1">
      <alignment horizontal="center" vertical="center"/>
      <protection hidden="1"/>
    </xf>
    <xf numFmtId="0" fontId="6" fillId="0" borderId="33" xfId="0" applyFont="1" applyFill="1" applyBorder="1" applyAlignment="1" applyProtection="1">
      <alignment horizontal="center" vertical="center"/>
      <protection hidden="1"/>
    </xf>
    <xf numFmtId="0" fontId="6" fillId="0" borderId="35"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58" xfId="0" applyFont="1" applyFill="1" applyBorder="1" applyAlignment="1" applyProtection="1">
      <alignment horizontal="center" vertical="center"/>
      <protection hidden="1"/>
    </xf>
    <xf numFmtId="0" fontId="6" fillId="0" borderId="108" xfId="0" applyFont="1" applyFill="1" applyBorder="1" applyAlignment="1" applyProtection="1">
      <alignment horizontal="center" vertical="center"/>
      <protection hidden="1"/>
    </xf>
    <xf numFmtId="0" fontId="6" fillId="0" borderId="8" xfId="0" applyFont="1" applyFill="1" applyBorder="1" applyAlignment="1" applyProtection="1">
      <alignment horizontal="center" vertical="center"/>
      <protection hidden="1"/>
    </xf>
    <xf numFmtId="0" fontId="0" fillId="0" borderId="109" xfId="0" applyBorder="1" applyAlignment="1" applyProtection="1">
      <alignment horizontal="center" vertical="center"/>
      <protection hidden="1"/>
    </xf>
    <xf numFmtId="0" fontId="55" fillId="4" borderId="79" xfId="0" applyFont="1" applyFill="1" applyBorder="1" applyAlignment="1" applyProtection="1">
      <alignment horizontal="center" vertical="center"/>
      <protection hidden="1"/>
    </xf>
    <xf numFmtId="0" fontId="55" fillId="4" borderId="69" xfId="0" applyFont="1" applyFill="1" applyBorder="1" applyAlignment="1" applyProtection="1">
      <alignment horizontal="center" vertical="center"/>
      <protection hidden="1"/>
    </xf>
    <xf numFmtId="0" fontId="55" fillId="4" borderId="81" xfId="0" applyFont="1" applyFill="1" applyBorder="1" applyAlignment="1" applyProtection="1">
      <alignment horizontal="center" vertical="center"/>
      <protection hidden="1"/>
    </xf>
    <xf numFmtId="0" fontId="55" fillId="4" borderId="82" xfId="0" applyFont="1" applyFill="1" applyBorder="1" applyAlignment="1" applyProtection="1">
      <alignment horizontal="center" vertical="center"/>
      <protection hidden="1"/>
    </xf>
    <xf numFmtId="0" fontId="58" fillId="4" borderId="79" xfId="0" applyFont="1" applyFill="1" applyBorder="1" applyAlignment="1" applyProtection="1">
      <alignment horizontal="center" vertical="center" wrapText="1"/>
      <protection hidden="1"/>
    </xf>
    <xf numFmtId="0" fontId="58" fillId="4" borderId="69" xfId="0" applyFont="1" applyFill="1" applyBorder="1" applyAlignment="1" applyProtection="1">
      <alignment horizontal="center" vertical="center" wrapText="1"/>
      <protection hidden="1"/>
    </xf>
    <xf numFmtId="0" fontId="58" fillId="4" borderId="68" xfId="0" applyFont="1" applyFill="1" applyBorder="1" applyAlignment="1" applyProtection="1">
      <alignment horizontal="center" vertical="center" wrapText="1"/>
      <protection hidden="1"/>
    </xf>
    <xf numFmtId="0" fontId="58" fillId="4" borderId="80" xfId="0" applyFont="1" applyFill="1" applyBorder="1" applyAlignment="1" applyProtection="1">
      <alignment horizontal="center" vertical="center" wrapText="1"/>
      <protection hidden="1"/>
    </xf>
    <xf numFmtId="0" fontId="58" fillId="4" borderId="0" xfId="0" applyFont="1" applyFill="1" applyBorder="1" applyAlignment="1" applyProtection="1">
      <alignment horizontal="center" vertical="center" wrapText="1"/>
      <protection hidden="1"/>
    </xf>
    <xf numFmtId="0" fontId="58" fillId="4" borderId="59" xfId="0" applyFont="1" applyFill="1" applyBorder="1" applyAlignment="1" applyProtection="1">
      <alignment horizontal="center" vertical="center" wrapText="1"/>
      <protection hidden="1"/>
    </xf>
    <xf numFmtId="0" fontId="58" fillId="4" borderId="81" xfId="0" applyFont="1" applyFill="1" applyBorder="1" applyAlignment="1" applyProtection="1">
      <alignment horizontal="center" vertical="center" wrapText="1"/>
      <protection hidden="1"/>
    </xf>
    <xf numFmtId="0" fontId="58" fillId="4" borderId="82" xfId="0" applyFont="1" applyFill="1" applyBorder="1" applyAlignment="1" applyProtection="1">
      <alignment horizontal="center" vertical="center" wrapText="1"/>
      <protection hidden="1"/>
    </xf>
    <xf numFmtId="0" fontId="58" fillId="4" borderId="83" xfId="0" applyFont="1" applyFill="1" applyBorder="1" applyAlignment="1" applyProtection="1">
      <alignment horizontal="center" vertical="center" wrapText="1"/>
      <protection hidden="1"/>
    </xf>
    <xf numFmtId="0" fontId="45" fillId="2" borderId="41" xfId="2" applyFont="1" applyFill="1" applyBorder="1" applyAlignment="1" applyProtection="1">
      <alignment horizontal="center" vertical="center"/>
      <protection locked="0" hidden="1"/>
    </xf>
    <xf numFmtId="0" fontId="45" fillId="2" borderId="53" xfId="2" applyFont="1" applyFill="1" applyBorder="1" applyAlignment="1" applyProtection="1">
      <alignment horizontal="center" vertical="center"/>
      <protection locked="0" hidden="1"/>
    </xf>
    <xf numFmtId="0" fontId="45" fillId="2" borderId="42" xfId="2" applyFont="1" applyFill="1" applyBorder="1" applyAlignment="1" applyProtection="1">
      <alignment horizontal="center" vertical="center"/>
      <protection locked="0" hidden="1"/>
    </xf>
    <xf numFmtId="0" fontId="41" fillId="4" borderId="4" xfId="0" applyFont="1" applyFill="1" applyBorder="1" applyAlignment="1" applyProtection="1">
      <alignment horizontal="center" vertical="center"/>
      <protection hidden="1"/>
    </xf>
    <xf numFmtId="0" fontId="41" fillId="4" borderId="0" xfId="0" applyFont="1" applyFill="1" applyBorder="1" applyAlignment="1" applyProtection="1">
      <alignment horizontal="center" vertical="center"/>
      <protection hidden="1"/>
    </xf>
    <xf numFmtId="0" fontId="47" fillId="2" borderId="41" xfId="2" applyFont="1" applyFill="1" applyBorder="1" applyAlignment="1" applyProtection="1">
      <alignment horizontal="center" vertical="center"/>
      <protection locked="0" hidden="1"/>
    </xf>
    <xf numFmtId="0" fontId="47" fillId="2" borderId="53" xfId="2" applyFont="1" applyFill="1" applyBorder="1" applyAlignment="1" applyProtection="1">
      <alignment horizontal="center" vertical="center"/>
      <protection locked="0" hidden="1"/>
    </xf>
    <xf numFmtId="0" fontId="47" fillId="2" borderId="42" xfId="2" applyFont="1" applyFill="1" applyBorder="1" applyAlignment="1" applyProtection="1">
      <alignment horizontal="center" vertical="center"/>
      <protection locked="0" hidden="1"/>
    </xf>
    <xf numFmtId="0" fontId="56" fillId="4" borderId="0" xfId="0" applyFont="1" applyFill="1" applyAlignment="1" applyProtection="1">
      <alignment horizontal="center" vertical="center"/>
      <protection hidden="1"/>
    </xf>
    <xf numFmtId="0" fontId="56" fillId="4" borderId="82" xfId="0" applyFont="1" applyFill="1" applyBorder="1" applyAlignment="1" applyProtection="1">
      <alignment horizontal="center" vertical="center"/>
      <protection hidden="1"/>
    </xf>
    <xf numFmtId="0" fontId="55" fillId="4" borderId="84" xfId="0" applyFont="1" applyFill="1" applyBorder="1" applyAlignment="1" applyProtection="1">
      <alignment horizontal="center" vertical="center"/>
      <protection hidden="1"/>
    </xf>
    <xf numFmtId="0" fontId="55" fillId="4" borderId="60" xfId="0" applyFont="1" applyFill="1" applyBorder="1" applyAlignment="1" applyProtection="1">
      <alignment horizontal="center" vertical="center"/>
      <protection hidden="1"/>
    </xf>
    <xf numFmtId="0" fontId="55" fillId="4" borderId="80" xfId="0" applyFont="1" applyFill="1" applyBorder="1" applyAlignment="1" applyProtection="1">
      <alignment horizontal="center" vertical="center"/>
      <protection hidden="1"/>
    </xf>
    <xf numFmtId="0" fontId="55" fillId="4" borderId="0" xfId="0" applyFont="1" applyFill="1" applyBorder="1" applyAlignment="1" applyProtection="1">
      <alignment horizontal="center" vertical="center"/>
      <protection hidden="1"/>
    </xf>
    <xf numFmtId="0" fontId="54" fillId="4" borderId="0" xfId="0" applyFont="1" applyFill="1" applyAlignment="1" applyProtection="1">
      <alignment horizontal="center" vertical="center" wrapText="1"/>
      <protection hidden="1"/>
    </xf>
    <xf numFmtId="0" fontId="43" fillId="0" borderId="41" xfId="0" applyFont="1" applyBorder="1" applyAlignment="1" applyProtection="1">
      <alignment horizontal="center" vertical="center"/>
      <protection hidden="1"/>
    </xf>
    <xf numFmtId="0" fontId="43" fillId="0" borderId="53" xfId="0" applyFont="1" applyBorder="1" applyAlignment="1" applyProtection="1">
      <alignment horizontal="center" vertical="center"/>
      <protection hidden="1"/>
    </xf>
    <xf numFmtId="0" fontId="43" fillId="0" borderId="42" xfId="0" applyFont="1" applyBorder="1" applyAlignment="1" applyProtection="1">
      <alignment horizontal="center" vertical="center"/>
      <protection hidden="1"/>
    </xf>
    <xf numFmtId="0" fontId="7" fillId="0" borderId="53" xfId="0" applyFont="1" applyBorder="1" applyAlignment="1" applyProtection="1">
      <alignment horizontal="left" vertical="center"/>
      <protection hidden="1"/>
    </xf>
    <xf numFmtId="0" fontId="7" fillId="0" borderId="42" xfId="0" applyFont="1" applyBorder="1" applyAlignment="1" applyProtection="1">
      <alignment horizontal="left" vertical="center"/>
      <protection hidden="1"/>
    </xf>
    <xf numFmtId="2" fontId="43" fillId="0" borderId="41" xfId="0" applyNumberFormat="1" applyFont="1" applyBorder="1" applyAlignment="1" applyProtection="1">
      <alignment horizontal="center" vertical="center"/>
      <protection hidden="1"/>
    </xf>
    <xf numFmtId="2" fontId="43" fillId="0" borderId="53" xfId="0" applyNumberFormat="1" applyFont="1" applyBorder="1" applyAlignment="1" applyProtection="1">
      <alignment horizontal="center" vertical="center"/>
      <protection hidden="1"/>
    </xf>
    <xf numFmtId="2" fontId="43" fillId="0" borderId="42" xfId="0" applyNumberFormat="1" applyFont="1" applyBorder="1" applyAlignment="1" applyProtection="1">
      <alignment horizontal="center" vertical="center"/>
      <protection hidden="1"/>
    </xf>
    <xf numFmtId="0" fontId="43" fillId="0" borderId="53" xfId="0" applyFont="1" applyBorder="1" applyAlignment="1" applyProtection="1">
      <alignment horizontal="left" vertical="center"/>
      <protection hidden="1"/>
    </xf>
    <xf numFmtId="0" fontId="43" fillId="0" borderId="42" xfId="0" applyFont="1" applyBorder="1" applyAlignment="1" applyProtection="1">
      <alignment horizontal="left" vertical="center"/>
      <protection hidden="1"/>
    </xf>
    <xf numFmtId="0" fontId="7" fillId="0" borderId="53" xfId="0" applyFont="1" applyBorder="1" applyAlignment="1" applyProtection="1">
      <alignment horizontal="center" vertical="center"/>
      <protection hidden="1"/>
    </xf>
    <xf numFmtId="0" fontId="7" fillId="0" borderId="42" xfId="0" applyFont="1" applyBorder="1" applyAlignment="1" applyProtection="1">
      <alignment horizontal="center" vertical="center"/>
      <protection hidden="1"/>
    </xf>
    <xf numFmtId="0" fontId="43" fillId="23" borderId="41" xfId="0" applyFont="1" applyFill="1" applyBorder="1" applyAlignment="1" applyProtection="1">
      <alignment horizontal="center" vertical="center"/>
      <protection hidden="1"/>
    </xf>
    <xf numFmtId="0" fontId="43" fillId="23" borderId="53" xfId="0" applyFont="1" applyFill="1" applyBorder="1" applyAlignment="1" applyProtection="1">
      <alignment horizontal="center" vertical="center"/>
      <protection hidden="1"/>
    </xf>
    <xf numFmtId="0" fontId="43" fillId="23" borderId="42" xfId="0" applyFont="1" applyFill="1" applyBorder="1" applyAlignment="1" applyProtection="1">
      <alignment horizontal="center" vertical="center"/>
      <protection hidden="1"/>
    </xf>
    <xf numFmtId="0" fontId="35" fillId="22" borderId="41" xfId="2" applyFont="1" applyFill="1" applyBorder="1" applyAlignment="1" applyProtection="1">
      <alignment horizontal="center" vertical="center"/>
      <protection locked="0" hidden="1"/>
    </xf>
    <xf numFmtId="0" fontId="35" fillId="22" borderId="53" xfId="2" applyFont="1" applyFill="1" applyBorder="1" applyAlignment="1" applyProtection="1">
      <alignment horizontal="center" vertical="center"/>
      <protection locked="0" hidden="1"/>
    </xf>
    <xf numFmtId="0" fontId="35" fillId="22" borderId="42" xfId="2" applyFont="1" applyFill="1" applyBorder="1" applyAlignment="1" applyProtection="1">
      <alignment horizontal="center" vertical="center"/>
      <protection locked="0" hidden="1"/>
    </xf>
    <xf numFmtId="0" fontId="43" fillId="23" borderId="41" xfId="0" applyFont="1" applyFill="1" applyBorder="1" applyAlignment="1" applyProtection="1">
      <alignment horizontal="left" vertical="center" indent="3"/>
      <protection hidden="1"/>
    </xf>
    <xf numFmtId="0" fontId="43" fillId="23" borderId="53" xfId="0" applyFont="1" applyFill="1" applyBorder="1" applyAlignment="1" applyProtection="1">
      <alignment horizontal="left" vertical="center" indent="3"/>
      <protection hidden="1"/>
    </xf>
    <xf numFmtId="0" fontId="43" fillId="23" borderId="42" xfId="0" applyFont="1" applyFill="1" applyBorder="1" applyAlignment="1" applyProtection="1">
      <alignment horizontal="left" vertical="center" indent="3"/>
      <protection hidden="1"/>
    </xf>
    <xf numFmtId="0" fontId="52" fillId="4" borderId="0" xfId="0" applyFont="1" applyFill="1" applyAlignment="1" applyProtection="1">
      <alignment horizontal="center" vertical="center" wrapText="1"/>
      <protection hidden="1"/>
    </xf>
    <xf numFmtId="0" fontId="43" fillId="0" borderId="1" xfId="0" applyFont="1" applyBorder="1" applyAlignment="1" applyProtection="1">
      <alignment horizontal="center" vertical="center"/>
      <protection hidden="1"/>
    </xf>
    <xf numFmtId="0" fontId="43" fillId="0" borderId="6" xfId="0" applyFont="1" applyBorder="1" applyAlignment="1" applyProtection="1">
      <alignment horizontal="center" vertical="center"/>
      <protection hidden="1"/>
    </xf>
    <xf numFmtId="0" fontId="43" fillId="0" borderId="2" xfId="0" applyFont="1" applyBorder="1" applyAlignment="1" applyProtection="1">
      <alignment horizontal="center" vertical="center"/>
      <protection hidden="1"/>
    </xf>
    <xf numFmtId="0" fontId="43" fillId="0" borderId="3" xfId="0" applyFont="1" applyBorder="1" applyAlignment="1" applyProtection="1">
      <alignment horizontal="center" vertical="center"/>
      <protection hidden="1"/>
    </xf>
    <xf numFmtId="0" fontId="43" fillId="0" borderId="7" xfId="0" applyFont="1" applyBorder="1" applyAlignment="1" applyProtection="1">
      <alignment horizontal="center" vertical="center"/>
      <protection hidden="1"/>
    </xf>
    <xf numFmtId="0" fontId="43" fillId="0" borderId="8" xfId="0" applyFont="1" applyBorder="1" applyAlignment="1" applyProtection="1">
      <alignment horizontal="center" vertical="center"/>
      <protection hidden="1"/>
    </xf>
    <xf numFmtId="49" fontId="30" fillId="24" borderId="41" xfId="0" applyNumberFormat="1" applyFont="1" applyFill="1" applyBorder="1" applyAlignment="1" applyProtection="1">
      <alignment horizontal="center" vertical="center"/>
      <protection hidden="1"/>
    </xf>
    <xf numFmtId="49" fontId="30" fillId="24" borderId="42" xfId="0" applyNumberFormat="1" applyFont="1" applyFill="1" applyBorder="1" applyAlignment="1" applyProtection="1">
      <alignment horizontal="center" vertical="center"/>
      <protection hidden="1"/>
    </xf>
    <xf numFmtId="0" fontId="50" fillId="4" borderId="1" xfId="0" applyFont="1" applyFill="1" applyBorder="1" applyAlignment="1" applyProtection="1">
      <alignment horizontal="center" vertical="center"/>
      <protection hidden="1"/>
    </xf>
    <xf numFmtId="0" fontId="50" fillId="4" borderId="3" xfId="0" applyFont="1" applyFill="1" applyBorder="1" applyAlignment="1" applyProtection="1">
      <alignment horizontal="center" vertical="center"/>
      <protection hidden="1"/>
    </xf>
    <xf numFmtId="0" fontId="50" fillId="4" borderId="6" xfId="0" applyFont="1" applyFill="1" applyBorder="1" applyAlignment="1" applyProtection="1">
      <alignment horizontal="center" vertical="center"/>
      <protection hidden="1"/>
    </xf>
    <xf numFmtId="0" fontId="50" fillId="4" borderId="8" xfId="0" applyFont="1" applyFill="1" applyBorder="1" applyAlignment="1" applyProtection="1">
      <alignment horizontal="center" vertical="center"/>
      <protection hidden="1"/>
    </xf>
    <xf numFmtId="49" fontId="30" fillId="24" borderId="1" xfId="0" applyNumberFormat="1" applyFont="1" applyFill="1" applyBorder="1" applyAlignment="1" applyProtection="1">
      <alignment horizontal="center" vertical="center"/>
      <protection hidden="1"/>
    </xf>
    <xf numFmtId="49" fontId="30" fillId="24" borderId="3" xfId="0" applyNumberFormat="1" applyFont="1" applyFill="1" applyBorder="1" applyAlignment="1" applyProtection="1">
      <alignment horizontal="center" vertical="center"/>
      <protection hidden="1"/>
    </xf>
    <xf numFmtId="0" fontId="50" fillId="4" borderId="41" xfId="0" applyFont="1" applyFill="1" applyBorder="1" applyAlignment="1" applyProtection="1">
      <alignment horizontal="center"/>
      <protection hidden="1"/>
    </xf>
    <xf numFmtId="0" fontId="50" fillId="4" borderId="42" xfId="0" applyFont="1" applyFill="1" applyBorder="1" applyAlignment="1" applyProtection="1">
      <alignment horizontal="center"/>
      <protection hidden="1"/>
    </xf>
    <xf numFmtId="0" fontId="43" fillId="5" borderId="41" xfId="0" applyFont="1" applyFill="1" applyBorder="1" applyAlignment="1" applyProtection="1">
      <alignment horizontal="center"/>
      <protection hidden="1"/>
    </xf>
    <xf numFmtId="0" fontId="43" fillId="5" borderId="53" xfId="0" applyFont="1" applyFill="1" applyBorder="1" applyAlignment="1" applyProtection="1">
      <alignment horizontal="center"/>
      <protection hidden="1"/>
    </xf>
    <xf numFmtId="0" fontId="43" fillId="5" borderId="42" xfId="0" applyFont="1" applyFill="1" applyBorder="1" applyAlignment="1" applyProtection="1">
      <alignment horizontal="center"/>
      <protection hidden="1"/>
    </xf>
    <xf numFmtId="0" fontId="43" fillId="23" borderId="41" xfId="0" applyFont="1" applyFill="1" applyBorder="1" applyAlignment="1" applyProtection="1">
      <alignment horizontal="center"/>
      <protection hidden="1"/>
    </xf>
    <xf numFmtId="0" fontId="43" fillId="23" borderId="53" xfId="0" applyFont="1" applyFill="1" applyBorder="1" applyAlignment="1" applyProtection="1">
      <alignment horizontal="center"/>
      <protection hidden="1"/>
    </xf>
    <xf numFmtId="0" fontId="43" fillId="23" borderId="42" xfId="0" applyFont="1" applyFill="1" applyBorder="1" applyAlignment="1" applyProtection="1">
      <alignment horizontal="center"/>
      <protection hidden="1"/>
    </xf>
    <xf numFmtId="0" fontId="43" fillId="6" borderId="41" xfId="0" applyFont="1" applyFill="1" applyBorder="1" applyAlignment="1" applyProtection="1">
      <alignment horizontal="center"/>
      <protection hidden="1"/>
    </xf>
    <xf numFmtId="0" fontId="43" fillId="6" borderId="53" xfId="0" applyFont="1" applyFill="1" applyBorder="1" applyAlignment="1" applyProtection="1">
      <alignment horizontal="center"/>
      <protection hidden="1"/>
    </xf>
    <xf numFmtId="0" fontId="43" fillId="6" borderId="42" xfId="0" applyFont="1" applyFill="1" applyBorder="1" applyAlignment="1" applyProtection="1">
      <alignment horizontal="center"/>
      <protection hidden="1"/>
    </xf>
    <xf numFmtId="0" fontId="43" fillId="15" borderId="41" xfId="0" applyFont="1" applyFill="1" applyBorder="1" applyAlignment="1" applyProtection="1">
      <alignment horizontal="center"/>
      <protection hidden="1"/>
    </xf>
    <xf numFmtId="0" fontId="43" fillId="15" borderId="53" xfId="0" applyFont="1" applyFill="1" applyBorder="1" applyAlignment="1" applyProtection="1">
      <alignment horizontal="center"/>
      <protection hidden="1"/>
    </xf>
    <xf numFmtId="0" fontId="43" fillId="15" borderId="42" xfId="0" applyFont="1" applyFill="1" applyBorder="1" applyAlignment="1" applyProtection="1">
      <alignment horizontal="center"/>
      <protection hidden="1"/>
    </xf>
    <xf numFmtId="0" fontId="43" fillId="22" borderId="41" xfId="0" applyFont="1" applyFill="1" applyBorder="1" applyAlignment="1" applyProtection="1">
      <alignment horizontal="center"/>
      <protection hidden="1"/>
    </xf>
    <xf numFmtId="0" fontId="43" fillId="22" borderId="53" xfId="0" applyFont="1" applyFill="1" applyBorder="1" applyAlignment="1" applyProtection="1">
      <alignment horizontal="center"/>
      <protection hidden="1"/>
    </xf>
    <xf numFmtId="0" fontId="43" fillId="22" borderId="42" xfId="0" applyFont="1" applyFill="1" applyBorder="1" applyAlignment="1" applyProtection="1">
      <alignment horizontal="center"/>
      <protection hidden="1"/>
    </xf>
    <xf numFmtId="49" fontId="30" fillId="24" borderId="6" xfId="0" applyNumberFormat="1" applyFont="1" applyFill="1" applyBorder="1" applyAlignment="1" applyProtection="1">
      <alignment horizontal="center" vertical="center"/>
      <protection hidden="1"/>
    </xf>
    <xf numFmtId="49" fontId="30" fillId="24" borderId="8" xfId="0" applyNumberFormat="1" applyFont="1" applyFill="1" applyBorder="1" applyAlignment="1" applyProtection="1">
      <alignment horizontal="center" vertical="center"/>
      <protection hidden="1"/>
    </xf>
    <xf numFmtId="0" fontId="12" fillId="2" borderId="41" xfId="0" applyFont="1" applyFill="1" applyBorder="1" applyAlignment="1" applyProtection="1">
      <alignment horizontal="center" vertical="center"/>
      <protection hidden="1"/>
    </xf>
    <xf numFmtId="0" fontId="12" fillId="2" borderId="42" xfId="0" applyFont="1" applyFill="1" applyBorder="1" applyAlignment="1" applyProtection="1">
      <alignment horizontal="center" vertical="center"/>
      <protection hidden="1"/>
    </xf>
    <xf numFmtId="0" fontId="35" fillId="7" borderId="53" xfId="0" applyFont="1" applyFill="1" applyBorder="1" applyAlignment="1" applyProtection="1">
      <alignment horizontal="center" vertical="center"/>
      <protection hidden="1"/>
    </xf>
    <xf numFmtId="0" fontId="12" fillId="0" borderId="41" xfId="0" applyFont="1" applyFill="1" applyBorder="1" applyAlignment="1" applyProtection="1">
      <alignment horizontal="center" vertical="center"/>
      <protection hidden="1"/>
    </xf>
    <xf numFmtId="0" fontId="12" fillId="0" borderId="42" xfId="0" applyFont="1" applyFill="1" applyBorder="1" applyAlignment="1" applyProtection="1">
      <alignment horizontal="center" vertical="center"/>
      <protection hidden="1"/>
    </xf>
    <xf numFmtId="0" fontId="16" fillId="7" borderId="41" xfId="0" applyFont="1" applyFill="1" applyBorder="1" applyAlignment="1" applyProtection="1">
      <alignment horizontal="center" vertical="center"/>
      <protection hidden="1"/>
    </xf>
    <xf numFmtId="0" fontId="16" fillId="7" borderId="42" xfId="0" applyFont="1" applyFill="1" applyBorder="1" applyAlignment="1" applyProtection="1">
      <alignment horizontal="center" vertical="center"/>
      <protection hidden="1"/>
    </xf>
    <xf numFmtId="0" fontId="12" fillId="0" borderId="76" xfId="0" applyFont="1" applyFill="1" applyBorder="1" applyAlignment="1" applyProtection="1">
      <alignment horizontal="center" vertical="center"/>
      <protection hidden="1"/>
    </xf>
    <xf numFmtId="0" fontId="12" fillId="0" borderId="77" xfId="0" applyFont="1" applyFill="1" applyBorder="1" applyAlignment="1" applyProtection="1">
      <alignment horizontal="center" vertical="center"/>
      <protection hidden="1"/>
    </xf>
    <xf numFmtId="0" fontId="48" fillId="22" borderId="41" xfId="2" applyFont="1" applyFill="1" applyBorder="1" applyAlignment="1" applyProtection="1">
      <alignment horizontal="center" vertical="center"/>
      <protection locked="0" hidden="1"/>
    </xf>
    <xf numFmtId="0" fontId="48" fillId="22" borderId="53" xfId="2" applyFont="1" applyFill="1" applyBorder="1" applyAlignment="1" applyProtection="1">
      <alignment horizontal="center" vertical="center"/>
      <protection locked="0" hidden="1"/>
    </xf>
    <xf numFmtId="0" fontId="48" fillId="22" borderId="42" xfId="2" applyFont="1" applyFill="1" applyBorder="1" applyAlignment="1" applyProtection="1">
      <alignment horizontal="center" vertical="center"/>
      <protection locked="0" hidden="1"/>
    </xf>
    <xf numFmtId="0" fontId="45" fillId="0" borderId="0" xfId="2" applyFont="1" applyFill="1" applyBorder="1" applyAlignment="1" applyProtection="1">
      <alignment horizontal="center" vertical="center"/>
      <protection locked="0" hidden="1"/>
    </xf>
    <xf numFmtId="0" fontId="16" fillId="7" borderId="0" xfId="0" applyFont="1" applyFill="1" applyBorder="1" applyAlignment="1" applyProtection="1">
      <alignment horizontal="center" vertical="center"/>
      <protection hidden="1"/>
    </xf>
    <xf numFmtId="0" fontId="16" fillId="7" borderId="1" xfId="0" applyFont="1" applyFill="1" applyBorder="1" applyAlignment="1" applyProtection="1">
      <alignment horizontal="center" vertical="center"/>
      <protection hidden="1"/>
    </xf>
    <xf numFmtId="0" fontId="16" fillId="7" borderId="3" xfId="0" applyFont="1" applyFill="1" applyBorder="1" applyAlignment="1" applyProtection="1">
      <alignment horizontal="center" vertical="center"/>
      <protection hidden="1"/>
    </xf>
    <xf numFmtId="0" fontId="12" fillId="0" borderId="6"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30" fillId="0" borderId="13" xfId="0" applyFont="1" applyFill="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30" fillId="0" borderId="15" xfId="0" applyFont="1" applyFill="1" applyBorder="1" applyAlignment="1" applyProtection="1">
      <alignment horizontal="center" vertical="center"/>
      <protection hidden="1"/>
    </xf>
    <xf numFmtId="0" fontId="39" fillId="7" borderId="41" xfId="0" applyFont="1" applyFill="1" applyBorder="1" applyAlignment="1" applyProtection="1">
      <alignment horizontal="center"/>
      <protection hidden="1"/>
    </xf>
    <xf numFmtId="0" fontId="35" fillId="7" borderId="42" xfId="0" applyFont="1" applyFill="1" applyBorder="1" applyAlignment="1" applyProtection="1">
      <alignment horizontal="center" vertical="center"/>
      <protection hidden="1"/>
    </xf>
    <xf numFmtId="0" fontId="16" fillId="7" borderId="19" xfId="0" applyFont="1" applyFill="1" applyBorder="1" applyAlignment="1" applyProtection="1">
      <alignment horizontal="center" vertical="center"/>
      <protection hidden="1"/>
    </xf>
    <xf numFmtId="0" fontId="12" fillId="5" borderId="1" xfId="0" applyFont="1" applyFill="1" applyBorder="1" applyAlignment="1" applyProtection="1">
      <alignment horizontal="center" vertical="center"/>
      <protection hidden="1"/>
    </xf>
    <xf numFmtId="0" fontId="12" fillId="5" borderId="3" xfId="0" applyFont="1" applyFill="1" applyBorder="1" applyAlignment="1" applyProtection="1">
      <alignment horizontal="center" vertical="center"/>
      <protection hidden="1"/>
    </xf>
    <xf numFmtId="0" fontId="12" fillId="5" borderId="6" xfId="0" applyFont="1" applyFill="1" applyBorder="1" applyAlignment="1" applyProtection="1">
      <alignment horizontal="center" vertical="center"/>
      <protection hidden="1"/>
    </xf>
    <xf numFmtId="0" fontId="12" fillId="5" borderId="8" xfId="0" applyFont="1" applyFill="1" applyBorder="1" applyAlignment="1" applyProtection="1">
      <alignment horizontal="center" vertical="center"/>
      <protection hidden="1"/>
    </xf>
    <xf numFmtId="0" fontId="12" fillId="6" borderId="1" xfId="0" applyFont="1" applyFill="1" applyBorder="1" applyAlignment="1" applyProtection="1">
      <alignment horizontal="center" vertical="center"/>
      <protection hidden="1"/>
    </xf>
    <xf numFmtId="0" fontId="12" fillId="6" borderId="3" xfId="0" applyFont="1" applyFill="1" applyBorder="1" applyAlignment="1" applyProtection="1">
      <alignment horizontal="center" vertical="center"/>
      <protection hidden="1"/>
    </xf>
    <xf numFmtId="0" fontId="12" fillId="6" borderId="6" xfId="0" applyFont="1" applyFill="1" applyBorder="1" applyAlignment="1" applyProtection="1">
      <alignment horizontal="center" vertical="center"/>
      <protection hidden="1"/>
    </xf>
    <xf numFmtId="0" fontId="12" fillId="6" borderId="8" xfId="0" applyFont="1" applyFill="1" applyBorder="1" applyAlignment="1" applyProtection="1">
      <alignment horizontal="center" vertical="center"/>
      <protection hidden="1"/>
    </xf>
    <xf numFmtId="0" fontId="12" fillId="0" borderId="1" xfId="0" applyFont="1" applyFill="1" applyBorder="1" applyAlignment="1" applyProtection="1">
      <alignment horizontal="center" vertical="center"/>
      <protection hidden="1"/>
    </xf>
    <xf numFmtId="0" fontId="12" fillId="0" borderId="3" xfId="0" applyFont="1" applyFill="1" applyBorder="1" applyAlignment="1" applyProtection="1">
      <alignment horizontal="center" vertical="center"/>
      <protection hidden="1"/>
    </xf>
    <xf numFmtId="0" fontId="12" fillId="23" borderId="1" xfId="0" applyFont="1" applyFill="1" applyBorder="1" applyAlignment="1" applyProtection="1">
      <alignment horizontal="center" vertical="center"/>
      <protection hidden="1"/>
    </xf>
    <xf numFmtId="0" fontId="12" fillId="23" borderId="3" xfId="0" applyFont="1" applyFill="1" applyBorder="1" applyAlignment="1" applyProtection="1">
      <alignment horizontal="center" vertical="center"/>
      <protection hidden="1"/>
    </xf>
    <xf numFmtId="0" fontId="12" fillId="23" borderId="6" xfId="0" applyFont="1" applyFill="1" applyBorder="1" applyAlignment="1" applyProtection="1">
      <alignment horizontal="center" vertical="center"/>
      <protection hidden="1"/>
    </xf>
    <xf numFmtId="0" fontId="12" fillId="23" borderId="8" xfId="0" applyFont="1" applyFill="1" applyBorder="1" applyAlignment="1" applyProtection="1">
      <alignment horizontal="center" vertical="center"/>
      <protection hidden="1"/>
    </xf>
    <xf numFmtId="0" fontId="30" fillId="0" borderId="1" xfId="0" applyFont="1" applyBorder="1" applyAlignment="1" applyProtection="1">
      <alignment horizontal="center" vertical="center" wrapText="1"/>
      <protection hidden="1"/>
    </xf>
    <xf numFmtId="0" fontId="30" fillId="0" borderId="2" xfId="0" applyFont="1" applyBorder="1" applyAlignment="1" applyProtection="1">
      <alignment horizontal="center" vertical="center"/>
      <protection hidden="1"/>
    </xf>
    <xf numFmtId="0" fontId="30" fillId="0" borderId="3" xfId="0" applyFont="1" applyBorder="1" applyAlignment="1" applyProtection="1">
      <alignment horizontal="center" vertical="center"/>
      <protection hidden="1"/>
    </xf>
    <xf numFmtId="0" fontId="30" fillId="0" borderId="6" xfId="0" applyFont="1" applyBorder="1" applyAlignment="1" applyProtection="1">
      <alignment horizontal="center" vertical="center"/>
      <protection hidden="1"/>
    </xf>
    <xf numFmtId="0" fontId="30" fillId="0" borderId="7" xfId="0" applyFont="1" applyBorder="1" applyAlignment="1" applyProtection="1">
      <alignment horizontal="center" vertical="center"/>
      <protection hidden="1"/>
    </xf>
    <xf numFmtId="0" fontId="30" fillId="0" borderId="8" xfId="0" applyFont="1" applyBorder="1" applyAlignment="1" applyProtection="1">
      <alignment horizontal="center" vertical="center"/>
      <protection hidden="1"/>
    </xf>
    <xf numFmtId="0" fontId="16" fillId="7" borderId="53" xfId="0" applyFont="1" applyFill="1" applyBorder="1" applyAlignment="1" applyProtection="1">
      <alignment horizontal="center" vertical="center"/>
      <protection hidden="1"/>
    </xf>
    <xf numFmtId="0" fontId="5" fillId="0" borderId="1" xfId="0" applyFont="1" applyBorder="1" applyAlignment="1" applyProtection="1">
      <alignment horizontal="center" wrapText="1"/>
      <protection hidden="1"/>
    </xf>
    <xf numFmtId="0" fontId="5" fillId="0" borderId="2" xfId="0" applyFont="1"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6"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5" fillId="0" borderId="8" xfId="0" applyFont="1" applyBorder="1" applyAlignment="1" applyProtection="1">
      <alignment horizontal="center"/>
      <protection hidden="1"/>
    </xf>
    <xf numFmtId="0" fontId="12" fillId="15" borderId="1" xfId="0" applyFont="1" applyFill="1" applyBorder="1" applyAlignment="1" applyProtection="1">
      <alignment horizontal="center" vertical="center"/>
      <protection hidden="1"/>
    </xf>
    <xf numFmtId="0" fontId="12" fillId="15" borderId="3" xfId="0" applyFont="1" applyFill="1" applyBorder="1" applyAlignment="1" applyProtection="1">
      <alignment horizontal="center" vertical="center"/>
      <protection hidden="1"/>
    </xf>
    <xf numFmtId="0" fontId="12" fillId="15" borderId="6" xfId="0" applyFont="1" applyFill="1" applyBorder="1" applyAlignment="1" applyProtection="1">
      <alignment horizontal="center" vertical="center"/>
      <protection hidden="1"/>
    </xf>
    <xf numFmtId="0" fontId="12" fillId="15" borderId="8" xfId="0" applyFont="1" applyFill="1" applyBorder="1" applyAlignment="1" applyProtection="1">
      <alignment horizontal="center" vertical="center"/>
      <protection hidden="1"/>
    </xf>
    <xf numFmtId="0" fontId="30" fillId="0" borderId="1" xfId="0" applyFont="1" applyFill="1" applyBorder="1" applyAlignment="1" applyProtection="1">
      <alignment horizontal="center" vertical="center"/>
      <protection hidden="1"/>
    </xf>
    <xf numFmtId="0" fontId="30" fillId="0" borderId="3" xfId="0" applyFont="1" applyFill="1" applyBorder="1" applyAlignment="1" applyProtection="1">
      <alignment horizontal="center" vertical="center"/>
      <protection hidden="1"/>
    </xf>
    <xf numFmtId="0" fontId="30" fillId="0" borderId="6" xfId="0" applyFont="1" applyFill="1" applyBorder="1" applyAlignment="1" applyProtection="1">
      <alignment horizontal="center" vertical="center"/>
      <protection hidden="1"/>
    </xf>
    <xf numFmtId="0" fontId="30" fillId="0" borderId="8" xfId="0" applyFont="1" applyFill="1" applyBorder="1" applyAlignment="1" applyProtection="1">
      <alignment horizontal="center" vertical="center"/>
      <protection hidden="1"/>
    </xf>
    <xf numFmtId="0" fontId="30" fillId="0" borderId="4"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42" fillId="0" borderId="41" xfId="0" applyFont="1" applyFill="1" applyBorder="1" applyAlignment="1" applyProtection="1">
      <alignment horizontal="center" vertical="center"/>
      <protection hidden="1"/>
    </xf>
    <xf numFmtId="0" fontId="42" fillId="0" borderId="53" xfId="0" applyFont="1" applyFill="1" applyBorder="1" applyAlignment="1" applyProtection="1">
      <alignment horizontal="center" vertical="center"/>
      <protection hidden="1"/>
    </xf>
    <xf numFmtId="0" fontId="42" fillId="0" borderId="42" xfId="0" applyFont="1" applyFill="1" applyBorder="1" applyAlignment="1" applyProtection="1">
      <alignment horizontal="center" vertical="center"/>
      <protection hidden="1"/>
    </xf>
    <xf numFmtId="0" fontId="42" fillId="23" borderId="41" xfId="0" applyFont="1" applyFill="1" applyBorder="1" applyAlignment="1" applyProtection="1">
      <alignment horizontal="center" vertical="center"/>
      <protection hidden="1"/>
    </xf>
    <xf numFmtId="0" fontId="42" fillId="23" borderId="53" xfId="0" applyFont="1" applyFill="1" applyBorder="1" applyAlignment="1" applyProtection="1">
      <alignment horizontal="center" vertical="center"/>
      <protection hidden="1"/>
    </xf>
    <xf numFmtId="0" fontId="42" fillId="23" borderId="42" xfId="0" applyFont="1" applyFill="1" applyBorder="1" applyAlignment="1" applyProtection="1">
      <alignment horizontal="center" vertical="center"/>
      <protection hidden="1"/>
    </xf>
    <xf numFmtId="0" fontId="42" fillId="6" borderId="41" xfId="0" applyFont="1" applyFill="1" applyBorder="1" applyAlignment="1" applyProtection="1">
      <alignment horizontal="center" vertical="center"/>
      <protection hidden="1"/>
    </xf>
    <xf numFmtId="0" fontId="42" fillId="6" borderId="53" xfId="0" applyFont="1" applyFill="1" applyBorder="1" applyAlignment="1" applyProtection="1">
      <alignment horizontal="center" vertical="center"/>
      <protection hidden="1"/>
    </xf>
    <xf numFmtId="0" fontId="42" fillId="6" borderId="42" xfId="0" applyFont="1" applyFill="1" applyBorder="1" applyAlignment="1" applyProtection="1">
      <alignment horizontal="center" vertical="center"/>
      <protection hidden="1"/>
    </xf>
    <xf numFmtId="0" fontId="42" fillId="5" borderId="41" xfId="0" applyFont="1" applyFill="1" applyBorder="1" applyAlignment="1" applyProtection="1">
      <alignment horizontal="center" vertical="center"/>
      <protection hidden="1"/>
    </xf>
    <xf numFmtId="0" fontId="42" fillId="5" borderId="53" xfId="0" applyFont="1" applyFill="1" applyBorder="1" applyAlignment="1" applyProtection="1">
      <alignment horizontal="center" vertical="center"/>
      <protection hidden="1"/>
    </xf>
    <xf numFmtId="0" fontId="42" fillId="5" borderId="42" xfId="0" applyFont="1" applyFill="1" applyBorder="1" applyAlignment="1" applyProtection="1">
      <alignment horizontal="center" vertical="center"/>
      <protection hidden="1"/>
    </xf>
    <xf numFmtId="0" fontId="49" fillId="7" borderId="1" xfId="0" applyFont="1" applyFill="1" applyBorder="1" applyAlignment="1" applyProtection="1">
      <alignment horizontal="center" vertical="center"/>
      <protection hidden="1"/>
    </xf>
    <xf numFmtId="0" fontId="49" fillId="7" borderId="2" xfId="0" applyFont="1" applyFill="1" applyBorder="1" applyAlignment="1" applyProtection="1">
      <alignment horizontal="center" vertical="center"/>
      <protection hidden="1"/>
    </xf>
    <xf numFmtId="0" fontId="49" fillId="7" borderId="3" xfId="0" applyFont="1" applyFill="1" applyBorder="1" applyAlignment="1" applyProtection="1">
      <alignment horizontal="center" vertical="center"/>
      <protection hidden="1"/>
    </xf>
    <xf numFmtId="0" fontId="49" fillId="7" borderId="41" xfId="0" applyFont="1" applyFill="1" applyBorder="1" applyAlignment="1" applyProtection="1">
      <alignment horizontal="center" vertical="center"/>
      <protection hidden="1"/>
    </xf>
    <xf numFmtId="0" fontId="49" fillId="7" borderId="53" xfId="0" applyFont="1" applyFill="1" applyBorder="1" applyAlignment="1" applyProtection="1">
      <alignment horizontal="center" vertical="center"/>
      <protection hidden="1"/>
    </xf>
    <xf numFmtId="0" fontId="49" fillId="7" borderId="42" xfId="0" applyFont="1" applyFill="1" applyBorder="1" applyAlignment="1" applyProtection="1">
      <alignment horizontal="center" vertical="center"/>
      <protection hidden="1"/>
    </xf>
    <xf numFmtId="1" fontId="42" fillId="0" borderId="41" xfId="0" applyNumberFormat="1" applyFont="1" applyBorder="1" applyAlignment="1" applyProtection="1">
      <alignment horizontal="center" vertical="center"/>
      <protection hidden="1"/>
    </xf>
    <xf numFmtId="1" fontId="42" fillId="0" borderId="42" xfId="0" applyNumberFormat="1" applyFont="1" applyBorder="1" applyAlignment="1" applyProtection="1">
      <alignment horizontal="center" vertical="center"/>
      <protection hidden="1"/>
    </xf>
    <xf numFmtId="0" fontId="50" fillId="13" borderId="41" xfId="0" applyFont="1" applyFill="1" applyBorder="1" applyAlignment="1" applyProtection="1">
      <alignment horizontal="center" vertical="center"/>
      <protection hidden="1"/>
    </xf>
    <xf numFmtId="0" fontId="50" fillId="13" borderId="53" xfId="0" applyFont="1" applyFill="1" applyBorder="1" applyAlignment="1" applyProtection="1">
      <alignment horizontal="center" vertical="center"/>
      <protection hidden="1"/>
    </xf>
    <xf numFmtId="0" fontId="50" fillId="13" borderId="42" xfId="0" applyFont="1" applyFill="1" applyBorder="1" applyAlignment="1" applyProtection="1">
      <alignment horizontal="center" vertical="center"/>
      <protection hidden="1"/>
    </xf>
    <xf numFmtId="0" fontId="50" fillId="25" borderId="41" xfId="0" applyFont="1" applyFill="1" applyBorder="1" applyAlignment="1" applyProtection="1">
      <alignment horizontal="center" vertical="center"/>
      <protection hidden="1"/>
    </xf>
    <xf numFmtId="0" fontId="50" fillId="25" borderId="53" xfId="0" applyFont="1" applyFill="1" applyBorder="1" applyAlignment="1" applyProtection="1">
      <alignment horizontal="center" vertical="center"/>
      <protection hidden="1"/>
    </xf>
    <xf numFmtId="0" fontId="50" fillId="25" borderId="42" xfId="0" applyFont="1" applyFill="1" applyBorder="1" applyAlignment="1" applyProtection="1">
      <alignment horizontal="center" vertical="center"/>
      <protection hidden="1"/>
    </xf>
    <xf numFmtId="0" fontId="31" fillId="0" borderId="41" xfId="0" applyFont="1" applyBorder="1" applyAlignment="1" applyProtection="1">
      <alignment horizontal="center" vertical="center"/>
      <protection hidden="1"/>
    </xf>
    <xf numFmtId="0" fontId="31" fillId="0" borderId="42" xfId="0" applyFont="1" applyBorder="1" applyAlignment="1" applyProtection="1">
      <alignment horizontal="center" vertical="center"/>
      <protection hidden="1"/>
    </xf>
    <xf numFmtId="0" fontId="12" fillId="5" borderId="41" xfId="0" applyFont="1" applyFill="1" applyBorder="1" applyAlignment="1" applyProtection="1">
      <alignment horizontal="center" vertical="center"/>
      <protection hidden="1"/>
    </xf>
    <xf numFmtId="0" fontId="12" fillId="5" borderId="42" xfId="0" applyFont="1" applyFill="1" applyBorder="1" applyAlignment="1" applyProtection="1">
      <alignment horizontal="center" vertical="center"/>
      <protection hidden="1"/>
    </xf>
    <xf numFmtId="0" fontId="12" fillId="23" borderId="41" xfId="0" applyFont="1" applyFill="1" applyBorder="1" applyAlignment="1" applyProtection="1">
      <alignment horizontal="center" vertical="center"/>
      <protection hidden="1"/>
    </xf>
    <xf numFmtId="0" fontId="12" fillId="23" borderId="42" xfId="0" applyFont="1" applyFill="1" applyBorder="1" applyAlignment="1" applyProtection="1">
      <alignment horizontal="center" vertical="center"/>
      <protection hidden="1"/>
    </xf>
    <xf numFmtId="0" fontId="12" fillId="6" borderId="41" xfId="0" applyFont="1" applyFill="1" applyBorder="1" applyAlignment="1" applyProtection="1">
      <alignment horizontal="center" vertical="center"/>
      <protection hidden="1"/>
    </xf>
    <xf numFmtId="0" fontId="12" fillId="6" borderId="42" xfId="0" applyFont="1" applyFill="1" applyBorder="1" applyAlignment="1" applyProtection="1">
      <alignment horizontal="center" vertical="center"/>
      <protection hidden="1"/>
    </xf>
    <xf numFmtId="0" fontId="45" fillId="2" borderId="41" xfId="2" applyFont="1" applyFill="1" applyBorder="1" applyAlignment="1">
      <alignment horizontal="center" vertical="center"/>
    </xf>
    <xf numFmtId="0" fontId="45" fillId="2" borderId="53" xfId="2" applyFont="1" applyFill="1" applyBorder="1" applyAlignment="1">
      <alignment horizontal="center" vertical="center"/>
    </xf>
    <xf numFmtId="0" fontId="45" fillId="2" borderId="42" xfId="2" applyFont="1" applyFill="1" applyBorder="1" applyAlignment="1">
      <alignment horizontal="center" vertical="center"/>
    </xf>
    <xf numFmtId="0" fontId="46" fillId="4" borderId="0" xfId="0" applyFont="1" applyFill="1" applyAlignment="1" applyProtection="1">
      <alignment horizontal="center" vertical="center" wrapText="1"/>
      <protection hidden="1"/>
    </xf>
    <xf numFmtId="0" fontId="64" fillId="4" borderId="0" xfId="0" applyFont="1" applyFill="1" applyAlignment="1" applyProtection="1">
      <alignment horizontal="center" vertical="center" wrapText="1"/>
      <protection hidden="1"/>
    </xf>
    <xf numFmtId="0" fontId="22" fillId="24" borderId="41" xfId="0" applyFont="1" applyFill="1" applyBorder="1" applyAlignment="1" applyProtection="1">
      <alignment horizontal="center" vertical="center"/>
      <protection hidden="1"/>
    </xf>
    <xf numFmtId="0" fontId="22" fillId="24" borderId="42" xfId="0" applyFont="1" applyFill="1" applyBorder="1" applyAlignment="1" applyProtection="1">
      <alignment horizontal="center" vertical="center"/>
      <protection hidden="1"/>
    </xf>
    <xf numFmtId="0" fontId="18" fillId="4" borderId="0" xfId="0" applyFont="1" applyFill="1" applyAlignment="1" applyProtection="1">
      <alignment horizontal="center" vertical="center" wrapText="1"/>
      <protection hidden="1"/>
    </xf>
    <xf numFmtId="2" fontId="22" fillId="24" borderId="41" xfId="0" applyNumberFormat="1" applyFont="1" applyFill="1" applyBorder="1" applyAlignment="1" applyProtection="1">
      <alignment horizontal="center" vertical="center"/>
      <protection hidden="1"/>
    </xf>
    <xf numFmtId="2" fontId="22" fillId="24" borderId="42" xfId="0" applyNumberFormat="1" applyFont="1" applyFill="1" applyBorder="1" applyAlignment="1" applyProtection="1">
      <alignment horizontal="center" vertical="center"/>
      <protection hidden="1"/>
    </xf>
    <xf numFmtId="0" fontId="42" fillId="0" borderId="41" xfId="0" applyFont="1" applyBorder="1" applyAlignment="1" applyProtection="1">
      <alignment horizontal="center" vertical="center"/>
      <protection hidden="1"/>
    </xf>
    <xf numFmtId="0" fontId="42" fillId="0" borderId="53" xfId="0" applyFont="1" applyBorder="1" applyAlignment="1" applyProtection="1">
      <alignment horizontal="center" vertical="center"/>
      <protection hidden="1"/>
    </xf>
    <xf numFmtId="0" fontId="42" fillId="0" borderId="42" xfId="0" applyFont="1" applyBorder="1" applyAlignment="1" applyProtection="1">
      <alignment horizontal="center" vertical="center"/>
      <protection hidden="1"/>
    </xf>
    <xf numFmtId="166" fontId="22" fillId="24" borderId="41" xfId="0" applyNumberFormat="1" applyFont="1" applyFill="1" applyBorder="1" applyAlignment="1" applyProtection="1">
      <alignment horizontal="center" vertical="center"/>
      <protection hidden="1"/>
    </xf>
    <xf numFmtId="166" fontId="22" fillId="24" borderId="42" xfId="0" applyNumberFormat="1" applyFont="1" applyFill="1" applyBorder="1" applyAlignment="1" applyProtection="1">
      <alignment horizontal="center" vertical="center"/>
      <protection hidden="1"/>
    </xf>
    <xf numFmtId="0" fontId="50" fillId="20" borderId="41" xfId="0" applyFont="1" applyFill="1" applyBorder="1" applyAlignment="1" applyProtection="1">
      <alignment horizontal="center" vertical="center"/>
      <protection hidden="1"/>
    </xf>
    <xf numFmtId="0" fontId="50" fillId="20" borderId="53" xfId="0" applyFont="1" applyFill="1" applyBorder="1" applyAlignment="1" applyProtection="1">
      <alignment horizontal="center" vertical="center"/>
      <protection hidden="1"/>
    </xf>
    <xf numFmtId="49" fontId="42" fillId="24" borderId="41" xfId="0" applyNumberFormat="1" applyFont="1" applyFill="1" applyBorder="1" applyAlignment="1" applyProtection="1">
      <alignment horizontal="center" vertical="center"/>
      <protection hidden="1"/>
    </xf>
    <xf numFmtId="49" fontId="42" fillId="24" borderId="42" xfId="0" applyNumberFormat="1" applyFont="1" applyFill="1" applyBorder="1" applyAlignment="1" applyProtection="1">
      <alignment horizontal="center" vertical="center"/>
      <protection hidden="1"/>
    </xf>
    <xf numFmtId="0" fontId="22" fillId="0" borderId="41" xfId="0" applyFont="1" applyBorder="1" applyAlignment="1" applyProtection="1">
      <alignment horizontal="center" vertical="center"/>
      <protection hidden="1"/>
    </xf>
    <xf numFmtId="0" fontId="22" fillId="0" borderId="42" xfId="0" applyFont="1" applyBorder="1" applyAlignment="1" applyProtection="1">
      <alignment horizontal="center" vertical="center"/>
      <protection hidden="1"/>
    </xf>
    <xf numFmtId="0" fontId="50" fillId="20" borderId="71" xfId="0" applyFont="1" applyFill="1" applyBorder="1" applyAlignment="1" applyProtection="1">
      <alignment horizontal="center" vertical="center"/>
      <protection hidden="1"/>
    </xf>
    <xf numFmtId="1" fontId="42" fillId="24" borderId="1" xfId="0" applyNumberFormat="1" applyFont="1" applyFill="1" applyBorder="1" applyAlignment="1" applyProtection="1">
      <alignment horizontal="center" vertical="center"/>
      <protection hidden="1"/>
    </xf>
    <xf numFmtId="1" fontId="42" fillId="24" borderId="2" xfId="0" applyNumberFormat="1" applyFont="1" applyFill="1" applyBorder="1" applyAlignment="1" applyProtection="1">
      <alignment horizontal="center" vertical="center"/>
      <protection hidden="1"/>
    </xf>
    <xf numFmtId="1" fontId="42" fillId="24" borderId="3" xfId="0" applyNumberFormat="1" applyFont="1" applyFill="1" applyBorder="1" applyAlignment="1" applyProtection="1">
      <alignment horizontal="center" vertical="center"/>
      <protection hidden="1"/>
    </xf>
    <xf numFmtId="1" fontId="42" fillId="24" borderId="4" xfId="0" applyNumberFormat="1" applyFont="1" applyFill="1" applyBorder="1" applyAlignment="1" applyProtection="1">
      <alignment horizontal="center" vertical="center"/>
      <protection hidden="1"/>
    </xf>
    <xf numFmtId="1" fontId="42" fillId="24" borderId="0" xfId="0" applyNumberFormat="1" applyFont="1" applyFill="1" applyBorder="1" applyAlignment="1" applyProtection="1">
      <alignment horizontal="center" vertical="center"/>
      <protection hidden="1"/>
    </xf>
    <xf numFmtId="1" fontId="42" fillId="24" borderId="5" xfId="0" applyNumberFormat="1" applyFont="1" applyFill="1" applyBorder="1" applyAlignment="1" applyProtection="1">
      <alignment horizontal="center" vertical="center"/>
      <protection hidden="1"/>
    </xf>
    <xf numFmtId="1" fontId="42" fillId="24" borderId="6" xfId="0" applyNumberFormat="1" applyFont="1" applyFill="1" applyBorder="1" applyAlignment="1" applyProtection="1">
      <alignment horizontal="center" vertical="center"/>
      <protection hidden="1"/>
    </xf>
    <xf numFmtId="1" fontId="42" fillId="24" borderId="7" xfId="0" applyNumberFormat="1" applyFont="1" applyFill="1" applyBorder="1" applyAlignment="1" applyProtection="1">
      <alignment horizontal="center" vertical="center"/>
      <protection hidden="1"/>
    </xf>
    <xf numFmtId="1" fontId="42" fillId="24" borderId="8" xfId="0" applyNumberFormat="1" applyFont="1" applyFill="1" applyBorder="1" applyAlignment="1" applyProtection="1">
      <alignment horizontal="center" vertical="center"/>
      <protection hidden="1"/>
    </xf>
    <xf numFmtId="0" fontId="35" fillId="4" borderId="1" xfId="0" applyFont="1" applyFill="1" applyBorder="1" applyAlignment="1" applyProtection="1">
      <alignment horizontal="center" vertical="center"/>
      <protection hidden="1"/>
    </xf>
    <xf numFmtId="0" fontId="35" fillId="4" borderId="3" xfId="0" applyFont="1" applyFill="1" applyBorder="1" applyAlignment="1" applyProtection="1">
      <alignment horizontal="center" vertical="center"/>
      <protection hidden="1"/>
    </xf>
    <xf numFmtId="0" fontId="35" fillId="4" borderId="4" xfId="0" applyFont="1" applyFill="1" applyBorder="1" applyAlignment="1" applyProtection="1">
      <alignment horizontal="center" vertical="center"/>
      <protection hidden="1"/>
    </xf>
    <xf numFmtId="0" fontId="35" fillId="4" borderId="5" xfId="0" applyFont="1" applyFill="1" applyBorder="1" applyAlignment="1" applyProtection="1">
      <alignment horizontal="center" vertical="center"/>
      <protection hidden="1"/>
    </xf>
    <xf numFmtId="0" fontId="35" fillId="4" borderId="6" xfId="0" applyFont="1" applyFill="1" applyBorder="1" applyAlignment="1" applyProtection="1">
      <alignment horizontal="center" vertical="center"/>
      <protection hidden="1"/>
    </xf>
    <xf numFmtId="0" fontId="35" fillId="4" borderId="8" xfId="0" applyFont="1" applyFill="1" applyBorder="1" applyAlignment="1" applyProtection="1">
      <alignment horizontal="center" vertical="center"/>
      <protection hidden="1"/>
    </xf>
    <xf numFmtId="0" fontId="42" fillId="24" borderId="41" xfId="0" applyFont="1" applyFill="1" applyBorder="1" applyAlignment="1" applyProtection="1">
      <alignment horizontal="center" vertical="center"/>
      <protection hidden="1"/>
    </xf>
    <xf numFmtId="0" fontId="42" fillId="24" borderId="53" xfId="0" applyFont="1" applyFill="1" applyBorder="1" applyAlignment="1" applyProtection="1">
      <alignment horizontal="center" vertical="center"/>
      <protection hidden="1"/>
    </xf>
    <xf numFmtId="0" fontId="42" fillId="24" borderId="42" xfId="0" applyFont="1" applyFill="1" applyBorder="1" applyAlignment="1" applyProtection="1">
      <alignment horizontal="center" vertical="center"/>
      <protection hidden="1"/>
    </xf>
    <xf numFmtId="0" fontId="49" fillId="4" borderId="4" xfId="0" applyFont="1" applyFill="1" applyBorder="1" applyAlignment="1" applyProtection="1">
      <alignment horizontal="right" vertical="center"/>
      <protection hidden="1"/>
    </xf>
    <xf numFmtId="0" fontId="49" fillId="4" borderId="0" xfId="0" applyFont="1" applyFill="1" applyBorder="1" applyAlignment="1" applyProtection="1">
      <alignment horizontal="right" vertical="center"/>
      <protection hidden="1"/>
    </xf>
    <xf numFmtId="2" fontId="42" fillId="24" borderId="41" xfId="0" applyNumberFormat="1" applyFont="1" applyFill="1" applyBorder="1" applyAlignment="1" applyProtection="1">
      <alignment horizontal="center" vertical="center"/>
      <protection hidden="1"/>
    </xf>
    <xf numFmtId="2" fontId="42" fillId="24" borderId="53" xfId="0" applyNumberFormat="1" applyFont="1" applyFill="1" applyBorder="1" applyAlignment="1" applyProtection="1">
      <alignment horizontal="center" vertical="center"/>
      <protection hidden="1"/>
    </xf>
    <xf numFmtId="2" fontId="42" fillId="24" borderId="42" xfId="0" applyNumberFormat="1" applyFont="1" applyFill="1" applyBorder="1" applyAlignment="1" applyProtection="1">
      <alignment horizontal="center" vertical="center"/>
      <protection hidden="1"/>
    </xf>
    <xf numFmtId="0" fontId="35" fillId="4" borderId="41" xfId="0" applyFont="1" applyFill="1" applyBorder="1" applyAlignment="1" applyProtection="1">
      <alignment horizontal="center" vertical="center"/>
      <protection hidden="1"/>
    </xf>
    <xf numFmtId="0" fontId="35" fillId="4" borderId="42" xfId="0" applyFont="1" applyFill="1" applyBorder="1" applyAlignment="1" applyProtection="1">
      <alignment horizontal="center" vertical="center"/>
      <protection hidden="1"/>
    </xf>
    <xf numFmtId="1" fontId="42" fillId="24" borderId="41" xfId="0" applyNumberFormat="1" applyFont="1" applyFill="1" applyBorder="1" applyAlignment="1" applyProtection="1">
      <alignment horizontal="center" vertical="center"/>
      <protection hidden="1"/>
    </xf>
    <xf numFmtId="1" fontId="42" fillId="24" borderId="53" xfId="0" applyNumberFormat="1" applyFont="1" applyFill="1" applyBorder="1" applyAlignment="1" applyProtection="1">
      <alignment horizontal="center" vertical="center"/>
      <protection hidden="1"/>
    </xf>
    <xf numFmtId="1" fontId="42" fillId="24" borderId="42" xfId="0" applyNumberFormat="1" applyFont="1" applyFill="1" applyBorder="1" applyAlignment="1" applyProtection="1">
      <alignment horizontal="center" vertical="center"/>
      <protection hidden="1"/>
    </xf>
    <xf numFmtId="10" fontId="42" fillId="24" borderId="41" xfId="0" applyNumberFormat="1" applyFont="1" applyFill="1" applyBorder="1" applyAlignment="1" applyProtection="1">
      <alignment horizontal="center" vertical="center"/>
      <protection hidden="1"/>
    </xf>
    <xf numFmtId="10" fontId="42" fillId="24" borderId="53" xfId="0" applyNumberFormat="1" applyFont="1" applyFill="1" applyBorder="1" applyAlignment="1" applyProtection="1">
      <alignment horizontal="center" vertical="center"/>
      <protection hidden="1"/>
    </xf>
    <xf numFmtId="10" fontId="42" fillId="24" borderId="42" xfId="0" applyNumberFormat="1" applyFont="1" applyFill="1" applyBorder="1" applyAlignment="1" applyProtection="1">
      <alignment horizontal="center" vertical="center"/>
      <protection hidden="1"/>
    </xf>
    <xf numFmtId="49" fontId="42" fillId="24" borderId="53" xfId="0" applyNumberFormat="1" applyFont="1" applyFill="1" applyBorder="1" applyAlignment="1" applyProtection="1">
      <alignment horizontal="center" vertical="center"/>
      <protection hidden="1"/>
    </xf>
    <xf numFmtId="0" fontId="49" fillId="4" borderId="5" xfId="0" applyFont="1" applyFill="1" applyBorder="1" applyAlignment="1" applyProtection="1">
      <alignment horizontal="right" vertical="center"/>
      <protection hidden="1"/>
    </xf>
    <xf numFmtId="0" fontId="23" fillId="4" borderId="46" xfId="0" applyFont="1" applyFill="1" applyBorder="1" applyAlignment="1" applyProtection="1">
      <alignment horizontal="center" vertical="center"/>
      <protection hidden="1"/>
    </xf>
    <xf numFmtId="0" fontId="23" fillId="4" borderId="47" xfId="0" applyFont="1" applyFill="1" applyBorder="1" applyAlignment="1" applyProtection="1">
      <alignment horizontal="center" vertical="center"/>
      <protection hidden="1"/>
    </xf>
    <xf numFmtId="0" fontId="40" fillId="4" borderId="0" xfId="0" applyFont="1" applyFill="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22" fillId="15" borderId="0" xfId="0" applyFont="1" applyFill="1" applyBorder="1" applyAlignment="1" applyProtection="1">
      <alignment horizontal="center" vertical="center"/>
      <protection hidden="1"/>
    </xf>
    <xf numFmtId="0" fontId="22" fillId="15" borderId="59" xfId="0" applyFont="1" applyFill="1" applyBorder="1" applyAlignment="1" applyProtection="1">
      <alignment horizontal="center" vertical="center"/>
      <protection hidden="1"/>
    </xf>
    <xf numFmtId="0" fontId="12" fillId="15" borderId="0" xfId="0" applyFont="1" applyFill="1" applyAlignment="1" applyProtection="1">
      <alignment horizontal="center" vertical="center"/>
      <protection hidden="1"/>
    </xf>
    <xf numFmtId="0" fontId="30" fillId="0" borderId="1" xfId="0" applyFont="1" applyBorder="1" applyAlignment="1" applyProtection="1">
      <alignment horizontal="center" vertical="center" textRotation="90" wrapText="1"/>
      <protection hidden="1"/>
    </xf>
    <xf numFmtId="0" fontId="30" fillId="0" borderId="3" xfId="0" applyFont="1" applyBorder="1" applyAlignment="1" applyProtection="1">
      <alignment horizontal="center" vertical="center" textRotation="90" wrapText="1"/>
      <protection hidden="1"/>
    </xf>
    <xf numFmtId="0" fontId="30" fillId="0" borderId="4" xfId="0" applyFont="1" applyBorder="1" applyAlignment="1" applyProtection="1">
      <alignment horizontal="center" vertical="center" textRotation="90" wrapText="1"/>
      <protection hidden="1"/>
    </xf>
    <xf numFmtId="0" fontId="30" fillId="0" borderId="5" xfId="0" applyFont="1" applyBorder="1" applyAlignment="1" applyProtection="1">
      <alignment horizontal="center" vertical="center" textRotation="90" wrapText="1"/>
      <protection hidden="1"/>
    </xf>
    <xf numFmtId="0" fontId="30" fillId="0" borderId="6" xfId="0" applyFont="1" applyBorder="1" applyAlignment="1" applyProtection="1">
      <alignment horizontal="center" vertical="center" textRotation="90" wrapText="1"/>
      <protection hidden="1"/>
    </xf>
    <xf numFmtId="0" fontId="30" fillId="0" borderId="8" xfId="0" applyFont="1" applyBorder="1" applyAlignment="1" applyProtection="1">
      <alignment horizontal="center" vertical="center" textRotation="90" wrapText="1"/>
      <protection hidden="1"/>
    </xf>
    <xf numFmtId="0" fontId="63" fillId="0" borderId="4" xfId="0" applyFont="1" applyFill="1" applyBorder="1" applyAlignment="1" applyProtection="1">
      <alignment horizontal="center" vertical="center" textRotation="90" wrapText="1"/>
      <protection hidden="1"/>
    </xf>
    <xf numFmtId="0" fontId="63" fillId="0" borderId="5" xfId="0" applyFont="1" applyFill="1" applyBorder="1" applyAlignment="1" applyProtection="1">
      <alignment horizontal="center" vertical="center" textRotation="90" wrapText="1"/>
      <protection hidden="1"/>
    </xf>
    <xf numFmtId="0" fontId="63" fillId="0" borderId="6" xfId="0" applyFont="1" applyFill="1" applyBorder="1" applyAlignment="1" applyProtection="1">
      <alignment horizontal="center" vertical="center" textRotation="90" wrapText="1"/>
      <protection hidden="1"/>
    </xf>
    <xf numFmtId="0" fontId="63" fillId="0" borderId="8" xfId="0" applyFont="1" applyFill="1" applyBorder="1" applyAlignment="1" applyProtection="1">
      <alignment horizontal="center" vertical="center" textRotation="90" wrapText="1"/>
      <protection hidden="1"/>
    </xf>
    <xf numFmtId="0" fontId="63" fillId="0" borderId="1" xfId="0" applyFont="1" applyFill="1" applyBorder="1" applyAlignment="1" applyProtection="1">
      <alignment horizontal="center" vertical="center" textRotation="90" wrapText="1"/>
      <protection hidden="1"/>
    </xf>
    <xf numFmtId="0" fontId="63" fillId="0" borderId="3" xfId="0" applyFont="1" applyFill="1" applyBorder="1" applyAlignment="1" applyProtection="1">
      <alignment horizontal="center" vertical="center" textRotation="90" wrapText="1"/>
      <protection hidden="1"/>
    </xf>
    <xf numFmtId="0" fontId="22" fillId="12" borderId="0" xfId="0" applyFont="1" applyFill="1" applyBorder="1" applyAlignment="1" applyProtection="1">
      <alignment horizontal="center" vertical="center"/>
      <protection hidden="1"/>
    </xf>
    <xf numFmtId="0" fontId="22" fillId="12" borderId="59" xfId="0" applyFont="1" applyFill="1" applyBorder="1" applyAlignment="1" applyProtection="1">
      <alignment horizontal="center" vertical="center"/>
      <protection hidden="1"/>
    </xf>
    <xf numFmtId="0" fontId="24" fillId="0" borderId="13" xfId="0" applyFont="1" applyFill="1" applyBorder="1" applyAlignment="1" applyProtection="1">
      <alignment horizontal="center" vertical="center" textRotation="90"/>
      <protection hidden="1"/>
    </xf>
    <xf numFmtId="0" fontId="24" fillId="0" borderId="14" xfId="0" applyFont="1" applyFill="1" applyBorder="1" applyAlignment="1" applyProtection="1">
      <alignment horizontal="center" vertical="center" textRotation="90"/>
      <protection hidden="1"/>
    </xf>
    <xf numFmtId="0" fontId="24" fillId="0" borderId="15" xfId="0" applyFont="1" applyFill="1" applyBorder="1" applyAlignment="1" applyProtection="1">
      <alignment horizontal="center" vertical="center" textRotation="90"/>
      <protection hidden="1"/>
    </xf>
    <xf numFmtId="0" fontId="22" fillId="9" borderId="0" xfId="0" applyFont="1" applyFill="1" applyBorder="1" applyAlignment="1" applyProtection="1">
      <alignment horizontal="center" vertical="center"/>
      <protection hidden="1"/>
    </xf>
    <xf numFmtId="0" fontId="22" fillId="9" borderId="59" xfId="0" applyFont="1" applyFill="1" applyBorder="1" applyAlignment="1" applyProtection="1">
      <alignment horizontal="center" vertical="center"/>
      <protection hidden="1"/>
    </xf>
    <xf numFmtId="0" fontId="22" fillId="15" borderId="87" xfId="0" applyFont="1" applyFill="1" applyBorder="1" applyAlignment="1" applyProtection="1">
      <alignment horizontal="center" vertical="center"/>
      <protection hidden="1"/>
    </xf>
    <xf numFmtId="0" fontId="22" fillId="15" borderId="88" xfId="0" applyFont="1" applyFill="1" applyBorder="1" applyAlignment="1" applyProtection="1">
      <alignment horizontal="center" vertical="center"/>
      <protection hidden="1"/>
    </xf>
    <xf numFmtId="0" fontId="30" fillId="0" borderId="13" xfId="0" applyFont="1" applyBorder="1" applyAlignment="1" applyProtection="1">
      <alignment horizontal="center" vertical="center" textRotation="90"/>
      <protection hidden="1"/>
    </xf>
    <xf numFmtId="0" fontId="30" fillId="0" borderId="14" xfId="0" applyFont="1" applyBorder="1" applyAlignment="1" applyProtection="1">
      <alignment horizontal="center" vertical="center" textRotation="90"/>
      <protection hidden="1"/>
    </xf>
    <xf numFmtId="0" fontId="30" fillId="0" borderId="15" xfId="0" applyFont="1" applyBorder="1" applyAlignment="1" applyProtection="1">
      <alignment horizontal="center" vertical="center" textRotation="90"/>
      <protection hidden="1"/>
    </xf>
    <xf numFmtId="0" fontId="61" fillId="0" borderId="13" xfId="0" applyFont="1" applyBorder="1" applyAlignment="1" applyProtection="1">
      <alignment horizontal="center" vertical="center" textRotation="90"/>
      <protection hidden="1"/>
    </xf>
    <xf numFmtId="0" fontId="61" fillId="0" borderId="14" xfId="0" applyFont="1" applyBorder="1" applyAlignment="1" applyProtection="1">
      <alignment horizontal="center" vertical="center" textRotation="90"/>
      <protection hidden="1"/>
    </xf>
    <xf numFmtId="0" fontId="16" fillId="8" borderId="0" xfId="0" applyFont="1" applyFill="1" applyBorder="1" applyAlignment="1" applyProtection="1">
      <alignment horizontal="center" vertical="center"/>
      <protection hidden="1"/>
    </xf>
    <xf numFmtId="0" fontId="24" fillId="0" borderId="1" xfId="0" applyFont="1" applyFill="1" applyBorder="1" applyAlignment="1" applyProtection="1">
      <alignment horizontal="center" vertical="center" textRotation="90"/>
      <protection hidden="1"/>
    </xf>
    <xf numFmtId="0" fontId="24" fillId="0" borderId="3" xfId="0" applyFont="1" applyFill="1" applyBorder="1" applyAlignment="1" applyProtection="1">
      <alignment horizontal="center" vertical="center" textRotation="90"/>
      <protection hidden="1"/>
    </xf>
    <xf numFmtId="0" fontId="24" fillId="0" borderId="6" xfId="0" applyFont="1" applyFill="1" applyBorder="1" applyAlignment="1" applyProtection="1">
      <alignment horizontal="center" vertical="center" textRotation="90"/>
      <protection hidden="1"/>
    </xf>
    <xf numFmtId="0" fontId="24" fillId="0" borderId="8" xfId="0" applyFont="1" applyFill="1" applyBorder="1" applyAlignment="1" applyProtection="1">
      <alignment horizontal="center" vertical="center" textRotation="90"/>
      <protection hidden="1"/>
    </xf>
    <xf numFmtId="0" fontId="13" fillId="5" borderId="28" xfId="0" applyFont="1" applyFill="1" applyBorder="1" applyAlignment="1" applyProtection="1">
      <alignment horizontal="center" vertical="center"/>
      <protection hidden="1"/>
    </xf>
    <xf numFmtId="0" fontId="13" fillId="5" borderId="29" xfId="0" applyFont="1" applyFill="1" applyBorder="1" applyAlignment="1" applyProtection="1">
      <alignment horizontal="center" vertical="center"/>
      <protection hidden="1"/>
    </xf>
    <xf numFmtId="0" fontId="14" fillId="7" borderId="25" xfId="0" applyFont="1" applyFill="1" applyBorder="1" applyAlignment="1" applyProtection="1">
      <alignment horizontal="center" vertical="center"/>
      <protection hidden="1"/>
    </xf>
    <xf numFmtId="0" fontId="14" fillId="7" borderId="26" xfId="0" applyFont="1" applyFill="1" applyBorder="1" applyAlignment="1" applyProtection="1">
      <alignment horizontal="center" vertical="center"/>
      <protection hidden="1"/>
    </xf>
    <xf numFmtId="0" fontId="12" fillId="6" borderId="22" xfId="0" applyFont="1" applyFill="1" applyBorder="1" applyAlignment="1" applyProtection="1">
      <alignment horizontal="center" vertical="center"/>
      <protection hidden="1"/>
    </xf>
    <xf numFmtId="0" fontId="12" fillId="6" borderId="23" xfId="0" applyFont="1" applyFill="1" applyBorder="1" applyAlignment="1" applyProtection="1">
      <alignment horizontal="center" vertical="center"/>
      <protection hidden="1"/>
    </xf>
    <xf numFmtId="0" fontId="29" fillId="0" borderId="14" xfId="0" applyFont="1" applyBorder="1" applyAlignment="1" applyProtection="1">
      <alignment horizontal="center" vertical="center" textRotation="90"/>
      <protection hidden="1"/>
    </xf>
    <xf numFmtId="0" fontId="29" fillId="0" borderId="15" xfId="0" applyFont="1" applyBorder="1" applyAlignment="1" applyProtection="1">
      <alignment horizontal="center" vertical="center" textRotation="90"/>
      <protection hidden="1"/>
    </xf>
    <xf numFmtId="0" fontId="28" fillId="0" borderId="54" xfId="0" applyFont="1" applyBorder="1" applyAlignment="1" applyProtection="1">
      <alignment horizontal="center" vertical="top" wrapText="1"/>
      <protection hidden="1"/>
    </xf>
    <xf numFmtId="0" fontId="28" fillId="0" borderId="0" xfId="0" applyFont="1" applyAlignment="1" applyProtection="1">
      <alignment horizontal="center" vertical="top" wrapText="1"/>
      <protection hidden="1"/>
    </xf>
    <xf numFmtId="0" fontId="28" fillId="0" borderId="55" xfId="0" applyFont="1" applyBorder="1" applyAlignment="1" applyProtection="1">
      <alignment horizontal="center" vertical="top" wrapText="1"/>
      <protection hidden="1"/>
    </xf>
    <xf numFmtId="0" fontId="7" fillId="0" borderId="41" xfId="0" applyFont="1" applyBorder="1" applyAlignment="1" applyProtection="1">
      <alignment horizontal="center" vertical="center"/>
      <protection hidden="1"/>
    </xf>
    <xf numFmtId="0" fontId="7" fillId="0" borderId="41" xfId="0" applyFont="1" applyBorder="1" applyAlignment="1" applyProtection="1">
      <alignment horizontal="center"/>
      <protection hidden="1"/>
    </xf>
    <xf numFmtId="0" fontId="7" fillId="0" borderId="42" xfId="0" applyFont="1" applyBorder="1" applyAlignment="1" applyProtection="1">
      <alignment horizontal="center"/>
      <protection hidden="1"/>
    </xf>
    <xf numFmtId="0" fontId="7" fillId="0" borderId="41" xfId="0" applyFont="1" applyBorder="1" applyAlignment="1" applyProtection="1">
      <alignment horizontal="left"/>
      <protection hidden="1"/>
    </xf>
    <xf numFmtId="0" fontId="7" fillId="0" borderId="53" xfId="0" applyFont="1" applyBorder="1" applyAlignment="1" applyProtection="1">
      <alignment horizontal="left"/>
      <protection hidden="1"/>
    </xf>
    <xf numFmtId="0" fontId="7" fillId="0" borderId="42" xfId="0" applyFont="1" applyBorder="1" applyAlignment="1" applyProtection="1">
      <alignment horizontal="left"/>
      <protection hidden="1"/>
    </xf>
    <xf numFmtId="0" fontId="25" fillId="11" borderId="1" xfId="0" applyFont="1" applyFill="1" applyBorder="1" applyAlignment="1" applyProtection="1">
      <alignment horizontal="center" vertical="center"/>
      <protection hidden="1"/>
    </xf>
    <xf numFmtId="0" fontId="25" fillId="11" borderId="2" xfId="0" applyFont="1" applyFill="1" applyBorder="1" applyAlignment="1" applyProtection="1">
      <alignment horizontal="center" vertical="center"/>
      <protection hidden="1"/>
    </xf>
    <xf numFmtId="0" fontId="25" fillId="11" borderId="3" xfId="0" applyFont="1" applyFill="1" applyBorder="1" applyAlignment="1" applyProtection="1">
      <alignment horizontal="center" vertical="center"/>
      <protection hidden="1"/>
    </xf>
    <xf numFmtId="0" fontId="25" fillId="11" borderId="6" xfId="0" applyFont="1" applyFill="1" applyBorder="1" applyAlignment="1" applyProtection="1">
      <alignment horizontal="center" vertical="center"/>
      <protection hidden="1"/>
    </xf>
    <xf numFmtId="0" fontId="25" fillId="11" borderId="7" xfId="0" applyFont="1" applyFill="1" applyBorder="1" applyAlignment="1" applyProtection="1">
      <alignment horizontal="center" vertical="center"/>
      <protection hidden="1"/>
    </xf>
    <xf numFmtId="0" fontId="25" fillId="11" borderId="8" xfId="0" applyFont="1" applyFill="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62" fillId="0" borderId="4" xfId="0" applyFont="1" applyFill="1" applyBorder="1" applyAlignment="1" applyProtection="1">
      <alignment horizontal="center" vertical="center" textRotation="90" wrapText="1"/>
      <protection hidden="1"/>
    </xf>
    <xf numFmtId="0" fontId="62" fillId="0" borderId="5" xfId="0" applyFont="1" applyFill="1" applyBorder="1" applyAlignment="1" applyProtection="1">
      <alignment horizontal="center" vertical="center" textRotation="90" wrapText="1"/>
      <protection hidden="1"/>
    </xf>
    <xf numFmtId="0" fontId="62" fillId="0" borderId="6" xfId="0" applyFont="1" applyFill="1" applyBorder="1" applyAlignment="1" applyProtection="1">
      <alignment horizontal="center" vertical="center" textRotation="90" wrapText="1"/>
      <protection hidden="1"/>
    </xf>
    <xf numFmtId="0" fontId="62" fillId="0" borderId="8" xfId="0" applyFont="1" applyFill="1" applyBorder="1" applyAlignment="1" applyProtection="1">
      <alignment horizontal="center" vertical="center" textRotation="90" wrapText="1"/>
      <protection hidden="1"/>
    </xf>
    <xf numFmtId="0" fontId="24" fillId="0" borderId="4" xfId="0" applyFont="1" applyFill="1" applyBorder="1" applyAlignment="1" applyProtection="1">
      <alignment horizontal="center" vertical="center" textRotation="90"/>
      <protection hidden="1"/>
    </xf>
    <xf numFmtId="0" fontId="24" fillId="0" borderId="5" xfId="0" applyFont="1" applyFill="1" applyBorder="1" applyAlignment="1" applyProtection="1">
      <alignment horizontal="center" vertical="center" textRotation="90"/>
      <protection hidden="1"/>
    </xf>
    <xf numFmtId="0" fontId="26" fillId="0" borderId="1" xfId="0" applyFont="1" applyFill="1" applyBorder="1" applyAlignment="1" applyProtection="1">
      <alignment horizontal="center" vertical="center" textRotation="90" wrapText="1"/>
      <protection hidden="1"/>
    </xf>
    <xf numFmtId="0" fontId="26" fillId="0" borderId="3" xfId="0" applyFont="1" applyFill="1" applyBorder="1" applyAlignment="1" applyProtection="1">
      <alignment horizontal="center" vertical="center" textRotation="90" wrapText="1"/>
      <protection hidden="1"/>
    </xf>
    <xf numFmtId="0" fontId="26" fillId="0" borderId="4" xfId="0" applyFont="1" applyFill="1" applyBorder="1" applyAlignment="1" applyProtection="1">
      <alignment horizontal="center" vertical="center" textRotation="90" wrapText="1"/>
      <protection hidden="1"/>
    </xf>
    <xf numFmtId="0" fontId="26" fillId="0" borderId="5" xfId="0" applyFont="1" applyFill="1" applyBorder="1" applyAlignment="1" applyProtection="1">
      <alignment horizontal="center" vertical="center" textRotation="90" wrapText="1"/>
      <protection hidden="1"/>
    </xf>
    <xf numFmtId="0" fontId="26" fillId="0" borderId="6" xfId="0" applyFont="1" applyFill="1" applyBorder="1" applyAlignment="1" applyProtection="1">
      <alignment horizontal="center" vertical="center" textRotation="90" wrapText="1"/>
      <protection hidden="1"/>
    </xf>
    <xf numFmtId="0" fontId="26" fillId="0" borderId="8" xfId="0" applyFont="1" applyFill="1" applyBorder="1" applyAlignment="1" applyProtection="1">
      <alignment horizontal="center" vertical="center" textRotation="90" wrapText="1"/>
      <protection hidden="1"/>
    </xf>
    <xf numFmtId="0" fontId="30" fillId="0" borderId="1" xfId="0" applyFont="1" applyBorder="1" applyAlignment="1" applyProtection="1">
      <alignment horizontal="center" vertical="center" textRotation="90"/>
      <protection hidden="1"/>
    </xf>
    <xf numFmtId="0" fontId="30" fillId="0" borderId="3" xfId="0" applyFont="1" applyBorder="1" applyAlignment="1" applyProtection="1">
      <alignment horizontal="center" vertical="center" textRotation="90"/>
      <protection hidden="1"/>
    </xf>
    <xf numFmtId="0" fontId="30" fillId="0" borderId="4" xfId="0" applyFont="1" applyBorder="1" applyAlignment="1" applyProtection="1">
      <alignment horizontal="center" vertical="center" textRotation="90"/>
      <protection hidden="1"/>
    </xf>
    <xf numFmtId="0" fontId="30" fillId="0" borderId="5" xfId="0" applyFont="1" applyBorder="1" applyAlignment="1" applyProtection="1">
      <alignment horizontal="center" vertical="center" textRotation="90"/>
      <protection hidden="1"/>
    </xf>
    <xf numFmtId="0" fontId="30" fillId="0" borderId="6" xfId="0" applyFont="1" applyBorder="1" applyAlignment="1" applyProtection="1">
      <alignment horizontal="center" vertical="center" textRotation="90"/>
      <protection hidden="1"/>
    </xf>
    <xf numFmtId="0" fontId="30" fillId="0" borderId="8" xfId="0" applyFont="1" applyBorder="1" applyAlignment="1" applyProtection="1">
      <alignment horizontal="center" vertical="center" textRotation="90"/>
      <protection hidden="1"/>
    </xf>
    <xf numFmtId="0" fontId="61" fillId="0" borderId="1" xfId="0" applyFont="1" applyBorder="1" applyAlignment="1" applyProtection="1">
      <alignment horizontal="center" vertical="center" textRotation="90" wrapText="1"/>
      <protection hidden="1"/>
    </xf>
    <xf numFmtId="0" fontId="61" fillId="0" borderId="3" xfId="0" applyFont="1" applyBorder="1" applyAlignment="1" applyProtection="1">
      <alignment horizontal="center" vertical="center" textRotation="90" wrapText="1"/>
      <protection hidden="1"/>
    </xf>
    <xf numFmtId="0" fontId="61" fillId="0" borderId="6" xfId="0" applyFont="1" applyBorder="1" applyAlignment="1" applyProtection="1">
      <alignment horizontal="center" vertical="center" textRotation="90" wrapText="1"/>
      <protection hidden="1"/>
    </xf>
    <xf numFmtId="0" fontId="61" fillId="0" borderId="8" xfId="0" applyFont="1" applyBorder="1" applyAlignment="1" applyProtection="1">
      <alignment horizontal="center" vertical="center" textRotation="90" wrapText="1"/>
      <protection hidden="1"/>
    </xf>
    <xf numFmtId="0" fontId="29" fillId="0" borderId="13" xfId="0" applyFont="1" applyBorder="1" applyAlignment="1" applyProtection="1">
      <alignment horizontal="center" vertical="center" textRotation="90"/>
      <protection hidden="1"/>
    </xf>
    <xf numFmtId="0" fontId="30" fillId="0" borderId="3"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24" fillId="0" borderId="1" xfId="0" applyFont="1" applyFill="1" applyBorder="1" applyAlignment="1" applyProtection="1">
      <alignment horizontal="center" vertical="center" textRotation="90" wrapText="1"/>
      <protection hidden="1"/>
    </xf>
    <xf numFmtId="0" fontId="24" fillId="0" borderId="3" xfId="0" applyFont="1" applyFill="1" applyBorder="1" applyAlignment="1" applyProtection="1">
      <alignment horizontal="center" vertical="center" textRotation="90" wrapText="1"/>
      <protection hidden="1"/>
    </xf>
    <xf numFmtId="0" fontId="24" fillId="0" borderId="4" xfId="0" applyFont="1" applyFill="1" applyBorder="1" applyAlignment="1" applyProtection="1">
      <alignment horizontal="center" vertical="center" textRotation="90" wrapText="1"/>
      <protection hidden="1"/>
    </xf>
    <xf numFmtId="0" fontId="24" fillId="0" borderId="5" xfId="0" applyFont="1" applyFill="1" applyBorder="1" applyAlignment="1" applyProtection="1">
      <alignment horizontal="center" vertical="center" textRotation="90" wrapText="1"/>
      <protection hidden="1"/>
    </xf>
    <xf numFmtId="0" fontId="24" fillId="0" borderId="6" xfId="0" applyFont="1" applyFill="1" applyBorder="1" applyAlignment="1" applyProtection="1">
      <alignment horizontal="center" vertical="center" textRotation="90" wrapText="1"/>
      <protection hidden="1"/>
    </xf>
    <xf numFmtId="0" fontId="24" fillId="0" borderId="8" xfId="0" applyFont="1" applyFill="1" applyBorder="1" applyAlignment="1" applyProtection="1">
      <alignment horizontal="center" vertical="center" textRotation="90" wrapText="1"/>
      <protection hidden="1"/>
    </xf>
    <xf numFmtId="0" fontId="28" fillId="0" borderId="54" xfId="0" applyFont="1" applyFill="1" applyBorder="1" applyAlignment="1" applyProtection="1">
      <alignment horizontal="center" vertical="top" wrapText="1"/>
      <protection hidden="1"/>
    </xf>
    <xf numFmtId="0" fontId="28" fillId="0" borderId="0" xfId="0" applyFont="1" applyFill="1" applyBorder="1" applyAlignment="1" applyProtection="1">
      <alignment horizontal="center" vertical="top" wrapText="1"/>
      <protection hidden="1"/>
    </xf>
    <xf numFmtId="0" fontId="28" fillId="0" borderId="55" xfId="0" applyFont="1" applyFill="1" applyBorder="1" applyAlignment="1" applyProtection="1">
      <alignment horizontal="center" vertical="top" wrapText="1"/>
      <protection hidden="1"/>
    </xf>
    <xf numFmtId="0" fontId="22" fillId="0" borderId="1" xfId="0" applyFont="1" applyBorder="1" applyAlignment="1" applyProtection="1">
      <alignment horizontal="center" vertical="center" textRotation="90" wrapText="1"/>
      <protection hidden="1"/>
    </xf>
    <xf numFmtId="0" fontId="22" fillId="0" borderId="3" xfId="0" applyFont="1" applyBorder="1" applyAlignment="1" applyProtection="1">
      <alignment horizontal="center" vertical="center" textRotation="90" wrapText="1"/>
      <protection hidden="1"/>
    </xf>
    <xf numFmtId="0" fontId="22" fillId="0" borderId="6" xfId="0" applyFont="1" applyBorder="1" applyAlignment="1" applyProtection="1">
      <alignment horizontal="center" vertical="center" textRotation="90" wrapText="1"/>
      <protection hidden="1"/>
    </xf>
    <xf numFmtId="0" fontId="22" fillId="0" borderId="8" xfId="0" applyFont="1" applyBorder="1" applyAlignment="1" applyProtection="1">
      <alignment horizontal="center" vertical="center" textRotation="90" wrapText="1"/>
      <protection hidden="1"/>
    </xf>
    <xf numFmtId="0" fontId="22" fillId="0" borderId="1" xfId="0" applyFont="1" applyBorder="1" applyAlignment="1" applyProtection="1">
      <alignment horizontal="center" vertical="center" textRotation="90"/>
      <protection hidden="1"/>
    </xf>
    <xf numFmtId="0" fontId="22" fillId="0" borderId="3" xfId="0" applyFont="1" applyBorder="1" applyAlignment="1" applyProtection="1">
      <alignment horizontal="center" vertical="center" textRotation="90"/>
      <protection hidden="1"/>
    </xf>
    <xf numFmtId="0" fontId="22" fillId="0" borderId="4" xfId="0" applyFont="1" applyBorder="1" applyAlignment="1" applyProtection="1">
      <alignment horizontal="center" vertical="center" textRotation="90"/>
      <protection hidden="1"/>
    </xf>
    <xf numFmtId="0" fontId="22" fillId="0" borderId="5" xfId="0" applyFont="1" applyBorder="1" applyAlignment="1" applyProtection="1">
      <alignment horizontal="center" vertical="center" textRotation="90"/>
      <protection hidden="1"/>
    </xf>
    <xf numFmtId="0" fontId="22" fillId="0" borderId="6" xfId="0" applyFont="1" applyBorder="1" applyAlignment="1" applyProtection="1">
      <alignment horizontal="center" vertical="center" textRotation="90"/>
      <protection hidden="1"/>
    </xf>
    <xf numFmtId="0" fontId="22" fillId="0" borderId="8" xfId="0" applyFont="1" applyBorder="1" applyAlignment="1" applyProtection="1">
      <alignment horizontal="center" vertical="center" textRotation="90"/>
      <protection hidden="1"/>
    </xf>
    <xf numFmtId="0" fontId="12" fillId="0" borderId="1" xfId="0" applyFont="1" applyBorder="1" applyAlignment="1" applyProtection="1">
      <alignment horizontal="center" vertical="center" textRotation="90"/>
      <protection hidden="1"/>
    </xf>
    <xf numFmtId="0" fontId="12" fillId="0" borderId="3" xfId="0" applyFont="1" applyBorder="1" applyAlignment="1" applyProtection="1">
      <alignment horizontal="center" vertical="center" textRotation="90"/>
      <protection hidden="1"/>
    </xf>
    <xf numFmtId="0" fontId="12" fillId="0" borderId="4" xfId="0" applyFont="1" applyBorder="1" applyAlignment="1" applyProtection="1">
      <alignment horizontal="center" vertical="center" textRotation="90"/>
      <protection hidden="1"/>
    </xf>
    <xf numFmtId="0" fontId="12" fillId="0" borderId="5" xfId="0" applyFont="1" applyBorder="1" applyAlignment="1" applyProtection="1">
      <alignment horizontal="center" vertical="center" textRotation="90"/>
      <protection hidden="1"/>
    </xf>
    <xf numFmtId="0" fontId="12" fillId="0" borderId="6" xfId="0" applyFont="1" applyBorder="1" applyAlignment="1" applyProtection="1">
      <alignment horizontal="center" vertical="center" textRotation="90"/>
      <protection hidden="1"/>
    </xf>
    <xf numFmtId="0" fontId="12" fillId="0" borderId="8" xfId="0" applyFont="1" applyBorder="1" applyAlignment="1" applyProtection="1">
      <alignment horizontal="center" vertical="center" textRotation="90"/>
      <protection hidden="1"/>
    </xf>
    <xf numFmtId="0" fontId="12" fillId="0" borderId="6" xfId="0" applyFont="1" applyBorder="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12" fillId="0" borderId="13" xfId="0" applyFont="1" applyBorder="1" applyAlignment="1" applyProtection="1">
      <alignment horizontal="center" vertical="center" textRotation="90"/>
      <protection hidden="1"/>
    </xf>
    <xf numFmtId="0" fontId="12" fillId="0" borderId="14" xfId="0" applyFont="1" applyBorder="1" applyAlignment="1" applyProtection="1">
      <alignment horizontal="center" vertical="center" textRotation="90"/>
      <protection hidden="1"/>
    </xf>
    <xf numFmtId="0" fontId="12" fillId="0" borderId="15" xfId="0" applyFont="1" applyBorder="1" applyAlignment="1" applyProtection="1">
      <alignment horizontal="center" vertical="center" textRotation="90"/>
      <protection hidden="1"/>
    </xf>
    <xf numFmtId="0" fontId="5" fillId="0" borderId="13" xfId="0" applyFont="1" applyBorder="1" applyAlignment="1" applyProtection="1">
      <alignment horizontal="center" vertical="center" textRotation="90"/>
      <protection hidden="1"/>
    </xf>
    <xf numFmtId="0" fontId="5" fillId="0" borderId="14" xfId="0" applyFont="1" applyBorder="1" applyAlignment="1" applyProtection="1">
      <alignment horizontal="center" vertical="center" textRotation="90"/>
      <protection hidden="1"/>
    </xf>
    <xf numFmtId="0" fontId="5" fillId="0" borderId="15" xfId="0" applyFont="1" applyBorder="1" applyAlignment="1" applyProtection="1">
      <alignment horizontal="center" vertical="center" textRotation="90"/>
      <protection hidden="1"/>
    </xf>
    <xf numFmtId="0" fontId="33" fillId="0" borderId="1" xfId="0" applyFont="1" applyBorder="1" applyAlignment="1" applyProtection="1">
      <alignment horizontal="center" vertical="center" textRotation="90" wrapText="1"/>
      <protection hidden="1"/>
    </xf>
    <xf numFmtId="0" fontId="33" fillId="0" borderId="3" xfId="0" applyFont="1" applyBorder="1" applyAlignment="1" applyProtection="1">
      <alignment horizontal="center" vertical="center" textRotation="90" wrapText="1"/>
      <protection hidden="1"/>
    </xf>
    <xf numFmtId="0" fontId="33" fillId="0" borderId="4" xfId="0" applyFont="1" applyBorder="1" applyAlignment="1" applyProtection="1">
      <alignment horizontal="center" vertical="center" textRotation="90" wrapText="1"/>
      <protection hidden="1"/>
    </xf>
    <xf numFmtId="0" fontId="33" fillId="0" borderId="5" xfId="0" applyFont="1" applyBorder="1" applyAlignment="1" applyProtection="1">
      <alignment horizontal="center" vertical="center" textRotation="90" wrapText="1"/>
      <protection hidden="1"/>
    </xf>
    <xf numFmtId="0" fontId="12" fillId="0" borderId="41" xfId="0" applyFont="1" applyBorder="1" applyAlignment="1" applyProtection="1">
      <alignment horizontal="center" vertical="center" wrapText="1"/>
      <protection hidden="1"/>
    </xf>
    <xf numFmtId="0" fontId="12" fillId="0" borderId="42" xfId="0" applyFont="1" applyBorder="1" applyAlignment="1" applyProtection="1">
      <alignment horizontal="center" vertical="center" wrapText="1"/>
      <protection hidden="1"/>
    </xf>
    <xf numFmtId="0" fontId="33" fillId="0" borderId="1" xfId="0" applyFont="1" applyBorder="1" applyAlignment="1" applyProtection="1">
      <alignment horizontal="center" vertical="center" textRotation="90"/>
      <protection hidden="1"/>
    </xf>
    <xf numFmtId="0" fontId="33" fillId="0" borderId="3" xfId="0" applyFont="1" applyBorder="1" applyAlignment="1" applyProtection="1">
      <alignment horizontal="center" vertical="center" textRotation="90"/>
      <protection hidden="1"/>
    </xf>
    <xf numFmtId="0" fontId="33" fillId="0" borderId="4" xfId="0" applyFont="1" applyBorder="1" applyAlignment="1" applyProtection="1">
      <alignment horizontal="center" vertical="center" textRotation="90"/>
      <protection hidden="1"/>
    </xf>
    <xf numFmtId="0" fontId="33" fillId="0" borderId="5" xfId="0" applyFont="1" applyBorder="1" applyAlignment="1" applyProtection="1">
      <alignment horizontal="center" vertical="center" textRotation="90"/>
      <protection hidden="1"/>
    </xf>
    <xf numFmtId="0" fontId="33" fillId="0" borderId="6" xfId="0" applyFont="1" applyBorder="1" applyAlignment="1" applyProtection="1">
      <alignment horizontal="center" vertical="center" textRotation="90"/>
      <protection hidden="1"/>
    </xf>
    <xf numFmtId="0" fontId="33" fillId="0" borderId="8" xfId="0" applyFont="1" applyBorder="1" applyAlignment="1" applyProtection="1">
      <alignment horizontal="center" vertical="center" textRotation="90"/>
      <protection hidden="1"/>
    </xf>
    <xf numFmtId="0" fontId="33" fillId="0" borderId="13" xfId="0" applyFont="1" applyBorder="1" applyAlignment="1" applyProtection="1">
      <alignment horizontal="center" vertical="center" textRotation="90"/>
      <protection hidden="1"/>
    </xf>
    <xf numFmtId="0" fontId="33" fillId="0" borderId="15" xfId="0" applyFont="1" applyBorder="1" applyAlignment="1" applyProtection="1">
      <alignment horizontal="center" vertical="center" textRotation="90"/>
      <protection hidden="1"/>
    </xf>
    <xf numFmtId="0" fontId="22" fillId="15" borderId="60" xfId="0" applyFont="1" applyFill="1" applyBorder="1" applyAlignment="1" applyProtection="1">
      <alignment horizontal="center" vertical="center"/>
      <protection hidden="1"/>
    </xf>
    <xf numFmtId="0" fontId="22" fillId="15" borderId="61" xfId="0" applyFont="1" applyFill="1" applyBorder="1" applyAlignment="1" applyProtection="1">
      <alignment horizontal="center" vertical="center"/>
      <protection hidden="1"/>
    </xf>
    <xf numFmtId="0" fontId="30" fillId="0" borderId="4" xfId="0" applyFont="1" applyBorder="1" applyAlignment="1" applyProtection="1">
      <alignment horizontal="center" textRotation="90" wrapText="1"/>
      <protection hidden="1"/>
    </xf>
    <xf numFmtId="0" fontId="30" fillId="0" borderId="5" xfId="0" applyFont="1" applyBorder="1" applyAlignment="1" applyProtection="1">
      <alignment horizontal="center" textRotation="90" wrapText="1"/>
      <protection hidden="1"/>
    </xf>
    <xf numFmtId="0" fontId="30" fillId="0" borderId="6" xfId="0" applyFont="1" applyBorder="1" applyAlignment="1" applyProtection="1">
      <alignment horizontal="center" textRotation="90" wrapText="1"/>
      <protection hidden="1"/>
    </xf>
    <xf numFmtId="0" fontId="30" fillId="0" borderId="8" xfId="0" applyFont="1" applyBorder="1" applyAlignment="1" applyProtection="1">
      <alignment horizontal="center" textRotation="90" wrapText="1"/>
      <protection hidden="1"/>
    </xf>
    <xf numFmtId="0" fontId="33" fillId="0" borderId="14" xfId="0" applyFont="1" applyBorder="1" applyAlignment="1" applyProtection="1">
      <alignment horizontal="center" vertical="center" textRotation="90"/>
      <protection hidden="1"/>
    </xf>
    <xf numFmtId="0" fontId="12" fillId="9" borderId="0" xfId="0" applyFont="1" applyFill="1" applyAlignment="1" applyProtection="1">
      <alignment horizontal="center" vertical="center"/>
      <protection hidden="1"/>
    </xf>
    <xf numFmtId="0" fontId="22" fillId="9" borderId="0" xfId="0" applyFont="1" applyFill="1" applyAlignment="1" applyProtection="1">
      <alignment horizontal="center" vertical="center"/>
      <protection hidden="1"/>
    </xf>
    <xf numFmtId="0" fontId="22" fillId="9" borderId="69" xfId="0" applyFont="1" applyFill="1" applyBorder="1" applyAlignment="1" applyProtection="1">
      <alignment horizontal="center" vertical="center"/>
      <protection hidden="1"/>
    </xf>
    <xf numFmtId="0" fontId="22" fillId="9" borderId="68" xfId="0" applyFont="1" applyFill="1" applyBorder="1" applyAlignment="1" applyProtection="1">
      <alignment horizontal="center" vertical="center"/>
      <protection hidden="1"/>
    </xf>
    <xf numFmtId="0" fontId="32" fillId="0" borderId="13" xfId="0" applyFont="1" applyBorder="1" applyAlignment="1" applyProtection="1">
      <alignment horizontal="center" vertical="center" textRotation="90"/>
      <protection hidden="1"/>
    </xf>
    <xf numFmtId="0" fontId="32" fillId="0" borderId="14" xfId="0" applyFont="1" applyBorder="1" applyAlignment="1" applyProtection="1">
      <alignment horizontal="center" vertical="center" textRotation="90"/>
      <protection hidden="1"/>
    </xf>
    <xf numFmtId="0" fontId="32" fillId="0" borderId="15" xfId="0" applyFont="1" applyBorder="1" applyAlignment="1" applyProtection="1">
      <alignment horizontal="center" vertical="center" textRotation="90"/>
      <protection hidden="1"/>
    </xf>
    <xf numFmtId="0" fontId="32" fillId="0" borderId="13" xfId="0" applyFont="1" applyBorder="1" applyAlignment="1" applyProtection="1">
      <alignment horizontal="center" textRotation="90"/>
      <protection hidden="1"/>
    </xf>
    <xf numFmtId="0" fontId="32" fillId="0" borderId="15" xfId="0" applyFont="1" applyBorder="1" applyAlignment="1" applyProtection="1">
      <alignment horizontal="center" textRotation="90"/>
      <protection hidden="1"/>
    </xf>
    <xf numFmtId="0" fontId="12" fillId="0" borderId="1" xfId="0" applyFont="1" applyBorder="1" applyAlignment="1" applyProtection="1">
      <alignment horizontal="center" textRotation="90"/>
      <protection hidden="1"/>
    </xf>
    <xf numFmtId="0" fontId="12" fillId="0" borderId="3" xfId="0" applyFont="1" applyBorder="1" applyAlignment="1" applyProtection="1">
      <alignment horizontal="center" textRotation="90"/>
      <protection hidden="1"/>
    </xf>
    <xf numFmtId="0" fontId="12" fillId="0" borderId="4" xfId="0" applyFont="1" applyBorder="1" applyAlignment="1" applyProtection="1">
      <alignment horizontal="center" textRotation="90"/>
      <protection hidden="1"/>
    </xf>
    <xf numFmtId="0" fontId="12" fillId="0" borderId="5" xfId="0" applyFont="1" applyBorder="1" applyAlignment="1" applyProtection="1">
      <alignment horizontal="center" textRotation="90"/>
      <protection hidden="1"/>
    </xf>
    <xf numFmtId="0" fontId="12" fillId="0" borderId="6" xfId="0" applyFont="1" applyBorder="1" applyAlignment="1" applyProtection="1">
      <alignment horizontal="center" textRotation="90"/>
      <protection hidden="1"/>
    </xf>
    <xf numFmtId="0" fontId="12" fillId="0" borderId="8" xfId="0" applyFont="1" applyBorder="1" applyAlignment="1" applyProtection="1">
      <alignment horizontal="center" textRotation="90"/>
      <protection hidden="1"/>
    </xf>
    <xf numFmtId="0" fontId="27" fillId="12" borderId="0" xfId="0" applyFont="1" applyFill="1" applyBorder="1" applyAlignment="1" applyProtection="1">
      <alignment horizontal="center" vertical="center"/>
      <protection hidden="1"/>
    </xf>
    <xf numFmtId="0" fontId="27" fillId="12" borderId="59" xfId="0" applyFont="1" applyFill="1" applyBorder="1" applyAlignment="1" applyProtection="1">
      <alignment horizontal="center" vertical="center"/>
      <protection hidden="1"/>
    </xf>
    <xf numFmtId="0" fontId="0" fillId="0" borderId="0" xfId="0" applyAlignment="1">
      <alignment horizontal="center"/>
    </xf>
    <xf numFmtId="0" fontId="0" fillId="0" borderId="2" xfId="0" applyFill="1" applyBorder="1" applyAlignment="1">
      <alignment horizontal="center" vertical="center"/>
    </xf>
    <xf numFmtId="0" fontId="0" fillId="0" borderId="0" xfId="0" applyFill="1" applyBorder="1" applyAlignment="1">
      <alignment horizontal="center" vertical="center"/>
    </xf>
    <xf numFmtId="0" fontId="12" fillId="5" borderId="13" xfId="0" applyFont="1" applyFill="1" applyBorder="1" applyAlignment="1">
      <alignment horizontal="center" vertical="center"/>
    </xf>
    <xf numFmtId="0" fontId="12" fillId="5" borderId="15" xfId="0" applyFont="1" applyFill="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2" fillId="21" borderId="13" xfId="0" applyFont="1" applyFill="1" applyBorder="1" applyAlignment="1">
      <alignment horizontal="center" vertical="center"/>
    </xf>
    <xf numFmtId="0" fontId="12" fillId="21" borderId="15"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15" xfId="0" applyFont="1" applyFill="1" applyBorder="1" applyAlignment="1">
      <alignment horizontal="center" vertical="center"/>
    </xf>
    <xf numFmtId="0" fontId="12" fillId="15" borderId="13" xfId="0" applyFont="1" applyFill="1" applyBorder="1" applyAlignment="1">
      <alignment horizontal="center" vertical="center"/>
    </xf>
    <xf numFmtId="0" fontId="12" fillId="15" borderId="15" xfId="0" applyFont="1" applyFill="1" applyBorder="1" applyAlignment="1">
      <alignment horizontal="center" vertical="center"/>
    </xf>
    <xf numFmtId="0" fontId="17" fillId="20" borderId="30" xfId="0" applyFont="1" applyFill="1" applyBorder="1" applyAlignment="1">
      <alignment horizontal="center" vertical="center"/>
    </xf>
    <xf numFmtId="0" fontId="17" fillId="20" borderId="31" xfId="0" applyFont="1" applyFill="1" applyBorder="1" applyAlignment="1">
      <alignment horizontal="center" vertical="center"/>
    </xf>
    <xf numFmtId="0" fontId="17" fillId="20" borderId="32" xfId="0" applyFont="1" applyFill="1" applyBorder="1" applyAlignment="1">
      <alignment horizontal="center" vertical="center"/>
    </xf>
    <xf numFmtId="0" fontId="2" fillId="0" borderId="0" xfId="4" applyAlignment="1">
      <alignment horizontal="center"/>
    </xf>
    <xf numFmtId="0" fontId="2" fillId="12" borderId="0" xfId="4" applyFill="1" applyAlignment="1">
      <alignment horizontal="left" vertical="center"/>
    </xf>
  </cellXfs>
  <cellStyles count="6">
    <cellStyle name="Ezres" xfId="1" builtinId="3"/>
    <cellStyle name="Hivatkozás" xfId="2" builtinId="8"/>
    <cellStyle name="Normál" xfId="0" builtinId="0"/>
    <cellStyle name="Normál 2" xfId="4" xr:uid="{00000000-0005-0000-0000-000003000000}"/>
    <cellStyle name="Százalék" xfId="3" builtinId="5"/>
    <cellStyle name="Százalék 2" xfId="5" xr:uid="{00000000-0005-0000-0000-000005000000}"/>
  </cellStyles>
  <dxfs count="337">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theme="7" tint="-0.24994659260841701"/>
        </patternFill>
      </fill>
      <border>
        <left style="thin">
          <color auto="1"/>
        </left>
        <right style="thin">
          <color auto="1"/>
        </right>
        <top style="thin">
          <color auto="1"/>
        </top>
        <bottom style="thin">
          <color auto="1"/>
        </bottom>
      </border>
    </dxf>
    <dxf>
      <fill>
        <patternFill>
          <bgColor theme="0" tint="-0.499984740745262"/>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gradientFill type="path" left="0.5" right="0.5" top="0.5" bottom="0.5">
          <stop position="0">
            <color theme="7" tint="0.40000610370189521"/>
          </stop>
          <stop position="1">
            <color theme="7" tint="-0.25098422193060094"/>
          </stop>
        </gradientFill>
      </fill>
    </dxf>
    <dxf>
      <fill>
        <gradientFill type="path" left="0.5" right="0.5" top="0.5" bottom="0.5">
          <stop position="0">
            <color theme="0" tint="-0.25098422193060094"/>
          </stop>
          <stop position="1">
            <color theme="0" tint="-0.49803155613879818"/>
          </stop>
        </gradientFill>
      </fill>
    </dxf>
    <dxf>
      <fill>
        <gradientFill type="path" left="0.5" right="0.5" top="0.5" bottom="0.5">
          <stop position="0">
            <color theme="5" tint="0.40000610370189521"/>
          </stop>
          <stop position="1">
            <color theme="5" tint="-0.25098422193060094"/>
          </stop>
        </gradientFill>
      </fill>
    </dxf>
    <dxf>
      <fill>
        <gradientFill type="path" left="0.5" right="0.5" top="0.5" bottom="0.5">
          <stop position="0">
            <color theme="7" tint="0.40000610370189521"/>
          </stop>
          <stop position="1">
            <color theme="7" tint="-0.25098422193060094"/>
          </stop>
        </gradientFill>
      </fill>
    </dxf>
    <dxf>
      <fill>
        <gradientFill type="path" left="0.5" right="0.5" top="0.5" bottom="0.5">
          <stop position="0">
            <color theme="0" tint="-0.25098422193060094"/>
          </stop>
          <stop position="1">
            <color theme="0" tint="-0.49803155613879818"/>
          </stop>
        </gradientFill>
      </fill>
    </dxf>
    <dxf>
      <fill>
        <gradientFill type="path" left="0.5" right="0.5" top="0.5" bottom="0.5">
          <stop position="0">
            <color theme="5" tint="0.40000610370189521"/>
          </stop>
          <stop position="1">
            <color theme="5" tint="-0.25098422193060094"/>
          </stop>
        </gradientFill>
      </fill>
    </dxf>
    <dxf>
      <fill>
        <gradientFill type="path" left="0.5" right="0.5" top="0.5" bottom="0.5">
          <stop position="0">
            <color theme="7" tint="0.40000610370189521"/>
          </stop>
          <stop position="1">
            <color theme="7" tint="-0.25098422193060094"/>
          </stop>
        </gradientFill>
      </fill>
    </dxf>
    <dxf>
      <fill>
        <gradientFill type="path" left="0.5" right="0.5" top="0.5" bottom="0.5">
          <stop position="0">
            <color theme="0" tint="-0.25098422193060094"/>
          </stop>
          <stop position="1">
            <color theme="0" tint="-0.49803155613879818"/>
          </stop>
        </gradientFill>
      </fill>
    </dxf>
    <dxf>
      <fill>
        <gradientFill type="path" left="0.5" right="0.5" top="0.5" bottom="0.5">
          <stop position="0">
            <color theme="5" tint="0.40000610370189521"/>
          </stop>
          <stop position="1">
            <color theme="5" tint="-0.25098422193060094"/>
          </stop>
        </gradientFill>
      </fill>
    </dxf>
    <dxf>
      <fill>
        <gradientFill type="path" left="0.5" right="0.5" top="0.5" bottom="0.5">
          <stop position="0">
            <color theme="7" tint="0.40000610370189521"/>
          </stop>
          <stop position="1">
            <color theme="7" tint="-0.25098422193060094"/>
          </stop>
        </gradientFill>
      </fill>
    </dxf>
    <dxf>
      <fill>
        <gradientFill type="path" left="0.5" right="0.5" top="0.5" bottom="0.5">
          <stop position="0">
            <color theme="0" tint="-0.25098422193060094"/>
          </stop>
          <stop position="1">
            <color theme="0" tint="-0.49803155613879818"/>
          </stop>
        </gradientFill>
      </fill>
    </dxf>
    <dxf>
      <fill>
        <gradientFill type="path" left="0.5" right="0.5" top="0.5" bottom="0.5">
          <stop position="0">
            <color theme="5" tint="0.40000610370189521"/>
          </stop>
          <stop position="1">
            <color theme="5" tint="-0.25098422193060094"/>
          </stop>
        </gradientFill>
      </fill>
    </dxf>
    <dxf>
      <fill>
        <gradientFill type="path" left="0.5" right="0.5" top="0.5" bottom="0.5">
          <stop position="0">
            <color theme="7" tint="0.40000610370189521"/>
          </stop>
          <stop position="1">
            <color theme="7" tint="-0.25098422193060094"/>
          </stop>
        </gradientFill>
      </fill>
    </dxf>
    <dxf>
      <fill>
        <gradientFill type="path" left="0.5" right="0.5" top="0.5" bottom="0.5">
          <stop position="0">
            <color theme="0" tint="-0.25098422193060094"/>
          </stop>
          <stop position="1">
            <color theme="0" tint="-0.49803155613879818"/>
          </stop>
        </gradientFill>
      </fill>
    </dxf>
    <dxf>
      <fill>
        <gradientFill type="path" left="0.5" right="0.5" top="0.5" bottom="0.5">
          <stop position="0">
            <color theme="5" tint="0.40000610370189521"/>
          </stop>
          <stop position="1">
            <color theme="5" tint="-0.25098422193060094"/>
          </stop>
        </gradientFill>
      </fill>
    </dxf>
    <dxf>
      <fill>
        <gradientFill type="path" left="0.5" right="0.5" top="0.5" bottom="0.5">
          <stop position="0">
            <color theme="7" tint="0.40000610370189521"/>
          </stop>
          <stop position="1">
            <color theme="7" tint="-0.25098422193060094"/>
          </stop>
        </gradientFill>
      </fill>
    </dxf>
    <dxf>
      <fill>
        <gradientFill type="path" left="0.5" right="0.5" top="0.5" bottom="0.5">
          <stop position="0">
            <color theme="0" tint="-0.25098422193060094"/>
          </stop>
          <stop position="1">
            <color theme="0" tint="-0.49803155613879818"/>
          </stop>
        </gradientFill>
      </fill>
    </dxf>
    <dxf>
      <fill>
        <gradientFill type="path" left="0.5" right="0.5" top="0.5" bottom="0.5">
          <stop position="0">
            <color theme="5" tint="0.40000610370189521"/>
          </stop>
          <stop position="1">
            <color theme="5" tint="-0.25098422193060094"/>
          </stop>
        </gradientFill>
      </fill>
    </dxf>
    <dxf>
      <fill>
        <patternFill>
          <bgColor rgb="FF92D050"/>
        </patternFill>
      </fill>
    </dxf>
    <dxf>
      <fill>
        <patternFill>
          <bgColor rgb="FF92D050"/>
        </patternFill>
      </fill>
    </dxf>
    <dxf>
      <fill>
        <gradientFill type="path" left="0.5" right="0.5" top="0.5" bottom="0.5">
          <stop position="0">
            <color theme="7" tint="0.40000610370189521"/>
          </stop>
          <stop position="1">
            <color theme="7" tint="-0.25098422193060094"/>
          </stop>
        </gradientFill>
      </fill>
    </dxf>
    <dxf>
      <fill>
        <gradientFill type="path" left="0.5" right="0.5" top="0.5" bottom="0.5">
          <stop position="0">
            <color theme="0" tint="-0.25098422193060094"/>
          </stop>
          <stop position="1">
            <color theme="0" tint="-0.49803155613879818"/>
          </stop>
        </gradientFill>
      </fill>
    </dxf>
    <dxf>
      <fill>
        <gradientFill type="path" left="0.5" right="0.5" top="0.5" bottom="0.5">
          <stop position="0">
            <color theme="5" tint="0.40000610370189521"/>
          </stop>
          <stop position="1">
            <color theme="5" tint="-0.25098422193060094"/>
          </stop>
        </gradientFill>
      </fill>
    </dxf>
  </dxfs>
  <tableStyles count="0" defaultTableStyle="TableStyleMedium2" defaultPivotStyle="PivotStyleLight16"/>
  <colors>
    <mruColors>
      <color rgb="FF5F2C09"/>
      <color rgb="FFF83636"/>
      <color rgb="FF186E1C"/>
      <color rgb="FFB051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010'!A10"/><Relationship Id="rId13" Type="http://schemas.openxmlformats.org/officeDocument/2006/relationships/hyperlink" Target="#'2015'!A10"/><Relationship Id="rId18" Type="http://schemas.openxmlformats.org/officeDocument/2006/relationships/image" Target="../media/image1.jpeg"/><Relationship Id="rId3" Type="http://schemas.openxmlformats.org/officeDocument/2006/relationships/hyperlink" Target="#'2005'!A10"/><Relationship Id="rId21" Type="http://schemas.openxmlformats.org/officeDocument/2006/relationships/hyperlink" Target="#'2018'!A10"/><Relationship Id="rId7" Type="http://schemas.openxmlformats.org/officeDocument/2006/relationships/hyperlink" Target="#'2009'!A10"/><Relationship Id="rId12" Type="http://schemas.openxmlformats.org/officeDocument/2006/relationships/hyperlink" Target="#'2014'!A10"/><Relationship Id="rId17" Type="http://schemas.openxmlformats.org/officeDocument/2006/relationships/hyperlink" Target="#Records!A6"/><Relationship Id="rId2" Type="http://schemas.openxmlformats.org/officeDocument/2006/relationships/hyperlink" Target="#'2004'!A10"/><Relationship Id="rId16" Type="http://schemas.openxmlformats.org/officeDocument/2006/relationships/hyperlink" Target="#'All Time'!A7"/><Relationship Id="rId20" Type="http://schemas.openxmlformats.org/officeDocument/2006/relationships/hyperlink" Target="#'2017'!A10"/><Relationship Id="rId1" Type="http://schemas.openxmlformats.org/officeDocument/2006/relationships/hyperlink" Target="#'92-93'!A39:A41"/><Relationship Id="rId6" Type="http://schemas.openxmlformats.org/officeDocument/2006/relationships/hyperlink" Target="#'2008'!A10"/><Relationship Id="rId11" Type="http://schemas.openxmlformats.org/officeDocument/2006/relationships/hyperlink" Target="#'2013'!A10"/><Relationship Id="rId24" Type="http://schemas.openxmlformats.org/officeDocument/2006/relationships/hyperlink" Target="#'2021'!A10"/><Relationship Id="rId5" Type="http://schemas.openxmlformats.org/officeDocument/2006/relationships/hyperlink" Target="#'2007'!A10"/><Relationship Id="rId15" Type="http://schemas.openxmlformats.org/officeDocument/2006/relationships/hyperlink" Target="#Overview!A9"/><Relationship Id="rId23" Type="http://schemas.openxmlformats.org/officeDocument/2006/relationships/hyperlink" Target="#'2020'!A10"/><Relationship Id="rId10" Type="http://schemas.openxmlformats.org/officeDocument/2006/relationships/hyperlink" Target="#'2012'!A10"/><Relationship Id="rId19" Type="http://schemas.openxmlformats.org/officeDocument/2006/relationships/image" Target="../media/image2.jpeg"/><Relationship Id="rId4" Type="http://schemas.openxmlformats.org/officeDocument/2006/relationships/hyperlink" Target="#'2006'!A10"/><Relationship Id="rId9" Type="http://schemas.openxmlformats.org/officeDocument/2006/relationships/hyperlink" Target="#'2011'!A10"/><Relationship Id="rId14" Type="http://schemas.openxmlformats.org/officeDocument/2006/relationships/hyperlink" Target="#'2016'!A10"/><Relationship Id="rId22" Type="http://schemas.openxmlformats.org/officeDocument/2006/relationships/hyperlink" Target="#'2019'!A10"/></Relationships>
</file>

<file path=xl/drawings/_rels/drawing10.xml.rels><?xml version="1.0" encoding="UTF-8" standalone="yes"?>
<Relationships xmlns="http://schemas.openxmlformats.org/package/2006/relationships"><Relationship Id="rId8" Type="http://schemas.openxmlformats.org/officeDocument/2006/relationships/hyperlink" Target="#'2005'!A10"/><Relationship Id="rId13" Type="http://schemas.openxmlformats.org/officeDocument/2006/relationships/hyperlink" Target="#'2010'!A10"/><Relationship Id="rId18" Type="http://schemas.openxmlformats.org/officeDocument/2006/relationships/hyperlink" Target="#'2015'!A10"/><Relationship Id="rId26" Type="http://schemas.openxmlformats.org/officeDocument/2006/relationships/hyperlink" Target="#Overview!A9"/><Relationship Id="rId3" Type="http://schemas.openxmlformats.org/officeDocument/2006/relationships/image" Target="../media/image7.png"/><Relationship Id="rId21" Type="http://schemas.openxmlformats.org/officeDocument/2006/relationships/hyperlink" Target="#'2017'!A10"/><Relationship Id="rId7" Type="http://schemas.openxmlformats.org/officeDocument/2006/relationships/hyperlink" Target="#'2004'!A10"/><Relationship Id="rId12" Type="http://schemas.openxmlformats.org/officeDocument/2006/relationships/hyperlink" Target="#'2009'!A10"/><Relationship Id="rId17" Type="http://schemas.openxmlformats.org/officeDocument/2006/relationships/hyperlink" Target="#'2014'!A10"/><Relationship Id="rId25" Type="http://schemas.openxmlformats.org/officeDocument/2006/relationships/hyperlink" Target="#'2021'!A10"/><Relationship Id="rId2" Type="http://schemas.openxmlformats.org/officeDocument/2006/relationships/image" Target="../media/image13.png"/><Relationship Id="rId16" Type="http://schemas.openxmlformats.org/officeDocument/2006/relationships/hyperlink" Target="#'2013'!A10"/><Relationship Id="rId20" Type="http://schemas.openxmlformats.org/officeDocument/2006/relationships/image" Target="../media/image1.jpeg"/><Relationship Id="rId29" Type="http://schemas.openxmlformats.org/officeDocument/2006/relationships/image" Target="../media/image2.jpeg"/><Relationship Id="rId1" Type="http://schemas.openxmlformats.org/officeDocument/2006/relationships/hyperlink" Target="#'92-93'!A39:A41"/><Relationship Id="rId6" Type="http://schemas.openxmlformats.org/officeDocument/2006/relationships/image" Target="../media/image9.png"/><Relationship Id="rId11" Type="http://schemas.openxmlformats.org/officeDocument/2006/relationships/hyperlink" Target="#'2008'!A10"/><Relationship Id="rId24" Type="http://schemas.openxmlformats.org/officeDocument/2006/relationships/hyperlink" Target="#'2020'!A10"/><Relationship Id="rId5" Type="http://schemas.openxmlformats.org/officeDocument/2006/relationships/image" Target="../media/image5.png"/><Relationship Id="rId15" Type="http://schemas.openxmlformats.org/officeDocument/2006/relationships/hyperlink" Target="#'2012'!A10"/><Relationship Id="rId23" Type="http://schemas.openxmlformats.org/officeDocument/2006/relationships/hyperlink" Target="#'2019'!A10"/><Relationship Id="rId28" Type="http://schemas.openxmlformats.org/officeDocument/2006/relationships/hyperlink" Target="#Records!A6"/><Relationship Id="rId10" Type="http://schemas.openxmlformats.org/officeDocument/2006/relationships/hyperlink" Target="#'2007'!A10"/><Relationship Id="rId19" Type="http://schemas.openxmlformats.org/officeDocument/2006/relationships/hyperlink" Target="#'2016'!A10"/><Relationship Id="rId4" Type="http://schemas.openxmlformats.org/officeDocument/2006/relationships/image" Target="../media/image3.png"/><Relationship Id="rId9" Type="http://schemas.openxmlformats.org/officeDocument/2006/relationships/hyperlink" Target="#'2006'!A10"/><Relationship Id="rId14" Type="http://schemas.openxmlformats.org/officeDocument/2006/relationships/hyperlink" Target="#'2011'!A10"/><Relationship Id="rId22" Type="http://schemas.openxmlformats.org/officeDocument/2006/relationships/hyperlink" Target="#'2018'!A10"/><Relationship Id="rId27" Type="http://schemas.openxmlformats.org/officeDocument/2006/relationships/hyperlink" Target="#'All Time'!A7"/></Relationships>
</file>

<file path=xl/drawings/_rels/drawing11.xml.rels><?xml version="1.0" encoding="UTF-8" standalone="yes"?>
<Relationships xmlns="http://schemas.openxmlformats.org/package/2006/relationships"><Relationship Id="rId8" Type="http://schemas.openxmlformats.org/officeDocument/2006/relationships/hyperlink" Target="#'2010'!A10"/><Relationship Id="rId13" Type="http://schemas.openxmlformats.org/officeDocument/2006/relationships/image" Target="../media/image7.png"/><Relationship Id="rId18" Type="http://schemas.openxmlformats.org/officeDocument/2006/relationships/hyperlink" Target="#'2016'!A10"/><Relationship Id="rId26" Type="http://schemas.openxmlformats.org/officeDocument/2006/relationships/hyperlink" Target="#Records!A6"/><Relationship Id="rId39" Type="http://schemas.openxmlformats.org/officeDocument/2006/relationships/image" Target="../media/image28.png"/><Relationship Id="rId3" Type="http://schemas.openxmlformats.org/officeDocument/2006/relationships/hyperlink" Target="#'2005'!A10"/><Relationship Id="rId21" Type="http://schemas.openxmlformats.org/officeDocument/2006/relationships/hyperlink" Target="#'2019'!A10"/><Relationship Id="rId34" Type="http://schemas.openxmlformats.org/officeDocument/2006/relationships/image" Target="../media/image25.png"/><Relationship Id="rId42" Type="http://schemas.openxmlformats.org/officeDocument/2006/relationships/image" Target="../media/image17.png"/><Relationship Id="rId7" Type="http://schemas.openxmlformats.org/officeDocument/2006/relationships/hyperlink" Target="#'2009'!A10"/><Relationship Id="rId12" Type="http://schemas.openxmlformats.org/officeDocument/2006/relationships/image" Target="../media/image5.png"/><Relationship Id="rId17" Type="http://schemas.openxmlformats.org/officeDocument/2006/relationships/hyperlink" Target="#'2015'!A10"/><Relationship Id="rId25" Type="http://schemas.openxmlformats.org/officeDocument/2006/relationships/hyperlink" Target="#'All Time'!A7"/><Relationship Id="rId33" Type="http://schemas.openxmlformats.org/officeDocument/2006/relationships/image" Target="../media/image13.png"/><Relationship Id="rId38" Type="http://schemas.openxmlformats.org/officeDocument/2006/relationships/image" Target="../media/image27.png"/><Relationship Id="rId2" Type="http://schemas.openxmlformats.org/officeDocument/2006/relationships/hyperlink" Target="#'2004'!A10"/><Relationship Id="rId16" Type="http://schemas.openxmlformats.org/officeDocument/2006/relationships/hyperlink" Target="#'2014'!A10"/><Relationship Id="rId20" Type="http://schemas.openxmlformats.org/officeDocument/2006/relationships/hyperlink" Target="#'2018'!A10"/><Relationship Id="rId29" Type="http://schemas.openxmlformats.org/officeDocument/2006/relationships/image" Target="../media/image8.png"/><Relationship Id="rId41" Type="http://schemas.openxmlformats.org/officeDocument/2006/relationships/image" Target="../media/image23.png"/><Relationship Id="rId1" Type="http://schemas.openxmlformats.org/officeDocument/2006/relationships/hyperlink" Target="#'92-93'!A39:A41"/><Relationship Id="rId6" Type="http://schemas.openxmlformats.org/officeDocument/2006/relationships/hyperlink" Target="#'2008'!A10"/><Relationship Id="rId11" Type="http://schemas.openxmlformats.org/officeDocument/2006/relationships/image" Target="../media/image31.jpeg"/><Relationship Id="rId24" Type="http://schemas.openxmlformats.org/officeDocument/2006/relationships/hyperlink" Target="#Overview!A9"/><Relationship Id="rId32" Type="http://schemas.openxmlformats.org/officeDocument/2006/relationships/image" Target="../media/image10.png"/><Relationship Id="rId37" Type="http://schemas.openxmlformats.org/officeDocument/2006/relationships/image" Target="../media/image16.png"/><Relationship Id="rId40" Type="http://schemas.openxmlformats.org/officeDocument/2006/relationships/image" Target="../media/image19.png"/><Relationship Id="rId5" Type="http://schemas.openxmlformats.org/officeDocument/2006/relationships/hyperlink" Target="#'2007'!A10"/><Relationship Id="rId15" Type="http://schemas.openxmlformats.org/officeDocument/2006/relationships/hyperlink" Target="#'2013'!A10"/><Relationship Id="rId23" Type="http://schemas.openxmlformats.org/officeDocument/2006/relationships/hyperlink" Target="#'2021'!A10"/><Relationship Id="rId28" Type="http://schemas.openxmlformats.org/officeDocument/2006/relationships/image" Target="../media/image6.png"/><Relationship Id="rId36" Type="http://schemas.openxmlformats.org/officeDocument/2006/relationships/image" Target="../media/image14.png"/><Relationship Id="rId10" Type="http://schemas.openxmlformats.org/officeDocument/2006/relationships/hyperlink" Target="#'2012'!A10"/><Relationship Id="rId19" Type="http://schemas.openxmlformats.org/officeDocument/2006/relationships/hyperlink" Target="#'2017'!A10"/><Relationship Id="rId31" Type="http://schemas.openxmlformats.org/officeDocument/2006/relationships/image" Target="../media/image3.png"/><Relationship Id="rId44" Type="http://schemas.openxmlformats.org/officeDocument/2006/relationships/image" Target="../media/image18.png"/><Relationship Id="rId4" Type="http://schemas.openxmlformats.org/officeDocument/2006/relationships/hyperlink" Target="#'2006'!A10"/><Relationship Id="rId9" Type="http://schemas.openxmlformats.org/officeDocument/2006/relationships/hyperlink" Target="#'2011'!A10"/><Relationship Id="rId14" Type="http://schemas.openxmlformats.org/officeDocument/2006/relationships/image" Target="../media/image4.png"/><Relationship Id="rId22" Type="http://schemas.openxmlformats.org/officeDocument/2006/relationships/hyperlink" Target="#'2020'!A10"/><Relationship Id="rId27" Type="http://schemas.openxmlformats.org/officeDocument/2006/relationships/image" Target="../media/image2.jpeg"/><Relationship Id="rId30" Type="http://schemas.openxmlformats.org/officeDocument/2006/relationships/image" Target="../media/image9.png"/><Relationship Id="rId35" Type="http://schemas.openxmlformats.org/officeDocument/2006/relationships/image" Target="../media/image21.png"/><Relationship Id="rId43"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32.png"/><Relationship Id="rId18" Type="http://schemas.openxmlformats.org/officeDocument/2006/relationships/hyperlink" Target="#'2015'!A10"/><Relationship Id="rId26" Type="http://schemas.openxmlformats.org/officeDocument/2006/relationships/hyperlink" Target="#'All Time'!A7"/><Relationship Id="rId3" Type="http://schemas.openxmlformats.org/officeDocument/2006/relationships/hyperlink" Target="#'2006'!A10"/><Relationship Id="rId21" Type="http://schemas.openxmlformats.org/officeDocument/2006/relationships/hyperlink" Target="#'2018'!A10"/><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hyperlink" Target="#'2014'!A10"/><Relationship Id="rId25" Type="http://schemas.openxmlformats.org/officeDocument/2006/relationships/hyperlink" Target="#Overview!A9"/><Relationship Id="rId2" Type="http://schemas.openxmlformats.org/officeDocument/2006/relationships/hyperlink" Target="#'2005'!A10"/><Relationship Id="rId16" Type="http://schemas.openxmlformats.org/officeDocument/2006/relationships/hyperlink" Target="#'2013'!A10"/><Relationship Id="rId20" Type="http://schemas.openxmlformats.org/officeDocument/2006/relationships/hyperlink" Target="#'2017'!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21'!A10"/><Relationship Id="rId5" Type="http://schemas.openxmlformats.org/officeDocument/2006/relationships/hyperlink" Target="#'2008'!A10"/><Relationship Id="rId15" Type="http://schemas.openxmlformats.org/officeDocument/2006/relationships/image" Target="../media/image4.png"/><Relationship Id="rId23" Type="http://schemas.openxmlformats.org/officeDocument/2006/relationships/hyperlink" Target="#'2020'!A10"/><Relationship Id="rId10" Type="http://schemas.openxmlformats.org/officeDocument/2006/relationships/image" Target="../media/image7.png"/><Relationship Id="rId19" Type="http://schemas.openxmlformats.org/officeDocument/2006/relationships/hyperlink" Target="#'2016'!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33.jpeg"/><Relationship Id="rId22" Type="http://schemas.openxmlformats.org/officeDocument/2006/relationships/hyperlink" Target="#'2019'!A10"/><Relationship Id="rId27" Type="http://schemas.openxmlformats.org/officeDocument/2006/relationships/hyperlink" Target="#Records!A6"/></Relationships>
</file>

<file path=xl/drawings/_rels/drawing13.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34.jpeg"/><Relationship Id="rId18" Type="http://schemas.openxmlformats.org/officeDocument/2006/relationships/hyperlink" Target="#'2016'!A10"/><Relationship Id="rId26" Type="http://schemas.openxmlformats.org/officeDocument/2006/relationships/hyperlink" Target="#Records!A6"/><Relationship Id="rId3" Type="http://schemas.openxmlformats.org/officeDocument/2006/relationships/hyperlink" Target="#'2006'!A10"/><Relationship Id="rId21" Type="http://schemas.openxmlformats.org/officeDocument/2006/relationships/hyperlink" Target="#'2019'!A10"/><Relationship Id="rId7" Type="http://schemas.openxmlformats.org/officeDocument/2006/relationships/hyperlink" Target="#'2010'!A10"/><Relationship Id="rId12" Type="http://schemas.openxmlformats.org/officeDocument/2006/relationships/image" Target="../media/image32.png"/><Relationship Id="rId17" Type="http://schemas.openxmlformats.org/officeDocument/2006/relationships/hyperlink" Target="#'2015'!A10"/><Relationship Id="rId25" Type="http://schemas.openxmlformats.org/officeDocument/2006/relationships/hyperlink" Target="#'All Time'!A7"/><Relationship Id="rId2" Type="http://schemas.openxmlformats.org/officeDocument/2006/relationships/hyperlink" Target="#'2005'!A10"/><Relationship Id="rId16" Type="http://schemas.openxmlformats.org/officeDocument/2006/relationships/hyperlink" Target="#'2014'!A10"/><Relationship Id="rId20" Type="http://schemas.openxmlformats.org/officeDocument/2006/relationships/hyperlink" Target="#'2018'!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Overview!A9"/><Relationship Id="rId5" Type="http://schemas.openxmlformats.org/officeDocument/2006/relationships/hyperlink" Target="#'2008'!A10"/><Relationship Id="rId15" Type="http://schemas.openxmlformats.org/officeDocument/2006/relationships/hyperlink" Target="#'2013'!A10"/><Relationship Id="rId23" Type="http://schemas.openxmlformats.org/officeDocument/2006/relationships/hyperlink" Target="#'2021'!A10"/><Relationship Id="rId10" Type="http://schemas.openxmlformats.org/officeDocument/2006/relationships/image" Target="../media/image7.png"/><Relationship Id="rId19" Type="http://schemas.openxmlformats.org/officeDocument/2006/relationships/hyperlink" Target="#'2017'!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4.png"/><Relationship Id="rId22" Type="http://schemas.openxmlformats.org/officeDocument/2006/relationships/hyperlink" Target="#'2020'!A10"/></Relationships>
</file>

<file path=xl/drawings/_rels/drawing14.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9.png"/><Relationship Id="rId18" Type="http://schemas.openxmlformats.org/officeDocument/2006/relationships/hyperlink" Target="#'2013'!A10"/><Relationship Id="rId26" Type="http://schemas.openxmlformats.org/officeDocument/2006/relationships/hyperlink" Target="#'2021'!A10"/><Relationship Id="rId3" Type="http://schemas.openxmlformats.org/officeDocument/2006/relationships/hyperlink" Target="#'2006'!A10"/><Relationship Id="rId21" Type="http://schemas.openxmlformats.org/officeDocument/2006/relationships/hyperlink" Target="#'2016'!A10"/><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image" Target="../media/image24.png"/><Relationship Id="rId25" Type="http://schemas.openxmlformats.org/officeDocument/2006/relationships/hyperlink" Target="#'2020'!A10"/><Relationship Id="rId2" Type="http://schemas.openxmlformats.org/officeDocument/2006/relationships/hyperlink" Target="#'2005'!A10"/><Relationship Id="rId16" Type="http://schemas.openxmlformats.org/officeDocument/2006/relationships/image" Target="../media/image13.png"/><Relationship Id="rId20" Type="http://schemas.openxmlformats.org/officeDocument/2006/relationships/hyperlink" Target="#'2015'!A10"/><Relationship Id="rId29" Type="http://schemas.openxmlformats.org/officeDocument/2006/relationships/hyperlink" Target="#Records!A6"/><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9'!A10"/><Relationship Id="rId5" Type="http://schemas.openxmlformats.org/officeDocument/2006/relationships/hyperlink" Target="#'2008'!A10"/><Relationship Id="rId15" Type="http://schemas.openxmlformats.org/officeDocument/2006/relationships/image" Target="../media/image4.png"/><Relationship Id="rId23" Type="http://schemas.openxmlformats.org/officeDocument/2006/relationships/hyperlink" Target="#'2018'!A10"/><Relationship Id="rId28" Type="http://schemas.openxmlformats.org/officeDocument/2006/relationships/hyperlink" Target="#'All Time'!A7"/><Relationship Id="rId10" Type="http://schemas.openxmlformats.org/officeDocument/2006/relationships/image" Target="../media/image7.png"/><Relationship Id="rId19" Type="http://schemas.openxmlformats.org/officeDocument/2006/relationships/hyperlink" Target="#'2014'!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35.jpeg"/><Relationship Id="rId22" Type="http://schemas.openxmlformats.org/officeDocument/2006/relationships/hyperlink" Target="#'2017'!A10"/><Relationship Id="rId27" Type="http://schemas.openxmlformats.org/officeDocument/2006/relationships/hyperlink" Target="#Overview!A9"/></Relationships>
</file>

<file path=xl/drawings/_rels/drawing15.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8.png"/><Relationship Id="rId18" Type="http://schemas.openxmlformats.org/officeDocument/2006/relationships/hyperlink" Target="#'2013'!A10"/><Relationship Id="rId26" Type="http://schemas.openxmlformats.org/officeDocument/2006/relationships/hyperlink" Target="#'2021'!A10"/><Relationship Id="rId3" Type="http://schemas.openxmlformats.org/officeDocument/2006/relationships/hyperlink" Target="#'2006'!A10"/><Relationship Id="rId21" Type="http://schemas.openxmlformats.org/officeDocument/2006/relationships/hyperlink" Target="#'2016'!A10"/><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image" Target="../media/image23.png"/><Relationship Id="rId25" Type="http://schemas.openxmlformats.org/officeDocument/2006/relationships/hyperlink" Target="#'2020'!A10"/><Relationship Id="rId2" Type="http://schemas.openxmlformats.org/officeDocument/2006/relationships/hyperlink" Target="#'2005'!A10"/><Relationship Id="rId16" Type="http://schemas.openxmlformats.org/officeDocument/2006/relationships/image" Target="../media/image4.png"/><Relationship Id="rId20" Type="http://schemas.openxmlformats.org/officeDocument/2006/relationships/hyperlink" Target="#'2015'!A10"/><Relationship Id="rId29" Type="http://schemas.openxmlformats.org/officeDocument/2006/relationships/hyperlink" Target="#Records!A6"/><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9'!A10"/><Relationship Id="rId5" Type="http://schemas.openxmlformats.org/officeDocument/2006/relationships/hyperlink" Target="#'2008'!A10"/><Relationship Id="rId15" Type="http://schemas.openxmlformats.org/officeDocument/2006/relationships/image" Target="../media/image37.png"/><Relationship Id="rId23" Type="http://schemas.openxmlformats.org/officeDocument/2006/relationships/hyperlink" Target="#'2018'!A10"/><Relationship Id="rId28" Type="http://schemas.openxmlformats.org/officeDocument/2006/relationships/hyperlink" Target="#'All Time'!A7"/><Relationship Id="rId10" Type="http://schemas.openxmlformats.org/officeDocument/2006/relationships/image" Target="../media/image7.png"/><Relationship Id="rId19" Type="http://schemas.openxmlformats.org/officeDocument/2006/relationships/hyperlink" Target="#'2014'!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36.png"/><Relationship Id="rId22" Type="http://schemas.openxmlformats.org/officeDocument/2006/relationships/hyperlink" Target="#'2017'!A10"/><Relationship Id="rId27" Type="http://schemas.openxmlformats.org/officeDocument/2006/relationships/hyperlink" Target="#Overview!A9"/></Relationships>
</file>

<file path=xl/drawings/_rels/drawing16.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3.png"/><Relationship Id="rId18" Type="http://schemas.openxmlformats.org/officeDocument/2006/relationships/image" Target="../media/image18.png"/><Relationship Id="rId26" Type="http://schemas.openxmlformats.org/officeDocument/2006/relationships/hyperlink" Target="#'2015'!A10"/><Relationship Id="rId3" Type="http://schemas.openxmlformats.org/officeDocument/2006/relationships/hyperlink" Target="#'2006'!A10"/><Relationship Id="rId21" Type="http://schemas.openxmlformats.org/officeDocument/2006/relationships/image" Target="../media/image13.png"/><Relationship Id="rId34" Type="http://schemas.openxmlformats.org/officeDocument/2006/relationships/hyperlink" Target="#'All Time'!A7"/><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image" Target="../media/image17.png"/><Relationship Id="rId25" Type="http://schemas.openxmlformats.org/officeDocument/2006/relationships/hyperlink" Target="#'2014'!A10"/><Relationship Id="rId33" Type="http://schemas.openxmlformats.org/officeDocument/2006/relationships/hyperlink" Target="#Overview!A9"/><Relationship Id="rId2" Type="http://schemas.openxmlformats.org/officeDocument/2006/relationships/hyperlink" Target="#'2005'!A10"/><Relationship Id="rId16" Type="http://schemas.openxmlformats.org/officeDocument/2006/relationships/image" Target="../media/image39.emf"/><Relationship Id="rId20" Type="http://schemas.openxmlformats.org/officeDocument/2006/relationships/image" Target="../media/image8.png"/><Relationship Id="rId29" Type="http://schemas.openxmlformats.org/officeDocument/2006/relationships/hyperlink" Target="#'2018'!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3'!A10"/><Relationship Id="rId32" Type="http://schemas.openxmlformats.org/officeDocument/2006/relationships/hyperlink" Target="#'2021'!A10"/><Relationship Id="rId5" Type="http://schemas.openxmlformats.org/officeDocument/2006/relationships/hyperlink" Target="#'2008'!A10"/><Relationship Id="rId15" Type="http://schemas.openxmlformats.org/officeDocument/2006/relationships/image" Target="../media/image38.png"/><Relationship Id="rId23" Type="http://schemas.openxmlformats.org/officeDocument/2006/relationships/image" Target="../media/image41.png"/><Relationship Id="rId28" Type="http://schemas.openxmlformats.org/officeDocument/2006/relationships/hyperlink" Target="#'2017'!A10"/><Relationship Id="rId10" Type="http://schemas.openxmlformats.org/officeDocument/2006/relationships/image" Target="../media/image7.png"/><Relationship Id="rId19" Type="http://schemas.openxmlformats.org/officeDocument/2006/relationships/image" Target="../media/image19.png"/><Relationship Id="rId31" Type="http://schemas.openxmlformats.org/officeDocument/2006/relationships/hyperlink" Target="#'2020'!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9.png"/><Relationship Id="rId22" Type="http://schemas.openxmlformats.org/officeDocument/2006/relationships/image" Target="../media/image40.png"/><Relationship Id="rId27" Type="http://schemas.openxmlformats.org/officeDocument/2006/relationships/hyperlink" Target="#'2016'!A10"/><Relationship Id="rId30" Type="http://schemas.openxmlformats.org/officeDocument/2006/relationships/hyperlink" Target="#'2019'!A10"/><Relationship Id="rId35" Type="http://schemas.openxmlformats.org/officeDocument/2006/relationships/hyperlink" Target="#Records!A6"/></Relationships>
</file>

<file path=xl/drawings/_rels/drawing17.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4.png"/><Relationship Id="rId18" Type="http://schemas.openxmlformats.org/officeDocument/2006/relationships/image" Target="../media/image10.png"/><Relationship Id="rId26" Type="http://schemas.openxmlformats.org/officeDocument/2006/relationships/hyperlink" Target="#'2019'!A10"/><Relationship Id="rId3" Type="http://schemas.openxmlformats.org/officeDocument/2006/relationships/hyperlink" Target="#'2006'!A10"/><Relationship Id="rId21" Type="http://schemas.openxmlformats.org/officeDocument/2006/relationships/hyperlink" Target="#'2014'!A10"/><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image" Target="../media/image9.png"/><Relationship Id="rId25" Type="http://schemas.openxmlformats.org/officeDocument/2006/relationships/hyperlink" Target="#'2018'!A10"/><Relationship Id="rId2" Type="http://schemas.openxmlformats.org/officeDocument/2006/relationships/hyperlink" Target="#'2005'!A10"/><Relationship Id="rId16" Type="http://schemas.openxmlformats.org/officeDocument/2006/relationships/image" Target="../media/image43.emf"/><Relationship Id="rId20" Type="http://schemas.openxmlformats.org/officeDocument/2006/relationships/hyperlink" Target="#'2013'!A10"/><Relationship Id="rId29" Type="http://schemas.openxmlformats.org/officeDocument/2006/relationships/hyperlink" Target="#Overview!A9"/><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7'!A10"/><Relationship Id="rId5" Type="http://schemas.openxmlformats.org/officeDocument/2006/relationships/hyperlink" Target="#'2008'!A10"/><Relationship Id="rId15" Type="http://schemas.openxmlformats.org/officeDocument/2006/relationships/image" Target="../media/image42.png"/><Relationship Id="rId23" Type="http://schemas.openxmlformats.org/officeDocument/2006/relationships/hyperlink" Target="#'2016'!A10"/><Relationship Id="rId28" Type="http://schemas.openxmlformats.org/officeDocument/2006/relationships/hyperlink" Target="#'2021'!A10"/><Relationship Id="rId10" Type="http://schemas.openxmlformats.org/officeDocument/2006/relationships/image" Target="../media/image7.png"/><Relationship Id="rId19" Type="http://schemas.openxmlformats.org/officeDocument/2006/relationships/image" Target="../media/image26.png"/><Relationship Id="rId31" Type="http://schemas.openxmlformats.org/officeDocument/2006/relationships/hyperlink" Target="#Records!A6"/><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3.png"/><Relationship Id="rId22" Type="http://schemas.openxmlformats.org/officeDocument/2006/relationships/hyperlink" Target="#'2015'!A10"/><Relationship Id="rId27" Type="http://schemas.openxmlformats.org/officeDocument/2006/relationships/hyperlink" Target="#'2020'!A10"/><Relationship Id="rId30" Type="http://schemas.openxmlformats.org/officeDocument/2006/relationships/hyperlink" Target="#'All Time'!A7"/></Relationships>
</file>

<file path=xl/drawings/_rels/drawing18.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32.png"/><Relationship Id="rId18" Type="http://schemas.openxmlformats.org/officeDocument/2006/relationships/image" Target="../media/image7.png"/><Relationship Id="rId26" Type="http://schemas.openxmlformats.org/officeDocument/2006/relationships/hyperlink" Target="#'2018'!A10"/><Relationship Id="rId3" Type="http://schemas.openxmlformats.org/officeDocument/2006/relationships/hyperlink" Target="#'2006'!A10"/><Relationship Id="rId21" Type="http://schemas.openxmlformats.org/officeDocument/2006/relationships/hyperlink" Target="#'2013'!A10"/><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image" Target="../media/image21.png"/><Relationship Id="rId25" Type="http://schemas.openxmlformats.org/officeDocument/2006/relationships/hyperlink" Target="#'2017'!A10"/><Relationship Id="rId2" Type="http://schemas.openxmlformats.org/officeDocument/2006/relationships/hyperlink" Target="#'2005'!A10"/><Relationship Id="rId16" Type="http://schemas.openxmlformats.org/officeDocument/2006/relationships/image" Target="../media/image3.png"/><Relationship Id="rId20" Type="http://schemas.openxmlformats.org/officeDocument/2006/relationships/image" Target="../media/image26.png"/><Relationship Id="rId29" Type="http://schemas.openxmlformats.org/officeDocument/2006/relationships/hyperlink" Target="#'2021'!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8.png"/><Relationship Id="rId24" Type="http://schemas.openxmlformats.org/officeDocument/2006/relationships/hyperlink" Target="#'2016'!A10"/><Relationship Id="rId32" Type="http://schemas.openxmlformats.org/officeDocument/2006/relationships/hyperlink" Target="#Records!A6"/><Relationship Id="rId5" Type="http://schemas.openxmlformats.org/officeDocument/2006/relationships/hyperlink" Target="#'2008'!A10"/><Relationship Id="rId15" Type="http://schemas.openxmlformats.org/officeDocument/2006/relationships/image" Target="../media/image4.png"/><Relationship Id="rId23" Type="http://schemas.openxmlformats.org/officeDocument/2006/relationships/hyperlink" Target="#'2015'!A10"/><Relationship Id="rId28" Type="http://schemas.openxmlformats.org/officeDocument/2006/relationships/hyperlink" Target="#'2020'!A10"/><Relationship Id="rId10" Type="http://schemas.openxmlformats.org/officeDocument/2006/relationships/image" Target="../media/image5.png"/><Relationship Id="rId19" Type="http://schemas.openxmlformats.org/officeDocument/2006/relationships/image" Target="../media/image14.png"/><Relationship Id="rId31" Type="http://schemas.openxmlformats.org/officeDocument/2006/relationships/hyperlink" Target="#'All Time'!A7"/><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44.emf"/><Relationship Id="rId22" Type="http://schemas.openxmlformats.org/officeDocument/2006/relationships/hyperlink" Target="#'2014'!A10"/><Relationship Id="rId27" Type="http://schemas.openxmlformats.org/officeDocument/2006/relationships/hyperlink" Target="#'2019'!A10"/><Relationship Id="rId30" Type="http://schemas.openxmlformats.org/officeDocument/2006/relationships/hyperlink" Target="#Overview!A9"/></Relationships>
</file>

<file path=xl/drawings/_rels/drawing19.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9.png"/><Relationship Id="rId18" Type="http://schemas.openxmlformats.org/officeDocument/2006/relationships/image" Target="../media/image26.png"/><Relationship Id="rId26" Type="http://schemas.openxmlformats.org/officeDocument/2006/relationships/hyperlink" Target="#'2019'!A10"/><Relationship Id="rId3" Type="http://schemas.openxmlformats.org/officeDocument/2006/relationships/hyperlink" Target="#'2006'!A10"/><Relationship Id="rId21" Type="http://schemas.openxmlformats.org/officeDocument/2006/relationships/hyperlink" Target="#'2014'!A10"/><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image" Target="../media/image7.png"/><Relationship Id="rId25" Type="http://schemas.openxmlformats.org/officeDocument/2006/relationships/hyperlink" Target="#'2018'!A10"/><Relationship Id="rId2" Type="http://schemas.openxmlformats.org/officeDocument/2006/relationships/hyperlink" Target="#'2005'!A10"/><Relationship Id="rId16" Type="http://schemas.openxmlformats.org/officeDocument/2006/relationships/image" Target="../media/image3.png"/><Relationship Id="rId20" Type="http://schemas.openxmlformats.org/officeDocument/2006/relationships/hyperlink" Target="#'2013'!A10"/><Relationship Id="rId29" Type="http://schemas.openxmlformats.org/officeDocument/2006/relationships/hyperlink" Target="#Overview!A9"/><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8.png"/><Relationship Id="rId24" Type="http://schemas.openxmlformats.org/officeDocument/2006/relationships/hyperlink" Target="#'2017'!A10"/><Relationship Id="rId5" Type="http://schemas.openxmlformats.org/officeDocument/2006/relationships/hyperlink" Target="#'2008'!A10"/><Relationship Id="rId15" Type="http://schemas.openxmlformats.org/officeDocument/2006/relationships/image" Target="../media/image45.emf"/><Relationship Id="rId23" Type="http://schemas.openxmlformats.org/officeDocument/2006/relationships/hyperlink" Target="#'2016'!A10"/><Relationship Id="rId28" Type="http://schemas.openxmlformats.org/officeDocument/2006/relationships/hyperlink" Target="#'2021'!A10"/><Relationship Id="rId10" Type="http://schemas.openxmlformats.org/officeDocument/2006/relationships/image" Target="../media/image5.png"/><Relationship Id="rId19" Type="http://schemas.openxmlformats.org/officeDocument/2006/relationships/image" Target="../media/image14.png"/><Relationship Id="rId31" Type="http://schemas.openxmlformats.org/officeDocument/2006/relationships/hyperlink" Target="#Records!A6"/><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37.png"/><Relationship Id="rId22" Type="http://schemas.openxmlformats.org/officeDocument/2006/relationships/hyperlink" Target="#'2015'!A10"/><Relationship Id="rId27" Type="http://schemas.openxmlformats.org/officeDocument/2006/relationships/hyperlink" Target="#'2020'!A10"/><Relationship Id="rId30" Type="http://schemas.openxmlformats.org/officeDocument/2006/relationships/hyperlink" Target="#'All Time'!A7"/></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2008'!A10"/><Relationship Id="rId18" Type="http://schemas.openxmlformats.org/officeDocument/2006/relationships/hyperlink" Target="#'2013'!A10"/><Relationship Id="rId26" Type="http://schemas.openxmlformats.org/officeDocument/2006/relationships/image" Target="../media/image2.jpeg"/><Relationship Id="rId3" Type="http://schemas.openxmlformats.org/officeDocument/2006/relationships/image" Target="../media/image4.png"/><Relationship Id="rId21" Type="http://schemas.openxmlformats.org/officeDocument/2006/relationships/hyperlink" Target="#'2016'!A10"/><Relationship Id="rId7" Type="http://schemas.openxmlformats.org/officeDocument/2006/relationships/image" Target="../media/image8.png"/><Relationship Id="rId12" Type="http://schemas.openxmlformats.org/officeDocument/2006/relationships/hyperlink" Target="#'2007'!A10"/><Relationship Id="rId17" Type="http://schemas.openxmlformats.org/officeDocument/2006/relationships/hyperlink" Target="#'2012'!A10"/><Relationship Id="rId25" Type="http://schemas.openxmlformats.org/officeDocument/2006/relationships/image" Target="../media/image1.jpeg"/><Relationship Id="rId2" Type="http://schemas.openxmlformats.org/officeDocument/2006/relationships/image" Target="../media/image3.png"/><Relationship Id="rId16" Type="http://schemas.openxmlformats.org/officeDocument/2006/relationships/hyperlink" Target="#'2011'!A10"/><Relationship Id="rId20" Type="http://schemas.openxmlformats.org/officeDocument/2006/relationships/hyperlink" Target="#'2015'!A10"/><Relationship Id="rId29" Type="http://schemas.openxmlformats.org/officeDocument/2006/relationships/hyperlink" Target="#'2019'!A10"/><Relationship Id="rId1" Type="http://schemas.openxmlformats.org/officeDocument/2006/relationships/hyperlink" Target="#'92-93'!A39:A41"/><Relationship Id="rId6" Type="http://schemas.openxmlformats.org/officeDocument/2006/relationships/image" Target="../media/image7.png"/><Relationship Id="rId11" Type="http://schemas.openxmlformats.org/officeDocument/2006/relationships/hyperlink" Target="#'2006'!A10"/><Relationship Id="rId24" Type="http://schemas.openxmlformats.org/officeDocument/2006/relationships/hyperlink" Target="#Records!A6"/><Relationship Id="rId5" Type="http://schemas.openxmlformats.org/officeDocument/2006/relationships/image" Target="../media/image6.png"/><Relationship Id="rId15" Type="http://schemas.openxmlformats.org/officeDocument/2006/relationships/hyperlink" Target="#'2010'!A10"/><Relationship Id="rId23" Type="http://schemas.openxmlformats.org/officeDocument/2006/relationships/hyperlink" Target="#'All Time'!A7"/><Relationship Id="rId28" Type="http://schemas.openxmlformats.org/officeDocument/2006/relationships/hyperlink" Target="#'2018'!A10"/><Relationship Id="rId10" Type="http://schemas.openxmlformats.org/officeDocument/2006/relationships/hyperlink" Target="#'2005'!A10"/><Relationship Id="rId19" Type="http://schemas.openxmlformats.org/officeDocument/2006/relationships/hyperlink" Target="#'2014'!A10"/><Relationship Id="rId31" Type="http://schemas.openxmlformats.org/officeDocument/2006/relationships/hyperlink" Target="#'2021'!A10"/><Relationship Id="rId4" Type="http://schemas.openxmlformats.org/officeDocument/2006/relationships/image" Target="../media/image5.png"/><Relationship Id="rId9" Type="http://schemas.openxmlformats.org/officeDocument/2006/relationships/hyperlink" Target="#'2004'!A10"/><Relationship Id="rId14" Type="http://schemas.openxmlformats.org/officeDocument/2006/relationships/hyperlink" Target="#'2009'!A10"/><Relationship Id="rId22" Type="http://schemas.openxmlformats.org/officeDocument/2006/relationships/hyperlink" Target="#Overview!A9"/><Relationship Id="rId27" Type="http://schemas.openxmlformats.org/officeDocument/2006/relationships/hyperlink" Target="#'2017'!A10"/><Relationship Id="rId30" Type="http://schemas.openxmlformats.org/officeDocument/2006/relationships/hyperlink" Target="#'2020'!A10"/></Relationships>
</file>

<file path=xl/drawings/_rels/drawing20.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3.png"/><Relationship Id="rId18" Type="http://schemas.openxmlformats.org/officeDocument/2006/relationships/image" Target="../media/image12.png"/><Relationship Id="rId26" Type="http://schemas.openxmlformats.org/officeDocument/2006/relationships/hyperlink" Target="#'2016'!A10"/><Relationship Id="rId3" Type="http://schemas.openxmlformats.org/officeDocument/2006/relationships/hyperlink" Target="#'2006'!A10"/><Relationship Id="rId21" Type="http://schemas.openxmlformats.org/officeDocument/2006/relationships/image" Target="../media/image10.png"/><Relationship Id="rId34" Type="http://schemas.openxmlformats.org/officeDocument/2006/relationships/hyperlink" Target="#Records!A6"/><Relationship Id="rId7" Type="http://schemas.openxmlformats.org/officeDocument/2006/relationships/hyperlink" Target="#'2010'!A10"/><Relationship Id="rId12" Type="http://schemas.openxmlformats.org/officeDocument/2006/relationships/image" Target="../media/image8.png"/><Relationship Id="rId17" Type="http://schemas.openxmlformats.org/officeDocument/2006/relationships/image" Target="../media/image46.emf"/><Relationship Id="rId25" Type="http://schemas.openxmlformats.org/officeDocument/2006/relationships/hyperlink" Target="#'2015'!A10"/><Relationship Id="rId33" Type="http://schemas.openxmlformats.org/officeDocument/2006/relationships/hyperlink" Target="#'All Time'!A7"/><Relationship Id="rId2" Type="http://schemas.openxmlformats.org/officeDocument/2006/relationships/hyperlink" Target="#'2005'!A10"/><Relationship Id="rId16" Type="http://schemas.openxmlformats.org/officeDocument/2006/relationships/image" Target="../media/image9.png"/><Relationship Id="rId20" Type="http://schemas.openxmlformats.org/officeDocument/2006/relationships/image" Target="../media/image14.png"/><Relationship Id="rId29" Type="http://schemas.openxmlformats.org/officeDocument/2006/relationships/hyperlink" Target="#'2019'!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4'!A10"/><Relationship Id="rId32" Type="http://schemas.openxmlformats.org/officeDocument/2006/relationships/hyperlink" Target="#Overview!A9"/><Relationship Id="rId5" Type="http://schemas.openxmlformats.org/officeDocument/2006/relationships/hyperlink" Target="#'2008'!A10"/><Relationship Id="rId15" Type="http://schemas.openxmlformats.org/officeDocument/2006/relationships/image" Target="../media/image6.png"/><Relationship Id="rId23" Type="http://schemas.openxmlformats.org/officeDocument/2006/relationships/hyperlink" Target="#'2013'!A10"/><Relationship Id="rId28" Type="http://schemas.openxmlformats.org/officeDocument/2006/relationships/hyperlink" Target="#'2018'!A10"/><Relationship Id="rId10" Type="http://schemas.openxmlformats.org/officeDocument/2006/relationships/image" Target="../media/image7.png"/><Relationship Id="rId19" Type="http://schemas.openxmlformats.org/officeDocument/2006/relationships/image" Target="../media/image16.png"/><Relationship Id="rId31" Type="http://schemas.openxmlformats.org/officeDocument/2006/relationships/hyperlink" Target="#'2021'!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4.png"/><Relationship Id="rId22" Type="http://schemas.openxmlformats.org/officeDocument/2006/relationships/image" Target="../media/image26.png"/><Relationship Id="rId27" Type="http://schemas.openxmlformats.org/officeDocument/2006/relationships/hyperlink" Target="#'2017'!A10"/><Relationship Id="rId30" Type="http://schemas.openxmlformats.org/officeDocument/2006/relationships/hyperlink" Target="#'2020'!A10"/></Relationships>
</file>

<file path=xl/drawings/_rels/drawing21.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3.png"/><Relationship Id="rId18" Type="http://schemas.openxmlformats.org/officeDocument/2006/relationships/image" Target="../media/image9.png"/><Relationship Id="rId26" Type="http://schemas.openxmlformats.org/officeDocument/2006/relationships/hyperlink" Target="#'2019'!A10"/><Relationship Id="rId3" Type="http://schemas.openxmlformats.org/officeDocument/2006/relationships/hyperlink" Target="#'2006'!A10"/><Relationship Id="rId21" Type="http://schemas.openxmlformats.org/officeDocument/2006/relationships/hyperlink" Target="#'2014'!A10"/><Relationship Id="rId7" Type="http://schemas.openxmlformats.org/officeDocument/2006/relationships/hyperlink" Target="#'2010'!A10"/><Relationship Id="rId12" Type="http://schemas.openxmlformats.org/officeDocument/2006/relationships/image" Target="../media/image8.png"/><Relationship Id="rId17" Type="http://schemas.openxmlformats.org/officeDocument/2006/relationships/image" Target="../media/image6.png"/><Relationship Id="rId25" Type="http://schemas.openxmlformats.org/officeDocument/2006/relationships/hyperlink" Target="#'2018'!A10"/><Relationship Id="rId2" Type="http://schemas.openxmlformats.org/officeDocument/2006/relationships/hyperlink" Target="#'2005'!A10"/><Relationship Id="rId16" Type="http://schemas.openxmlformats.org/officeDocument/2006/relationships/image" Target="../media/image4.png"/><Relationship Id="rId20" Type="http://schemas.openxmlformats.org/officeDocument/2006/relationships/hyperlink" Target="#'2013'!A10"/><Relationship Id="rId29" Type="http://schemas.openxmlformats.org/officeDocument/2006/relationships/hyperlink" Target="#Overview!A9"/><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7'!A10"/><Relationship Id="rId5" Type="http://schemas.openxmlformats.org/officeDocument/2006/relationships/hyperlink" Target="#'2008'!A10"/><Relationship Id="rId15" Type="http://schemas.openxmlformats.org/officeDocument/2006/relationships/image" Target="../media/image47.emf"/><Relationship Id="rId23" Type="http://schemas.openxmlformats.org/officeDocument/2006/relationships/hyperlink" Target="#'2016'!A10"/><Relationship Id="rId28" Type="http://schemas.openxmlformats.org/officeDocument/2006/relationships/hyperlink" Target="#'2021'!A10"/><Relationship Id="rId10" Type="http://schemas.openxmlformats.org/officeDocument/2006/relationships/image" Target="../media/image7.png"/><Relationship Id="rId19" Type="http://schemas.openxmlformats.org/officeDocument/2006/relationships/image" Target="../media/image14.png"/><Relationship Id="rId31" Type="http://schemas.openxmlformats.org/officeDocument/2006/relationships/hyperlink" Target="#Records!A6"/><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42.png"/><Relationship Id="rId22" Type="http://schemas.openxmlformats.org/officeDocument/2006/relationships/hyperlink" Target="#'2015'!A10"/><Relationship Id="rId27" Type="http://schemas.openxmlformats.org/officeDocument/2006/relationships/hyperlink" Target="#'2020'!A10"/><Relationship Id="rId30" Type="http://schemas.openxmlformats.org/officeDocument/2006/relationships/hyperlink" Target="#'All Time'!A7"/></Relationships>
</file>

<file path=xl/drawings/_rels/drawing22.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48.png"/><Relationship Id="rId18" Type="http://schemas.openxmlformats.org/officeDocument/2006/relationships/hyperlink" Target="#'2014'!A10"/><Relationship Id="rId26" Type="http://schemas.openxmlformats.org/officeDocument/2006/relationships/hyperlink" Target="#Overview!A9"/><Relationship Id="rId3" Type="http://schemas.openxmlformats.org/officeDocument/2006/relationships/hyperlink" Target="#'2006'!A10"/><Relationship Id="rId21" Type="http://schemas.openxmlformats.org/officeDocument/2006/relationships/hyperlink" Target="#'2017'!A10"/><Relationship Id="rId7" Type="http://schemas.openxmlformats.org/officeDocument/2006/relationships/hyperlink" Target="#'2010'!A10"/><Relationship Id="rId12" Type="http://schemas.openxmlformats.org/officeDocument/2006/relationships/image" Target="../media/image8.png"/><Relationship Id="rId17" Type="http://schemas.openxmlformats.org/officeDocument/2006/relationships/hyperlink" Target="#'2013'!A10"/><Relationship Id="rId25" Type="http://schemas.openxmlformats.org/officeDocument/2006/relationships/hyperlink" Target="#'2021'!A10"/><Relationship Id="rId2" Type="http://schemas.openxmlformats.org/officeDocument/2006/relationships/hyperlink" Target="#'2005'!A10"/><Relationship Id="rId16" Type="http://schemas.openxmlformats.org/officeDocument/2006/relationships/image" Target="../media/image21.png"/><Relationship Id="rId20" Type="http://schemas.openxmlformats.org/officeDocument/2006/relationships/hyperlink" Target="#'2016'!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20'!A10"/><Relationship Id="rId5" Type="http://schemas.openxmlformats.org/officeDocument/2006/relationships/hyperlink" Target="#'2008'!A10"/><Relationship Id="rId15" Type="http://schemas.openxmlformats.org/officeDocument/2006/relationships/image" Target="../media/image3.png"/><Relationship Id="rId23" Type="http://schemas.openxmlformats.org/officeDocument/2006/relationships/hyperlink" Target="#'2019'!A10"/><Relationship Id="rId28" Type="http://schemas.openxmlformats.org/officeDocument/2006/relationships/hyperlink" Target="#Records!A6"/><Relationship Id="rId10" Type="http://schemas.openxmlformats.org/officeDocument/2006/relationships/image" Target="../media/image7.png"/><Relationship Id="rId19" Type="http://schemas.openxmlformats.org/officeDocument/2006/relationships/hyperlink" Target="#'2015'!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49.emf"/><Relationship Id="rId22" Type="http://schemas.openxmlformats.org/officeDocument/2006/relationships/hyperlink" Target="#'2018'!A10"/><Relationship Id="rId27" Type="http://schemas.openxmlformats.org/officeDocument/2006/relationships/hyperlink" Target="#'All Time'!A7"/></Relationships>
</file>

<file path=xl/drawings/_rels/drawing23.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32.png"/><Relationship Id="rId18" Type="http://schemas.openxmlformats.org/officeDocument/2006/relationships/hyperlink" Target="#'2015'!A10"/><Relationship Id="rId26" Type="http://schemas.openxmlformats.org/officeDocument/2006/relationships/hyperlink" Target="#'All Time'!A7"/><Relationship Id="rId3" Type="http://schemas.openxmlformats.org/officeDocument/2006/relationships/hyperlink" Target="#'2006'!A10"/><Relationship Id="rId21" Type="http://schemas.openxmlformats.org/officeDocument/2006/relationships/hyperlink" Target="#'2018'!A10"/><Relationship Id="rId7" Type="http://schemas.openxmlformats.org/officeDocument/2006/relationships/hyperlink" Target="#'2010'!A10"/><Relationship Id="rId12" Type="http://schemas.openxmlformats.org/officeDocument/2006/relationships/image" Target="../media/image8.png"/><Relationship Id="rId17" Type="http://schemas.openxmlformats.org/officeDocument/2006/relationships/hyperlink" Target="#'2014'!A10"/><Relationship Id="rId25" Type="http://schemas.openxmlformats.org/officeDocument/2006/relationships/hyperlink" Target="#Overview!A9"/><Relationship Id="rId2" Type="http://schemas.openxmlformats.org/officeDocument/2006/relationships/hyperlink" Target="#'2005'!A10"/><Relationship Id="rId16" Type="http://schemas.openxmlformats.org/officeDocument/2006/relationships/hyperlink" Target="#'2013'!A10"/><Relationship Id="rId20" Type="http://schemas.openxmlformats.org/officeDocument/2006/relationships/hyperlink" Target="#'2017'!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21'!A10"/><Relationship Id="rId5" Type="http://schemas.openxmlformats.org/officeDocument/2006/relationships/hyperlink" Target="#'2008'!A10"/><Relationship Id="rId15" Type="http://schemas.openxmlformats.org/officeDocument/2006/relationships/image" Target="../media/image4.png"/><Relationship Id="rId23" Type="http://schemas.openxmlformats.org/officeDocument/2006/relationships/hyperlink" Target="#'2020'!A10"/><Relationship Id="rId10" Type="http://schemas.openxmlformats.org/officeDocument/2006/relationships/image" Target="../media/image7.png"/><Relationship Id="rId19" Type="http://schemas.openxmlformats.org/officeDocument/2006/relationships/hyperlink" Target="#'2016'!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50.emf"/><Relationship Id="rId22" Type="http://schemas.openxmlformats.org/officeDocument/2006/relationships/hyperlink" Target="#'2019'!A10"/><Relationship Id="rId27" Type="http://schemas.openxmlformats.org/officeDocument/2006/relationships/hyperlink" Target="#Records!A6"/></Relationships>
</file>

<file path=xl/drawings/_rels/drawing24.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51.png"/><Relationship Id="rId18" Type="http://schemas.openxmlformats.org/officeDocument/2006/relationships/image" Target="../media/image10.png"/><Relationship Id="rId26" Type="http://schemas.openxmlformats.org/officeDocument/2006/relationships/hyperlink" Target="#'2018'!A10"/><Relationship Id="rId3" Type="http://schemas.openxmlformats.org/officeDocument/2006/relationships/hyperlink" Target="#'2006'!A10"/><Relationship Id="rId21" Type="http://schemas.openxmlformats.org/officeDocument/2006/relationships/hyperlink" Target="#'2013'!A10"/><Relationship Id="rId7" Type="http://schemas.openxmlformats.org/officeDocument/2006/relationships/hyperlink" Target="#'2010'!A10"/><Relationship Id="rId12" Type="http://schemas.openxmlformats.org/officeDocument/2006/relationships/image" Target="../media/image6.png"/><Relationship Id="rId17" Type="http://schemas.openxmlformats.org/officeDocument/2006/relationships/image" Target="../media/image40.png"/><Relationship Id="rId25" Type="http://schemas.openxmlformats.org/officeDocument/2006/relationships/hyperlink" Target="#'2017'!A10"/><Relationship Id="rId2" Type="http://schemas.openxmlformats.org/officeDocument/2006/relationships/hyperlink" Target="#'2005'!A10"/><Relationship Id="rId16" Type="http://schemas.openxmlformats.org/officeDocument/2006/relationships/image" Target="../media/image53.png"/><Relationship Id="rId20" Type="http://schemas.openxmlformats.org/officeDocument/2006/relationships/image" Target="../media/image25.png"/><Relationship Id="rId29" Type="http://schemas.openxmlformats.org/officeDocument/2006/relationships/hyperlink" Target="#'2021'!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6'!A10"/><Relationship Id="rId32" Type="http://schemas.openxmlformats.org/officeDocument/2006/relationships/hyperlink" Target="#Records!A6"/><Relationship Id="rId5" Type="http://schemas.openxmlformats.org/officeDocument/2006/relationships/hyperlink" Target="#'2008'!A10"/><Relationship Id="rId15" Type="http://schemas.openxmlformats.org/officeDocument/2006/relationships/image" Target="../media/image8.png"/><Relationship Id="rId23" Type="http://schemas.openxmlformats.org/officeDocument/2006/relationships/hyperlink" Target="#'2015'!A10"/><Relationship Id="rId28" Type="http://schemas.openxmlformats.org/officeDocument/2006/relationships/hyperlink" Target="#'2020'!A10"/><Relationship Id="rId10" Type="http://schemas.openxmlformats.org/officeDocument/2006/relationships/image" Target="../media/image7.png"/><Relationship Id="rId19" Type="http://schemas.openxmlformats.org/officeDocument/2006/relationships/image" Target="../media/image28.png"/><Relationship Id="rId31" Type="http://schemas.openxmlformats.org/officeDocument/2006/relationships/hyperlink" Target="#'All Time'!A7"/><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52.emf"/><Relationship Id="rId22" Type="http://schemas.openxmlformats.org/officeDocument/2006/relationships/hyperlink" Target="#'2014'!A10"/><Relationship Id="rId27" Type="http://schemas.openxmlformats.org/officeDocument/2006/relationships/hyperlink" Target="#'2019'!A10"/><Relationship Id="rId30" Type="http://schemas.openxmlformats.org/officeDocument/2006/relationships/hyperlink" Target="#Overview!A9"/></Relationships>
</file>

<file path=xl/drawings/_rels/drawing25.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21.png"/><Relationship Id="rId18" Type="http://schemas.openxmlformats.org/officeDocument/2006/relationships/image" Target="../media/image55.png"/><Relationship Id="rId26" Type="http://schemas.openxmlformats.org/officeDocument/2006/relationships/hyperlink" Target="#'2016'!A10"/><Relationship Id="rId3" Type="http://schemas.openxmlformats.org/officeDocument/2006/relationships/hyperlink" Target="#'2006'!A10"/><Relationship Id="rId21" Type="http://schemas.openxmlformats.org/officeDocument/2006/relationships/image" Target="../media/image27.png"/><Relationship Id="rId34" Type="http://schemas.openxmlformats.org/officeDocument/2006/relationships/hyperlink" Target="#Records!A6"/><Relationship Id="rId7" Type="http://schemas.openxmlformats.org/officeDocument/2006/relationships/hyperlink" Target="#'2010'!A10"/><Relationship Id="rId12" Type="http://schemas.openxmlformats.org/officeDocument/2006/relationships/image" Target="../media/image4.png"/><Relationship Id="rId17" Type="http://schemas.openxmlformats.org/officeDocument/2006/relationships/image" Target="../media/image51.png"/><Relationship Id="rId25" Type="http://schemas.openxmlformats.org/officeDocument/2006/relationships/hyperlink" Target="#'2015'!A10"/><Relationship Id="rId33" Type="http://schemas.openxmlformats.org/officeDocument/2006/relationships/hyperlink" Target="#'All Time'!A7"/><Relationship Id="rId2" Type="http://schemas.openxmlformats.org/officeDocument/2006/relationships/hyperlink" Target="#'2005'!A10"/><Relationship Id="rId16" Type="http://schemas.openxmlformats.org/officeDocument/2006/relationships/image" Target="../media/image54.emf"/><Relationship Id="rId20" Type="http://schemas.openxmlformats.org/officeDocument/2006/relationships/image" Target="../media/image10.png"/><Relationship Id="rId29" Type="http://schemas.openxmlformats.org/officeDocument/2006/relationships/hyperlink" Target="#'2019'!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png"/><Relationship Id="rId24" Type="http://schemas.openxmlformats.org/officeDocument/2006/relationships/hyperlink" Target="#'2014'!A10"/><Relationship Id="rId32" Type="http://schemas.openxmlformats.org/officeDocument/2006/relationships/hyperlink" Target="#Overview!A9"/><Relationship Id="rId5" Type="http://schemas.openxmlformats.org/officeDocument/2006/relationships/hyperlink" Target="#'2008'!A10"/><Relationship Id="rId15" Type="http://schemas.openxmlformats.org/officeDocument/2006/relationships/image" Target="../media/image6.png"/><Relationship Id="rId23" Type="http://schemas.openxmlformats.org/officeDocument/2006/relationships/hyperlink" Target="#'2013'!A10"/><Relationship Id="rId28" Type="http://schemas.openxmlformats.org/officeDocument/2006/relationships/hyperlink" Target="#'2018'!A10"/><Relationship Id="rId10" Type="http://schemas.openxmlformats.org/officeDocument/2006/relationships/image" Target="../media/image7.png"/><Relationship Id="rId19" Type="http://schemas.openxmlformats.org/officeDocument/2006/relationships/image" Target="../media/image15.png"/><Relationship Id="rId31" Type="http://schemas.openxmlformats.org/officeDocument/2006/relationships/hyperlink" Target="#'2021'!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8.png"/><Relationship Id="rId22" Type="http://schemas.openxmlformats.org/officeDocument/2006/relationships/image" Target="../media/image25.png"/><Relationship Id="rId27" Type="http://schemas.openxmlformats.org/officeDocument/2006/relationships/hyperlink" Target="#'2017'!A10"/><Relationship Id="rId30" Type="http://schemas.openxmlformats.org/officeDocument/2006/relationships/hyperlink" Target="#'2020'!A10"/></Relationships>
</file>

<file path=xl/drawings/_rels/drawing26.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53.png"/><Relationship Id="rId18" Type="http://schemas.openxmlformats.org/officeDocument/2006/relationships/image" Target="../media/image40.png"/><Relationship Id="rId26" Type="http://schemas.openxmlformats.org/officeDocument/2006/relationships/hyperlink" Target="#'2016'!A10"/><Relationship Id="rId3" Type="http://schemas.openxmlformats.org/officeDocument/2006/relationships/hyperlink" Target="#'2006'!A10"/><Relationship Id="rId21" Type="http://schemas.openxmlformats.org/officeDocument/2006/relationships/image" Target="../media/image14.png"/><Relationship Id="rId34" Type="http://schemas.openxmlformats.org/officeDocument/2006/relationships/hyperlink" Target="#Records!A6"/><Relationship Id="rId7" Type="http://schemas.openxmlformats.org/officeDocument/2006/relationships/hyperlink" Target="#'2010'!A10"/><Relationship Id="rId12" Type="http://schemas.openxmlformats.org/officeDocument/2006/relationships/image" Target="../media/image5.png"/><Relationship Id="rId17" Type="http://schemas.openxmlformats.org/officeDocument/2006/relationships/image" Target="../media/image6.png"/><Relationship Id="rId25" Type="http://schemas.openxmlformats.org/officeDocument/2006/relationships/hyperlink" Target="#'2015'!A10"/><Relationship Id="rId33" Type="http://schemas.openxmlformats.org/officeDocument/2006/relationships/hyperlink" Target="#'All Time'!A7"/><Relationship Id="rId2" Type="http://schemas.openxmlformats.org/officeDocument/2006/relationships/hyperlink" Target="#'2005'!A10"/><Relationship Id="rId16" Type="http://schemas.openxmlformats.org/officeDocument/2006/relationships/image" Target="../media/image8.png"/><Relationship Id="rId20" Type="http://schemas.openxmlformats.org/officeDocument/2006/relationships/image" Target="../media/image25.png"/><Relationship Id="rId29" Type="http://schemas.openxmlformats.org/officeDocument/2006/relationships/hyperlink" Target="#'2019'!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56.emf"/><Relationship Id="rId24" Type="http://schemas.openxmlformats.org/officeDocument/2006/relationships/hyperlink" Target="#'2014'!A10"/><Relationship Id="rId32" Type="http://schemas.openxmlformats.org/officeDocument/2006/relationships/hyperlink" Target="#Overview!A9"/><Relationship Id="rId5" Type="http://schemas.openxmlformats.org/officeDocument/2006/relationships/hyperlink" Target="#'2008'!A10"/><Relationship Id="rId15" Type="http://schemas.openxmlformats.org/officeDocument/2006/relationships/image" Target="../media/image21.png"/><Relationship Id="rId23" Type="http://schemas.openxmlformats.org/officeDocument/2006/relationships/hyperlink" Target="#'2013'!A10"/><Relationship Id="rId28" Type="http://schemas.openxmlformats.org/officeDocument/2006/relationships/hyperlink" Target="#'2018'!A10"/><Relationship Id="rId10" Type="http://schemas.openxmlformats.org/officeDocument/2006/relationships/image" Target="../media/image7.png"/><Relationship Id="rId19" Type="http://schemas.openxmlformats.org/officeDocument/2006/relationships/image" Target="../media/image10.png"/><Relationship Id="rId31" Type="http://schemas.openxmlformats.org/officeDocument/2006/relationships/hyperlink" Target="#'2021'!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image" Target="../media/image4.png"/><Relationship Id="rId22" Type="http://schemas.openxmlformats.org/officeDocument/2006/relationships/image" Target="../media/image27.png"/><Relationship Id="rId27" Type="http://schemas.openxmlformats.org/officeDocument/2006/relationships/hyperlink" Target="#'2017'!A10"/><Relationship Id="rId30" Type="http://schemas.openxmlformats.org/officeDocument/2006/relationships/hyperlink" Target="#'2020'!A10"/></Relationships>
</file>

<file path=xl/drawings/_rels/drawing27.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image" Target="../media/image14.png"/><Relationship Id="rId18" Type="http://schemas.openxmlformats.org/officeDocument/2006/relationships/hyperlink" Target="#'2017'!A10"/><Relationship Id="rId3" Type="http://schemas.openxmlformats.org/officeDocument/2006/relationships/hyperlink" Target="#'2006'!A10"/><Relationship Id="rId21" Type="http://schemas.openxmlformats.org/officeDocument/2006/relationships/hyperlink" Target="#'2020'!A10"/><Relationship Id="rId7" Type="http://schemas.openxmlformats.org/officeDocument/2006/relationships/hyperlink" Target="#'2010'!A10"/><Relationship Id="rId12" Type="http://schemas.openxmlformats.org/officeDocument/2006/relationships/image" Target="../media/image58.emf"/><Relationship Id="rId17" Type="http://schemas.openxmlformats.org/officeDocument/2006/relationships/hyperlink" Target="#'2016'!A10"/><Relationship Id="rId25" Type="http://schemas.openxmlformats.org/officeDocument/2006/relationships/hyperlink" Target="#Records!A6"/><Relationship Id="rId2" Type="http://schemas.openxmlformats.org/officeDocument/2006/relationships/hyperlink" Target="#'2005'!A10"/><Relationship Id="rId16" Type="http://schemas.openxmlformats.org/officeDocument/2006/relationships/hyperlink" Target="#'2015'!A10"/><Relationship Id="rId20" Type="http://schemas.openxmlformats.org/officeDocument/2006/relationships/hyperlink" Target="#'2019'!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7.png"/><Relationship Id="rId24" Type="http://schemas.openxmlformats.org/officeDocument/2006/relationships/hyperlink" Target="#'All Time'!A7"/><Relationship Id="rId5" Type="http://schemas.openxmlformats.org/officeDocument/2006/relationships/hyperlink" Target="#'2008'!A10"/><Relationship Id="rId15" Type="http://schemas.openxmlformats.org/officeDocument/2006/relationships/hyperlink" Target="#'2014'!A10"/><Relationship Id="rId23" Type="http://schemas.openxmlformats.org/officeDocument/2006/relationships/hyperlink" Target="#Overview!A9"/><Relationship Id="rId10" Type="http://schemas.openxmlformats.org/officeDocument/2006/relationships/image" Target="../media/image57.png"/><Relationship Id="rId19" Type="http://schemas.openxmlformats.org/officeDocument/2006/relationships/hyperlink" Target="#'2018'!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hyperlink" Target="#'2013'!A10"/><Relationship Id="rId22" Type="http://schemas.openxmlformats.org/officeDocument/2006/relationships/hyperlink" Target="#'2021'!A10"/></Relationships>
</file>

<file path=xl/drawings/_rels/drawing28.xml.rels><?xml version="1.0" encoding="UTF-8" standalone="yes"?>
<Relationships xmlns="http://schemas.openxmlformats.org/package/2006/relationships"><Relationship Id="rId8" Type="http://schemas.openxmlformats.org/officeDocument/2006/relationships/hyperlink" Target="#'2011'!A10"/><Relationship Id="rId13" Type="http://schemas.openxmlformats.org/officeDocument/2006/relationships/hyperlink" Target="#'2014'!A10"/><Relationship Id="rId18" Type="http://schemas.openxmlformats.org/officeDocument/2006/relationships/hyperlink" Target="#'2019'!A10"/><Relationship Id="rId3" Type="http://schemas.openxmlformats.org/officeDocument/2006/relationships/hyperlink" Target="#'2006'!A10"/><Relationship Id="rId21" Type="http://schemas.openxmlformats.org/officeDocument/2006/relationships/hyperlink" Target="#Overview!A9"/><Relationship Id="rId7" Type="http://schemas.openxmlformats.org/officeDocument/2006/relationships/hyperlink" Target="#'2010'!A10"/><Relationship Id="rId12" Type="http://schemas.openxmlformats.org/officeDocument/2006/relationships/hyperlink" Target="#'2013'!A10"/><Relationship Id="rId17" Type="http://schemas.openxmlformats.org/officeDocument/2006/relationships/hyperlink" Target="#'2018'!A10"/><Relationship Id="rId2" Type="http://schemas.openxmlformats.org/officeDocument/2006/relationships/hyperlink" Target="#'2005'!A10"/><Relationship Id="rId16" Type="http://schemas.openxmlformats.org/officeDocument/2006/relationships/hyperlink" Target="#'2017'!A10"/><Relationship Id="rId20" Type="http://schemas.openxmlformats.org/officeDocument/2006/relationships/hyperlink" Target="#'2021'!A10"/><Relationship Id="rId1" Type="http://schemas.openxmlformats.org/officeDocument/2006/relationships/hyperlink" Target="#'2004'!A10"/><Relationship Id="rId6" Type="http://schemas.openxmlformats.org/officeDocument/2006/relationships/hyperlink" Target="#'2009'!A10"/><Relationship Id="rId11" Type="http://schemas.openxmlformats.org/officeDocument/2006/relationships/image" Target="../media/image7.png"/><Relationship Id="rId5" Type="http://schemas.openxmlformats.org/officeDocument/2006/relationships/hyperlink" Target="#'2008'!A10"/><Relationship Id="rId15" Type="http://schemas.openxmlformats.org/officeDocument/2006/relationships/hyperlink" Target="#'2016'!A10"/><Relationship Id="rId23" Type="http://schemas.openxmlformats.org/officeDocument/2006/relationships/hyperlink" Target="#Records!A6"/><Relationship Id="rId10" Type="http://schemas.openxmlformats.org/officeDocument/2006/relationships/image" Target="../media/image59.emf"/><Relationship Id="rId19" Type="http://schemas.openxmlformats.org/officeDocument/2006/relationships/hyperlink" Target="#'2020'!A10"/><Relationship Id="rId4" Type="http://schemas.openxmlformats.org/officeDocument/2006/relationships/hyperlink" Target="#'2007'!A10"/><Relationship Id="rId9" Type="http://schemas.openxmlformats.org/officeDocument/2006/relationships/hyperlink" Target="#'2012'!A10"/><Relationship Id="rId14" Type="http://schemas.openxmlformats.org/officeDocument/2006/relationships/hyperlink" Target="#'2015'!A10"/><Relationship Id="rId22" Type="http://schemas.openxmlformats.org/officeDocument/2006/relationships/hyperlink" Target="#'All Time'!A7"/></Relationships>
</file>

<file path=xl/drawings/_rels/drawing29.xml.rels><?xml version="1.0" encoding="UTF-8" standalone="yes"?>
<Relationships xmlns="http://schemas.openxmlformats.org/package/2006/relationships"><Relationship Id="rId8" Type="http://schemas.openxmlformats.org/officeDocument/2006/relationships/hyperlink" Target="#'2010'!A10"/><Relationship Id="rId13" Type="http://schemas.openxmlformats.org/officeDocument/2006/relationships/hyperlink" Target="#'2014'!A10"/><Relationship Id="rId18" Type="http://schemas.openxmlformats.org/officeDocument/2006/relationships/hyperlink" Target="#'2019'!A10"/><Relationship Id="rId3" Type="http://schemas.openxmlformats.org/officeDocument/2006/relationships/hyperlink" Target="#'2005'!A10"/><Relationship Id="rId21" Type="http://schemas.openxmlformats.org/officeDocument/2006/relationships/hyperlink" Target="#Overview!A9"/><Relationship Id="rId7" Type="http://schemas.openxmlformats.org/officeDocument/2006/relationships/hyperlink" Target="#'2009'!A10"/><Relationship Id="rId12" Type="http://schemas.openxmlformats.org/officeDocument/2006/relationships/hyperlink" Target="#'2013'!A10"/><Relationship Id="rId17" Type="http://schemas.openxmlformats.org/officeDocument/2006/relationships/hyperlink" Target="#'2018'!A10"/><Relationship Id="rId2" Type="http://schemas.openxmlformats.org/officeDocument/2006/relationships/hyperlink" Target="#'2004'!A10"/><Relationship Id="rId16" Type="http://schemas.openxmlformats.org/officeDocument/2006/relationships/hyperlink" Target="#'2017'!A10"/><Relationship Id="rId20" Type="http://schemas.openxmlformats.org/officeDocument/2006/relationships/hyperlink" Target="#'2021'!A10"/><Relationship Id="rId1" Type="http://schemas.openxmlformats.org/officeDocument/2006/relationships/image" Target="../media/image60.emf"/><Relationship Id="rId6" Type="http://schemas.openxmlformats.org/officeDocument/2006/relationships/hyperlink" Target="#'2008'!A10"/><Relationship Id="rId11" Type="http://schemas.openxmlformats.org/officeDocument/2006/relationships/image" Target="../media/image7.png"/><Relationship Id="rId5" Type="http://schemas.openxmlformats.org/officeDocument/2006/relationships/hyperlink" Target="#'2007'!A10"/><Relationship Id="rId15" Type="http://schemas.openxmlformats.org/officeDocument/2006/relationships/hyperlink" Target="#'2016'!A10"/><Relationship Id="rId23" Type="http://schemas.openxmlformats.org/officeDocument/2006/relationships/hyperlink" Target="#Records!A6"/><Relationship Id="rId10" Type="http://schemas.openxmlformats.org/officeDocument/2006/relationships/hyperlink" Target="#'2012'!A10"/><Relationship Id="rId19" Type="http://schemas.openxmlformats.org/officeDocument/2006/relationships/hyperlink" Target="#'2020'!A10"/><Relationship Id="rId4" Type="http://schemas.openxmlformats.org/officeDocument/2006/relationships/hyperlink" Target="#'2006'!A10"/><Relationship Id="rId9" Type="http://schemas.openxmlformats.org/officeDocument/2006/relationships/hyperlink" Target="#'2011'!A10"/><Relationship Id="rId14" Type="http://schemas.openxmlformats.org/officeDocument/2006/relationships/hyperlink" Target="#'2015'!A10"/><Relationship Id="rId22" Type="http://schemas.openxmlformats.org/officeDocument/2006/relationships/hyperlink" Target="#'All Time'!A7"/></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2007'!A10"/><Relationship Id="rId18" Type="http://schemas.openxmlformats.org/officeDocument/2006/relationships/hyperlink" Target="#'2012'!A10"/><Relationship Id="rId26" Type="http://schemas.openxmlformats.org/officeDocument/2006/relationships/image" Target="../media/image1.jpeg"/><Relationship Id="rId3" Type="http://schemas.openxmlformats.org/officeDocument/2006/relationships/image" Target="../media/image5.png"/><Relationship Id="rId21" Type="http://schemas.openxmlformats.org/officeDocument/2006/relationships/hyperlink" Target="#'2015'!A10"/><Relationship Id="rId7" Type="http://schemas.openxmlformats.org/officeDocument/2006/relationships/image" Target="../media/image10.png"/><Relationship Id="rId12" Type="http://schemas.openxmlformats.org/officeDocument/2006/relationships/hyperlink" Target="#'2006'!A10"/><Relationship Id="rId17" Type="http://schemas.openxmlformats.org/officeDocument/2006/relationships/hyperlink" Target="#'2011'!A10"/><Relationship Id="rId25" Type="http://schemas.openxmlformats.org/officeDocument/2006/relationships/hyperlink" Target="#Records!A6"/><Relationship Id="rId33" Type="http://schemas.openxmlformats.org/officeDocument/2006/relationships/image" Target="../media/image4.png"/><Relationship Id="rId2" Type="http://schemas.openxmlformats.org/officeDocument/2006/relationships/image" Target="../media/image3.png"/><Relationship Id="rId16" Type="http://schemas.openxmlformats.org/officeDocument/2006/relationships/hyperlink" Target="#'2010'!A10"/><Relationship Id="rId20" Type="http://schemas.openxmlformats.org/officeDocument/2006/relationships/hyperlink" Target="#'2014'!A10"/><Relationship Id="rId29" Type="http://schemas.openxmlformats.org/officeDocument/2006/relationships/hyperlink" Target="#'2018'!A10"/><Relationship Id="rId1" Type="http://schemas.openxmlformats.org/officeDocument/2006/relationships/hyperlink" Target="#'92-93'!A39:A41"/><Relationship Id="rId6" Type="http://schemas.openxmlformats.org/officeDocument/2006/relationships/image" Target="../media/image6.png"/><Relationship Id="rId11" Type="http://schemas.openxmlformats.org/officeDocument/2006/relationships/hyperlink" Target="#'2005'!A10"/><Relationship Id="rId24" Type="http://schemas.openxmlformats.org/officeDocument/2006/relationships/hyperlink" Target="#'All Time'!A7"/><Relationship Id="rId32" Type="http://schemas.openxmlformats.org/officeDocument/2006/relationships/hyperlink" Target="#'2021'!A10"/><Relationship Id="rId5" Type="http://schemas.openxmlformats.org/officeDocument/2006/relationships/image" Target="../media/image9.png"/><Relationship Id="rId15" Type="http://schemas.openxmlformats.org/officeDocument/2006/relationships/hyperlink" Target="#'2009'!A10"/><Relationship Id="rId23" Type="http://schemas.openxmlformats.org/officeDocument/2006/relationships/hyperlink" Target="#Overview!A9"/><Relationship Id="rId28" Type="http://schemas.openxmlformats.org/officeDocument/2006/relationships/hyperlink" Target="#'2017'!A10"/><Relationship Id="rId10" Type="http://schemas.openxmlformats.org/officeDocument/2006/relationships/hyperlink" Target="#'2004'!A10"/><Relationship Id="rId19" Type="http://schemas.openxmlformats.org/officeDocument/2006/relationships/hyperlink" Target="#'2013'!A10"/><Relationship Id="rId31" Type="http://schemas.openxmlformats.org/officeDocument/2006/relationships/hyperlink" Target="#'2020'!A10"/><Relationship Id="rId4" Type="http://schemas.openxmlformats.org/officeDocument/2006/relationships/image" Target="../media/image7.png"/><Relationship Id="rId9" Type="http://schemas.openxmlformats.org/officeDocument/2006/relationships/image" Target="../media/image8.png"/><Relationship Id="rId14" Type="http://schemas.openxmlformats.org/officeDocument/2006/relationships/hyperlink" Target="#'2008'!A10"/><Relationship Id="rId22" Type="http://schemas.openxmlformats.org/officeDocument/2006/relationships/hyperlink" Target="#'2016'!A10"/><Relationship Id="rId27" Type="http://schemas.openxmlformats.org/officeDocument/2006/relationships/image" Target="../media/image2.jpeg"/><Relationship Id="rId30" Type="http://schemas.openxmlformats.org/officeDocument/2006/relationships/hyperlink" Target="#'2019'!A10"/></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hyperlink" Target="#'2011'!A10"/><Relationship Id="rId39" Type="http://schemas.openxmlformats.org/officeDocument/2006/relationships/hyperlink" Target="#'All Time'!A7"/><Relationship Id="rId3" Type="http://schemas.openxmlformats.org/officeDocument/2006/relationships/image" Target="../media/image7.png"/><Relationship Id="rId21" Type="http://schemas.openxmlformats.org/officeDocument/2006/relationships/hyperlink" Target="#'2006'!A10"/><Relationship Id="rId34" Type="http://schemas.openxmlformats.org/officeDocument/2006/relationships/hyperlink" Target="#'2018'!A10"/><Relationship Id="rId42"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hyperlink" Target="#'2010'!A10"/><Relationship Id="rId33" Type="http://schemas.openxmlformats.org/officeDocument/2006/relationships/hyperlink" Target="#'2017'!A10"/><Relationship Id="rId38" Type="http://schemas.openxmlformats.org/officeDocument/2006/relationships/hyperlink" Target="#Overview!A9"/><Relationship Id="rId2" Type="http://schemas.openxmlformats.org/officeDocument/2006/relationships/image" Target="../media/image5.png"/><Relationship Id="rId16" Type="http://schemas.openxmlformats.org/officeDocument/2006/relationships/image" Target="../media/image20.png"/><Relationship Id="rId20" Type="http://schemas.openxmlformats.org/officeDocument/2006/relationships/hyperlink" Target="#'2005'!A10"/><Relationship Id="rId29" Type="http://schemas.openxmlformats.org/officeDocument/2006/relationships/hyperlink" Target="#'2014'!A10"/><Relationship Id="rId41" Type="http://schemas.openxmlformats.org/officeDocument/2006/relationships/image" Target="../media/image2.jpeg"/><Relationship Id="rId1" Type="http://schemas.openxmlformats.org/officeDocument/2006/relationships/image" Target="../media/image4.png"/><Relationship Id="rId6" Type="http://schemas.openxmlformats.org/officeDocument/2006/relationships/image" Target="../media/image3.png"/><Relationship Id="rId11" Type="http://schemas.openxmlformats.org/officeDocument/2006/relationships/image" Target="../media/image15.png"/><Relationship Id="rId24" Type="http://schemas.openxmlformats.org/officeDocument/2006/relationships/hyperlink" Target="#'2009'!A10"/><Relationship Id="rId32" Type="http://schemas.openxmlformats.org/officeDocument/2006/relationships/image" Target="../media/image1.jpeg"/><Relationship Id="rId37" Type="http://schemas.openxmlformats.org/officeDocument/2006/relationships/hyperlink" Target="#'2021'!A10"/><Relationship Id="rId40" Type="http://schemas.openxmlformats.org/officeDocument/2006/relationships/hyperlink" Target="#Records!A6"/><Relationship Id="rId5" Type="http://schemas.openxmlformats.org/officeDocument/2006/relationships/image" Target="../media/image6.png"/><Relationship Id="rId15" Type="http://schemas.openxmlformats.org/officeDocument/2006/relationships/image" Target="../media/image19.png"/><Relationship Id="rId23" Type="http://schemas.openxmlformats.org/officeDocument/2006/relationships/hyperlink" Target="#'2008'!A10"/><Relationship Id="rId28" Type="http://schemas.openxmlformats.org/officeDocument/2006/relationships/hyperlink" Target="#'2013'!A10"/><Relationship Id="rId36" Type="http://schemas.openxmlformats.org/officeDocument/2006/relationships/hyperlink" Target="#'2020'!A10"/><Relationship Id="rId10" Type="http://schemas.openxmlformats.org/officeDocument/2006/relationships/image" Target="../media/image14.png"/><Relationship Id="rId19" Type="http://schemas.openxmlformats.org/officeDocument/2006/relationships/hyperlink" Target="#'2004'!A10"/><Relationship Id="rId31" Type="http://schemas.openxmlformats.org/officeDocument/2006/relationships/hyperlink" Target="#'2016'!A10"/><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hyperlink" Target="#'2007'!A10"/><Relationship Id="rId27" Type="http://schemas.openxmlformats.org/officeDocument/2006/relationships/hyperlink" Target="#'2012'!A10"/><Relationship Id="rId30" Type="http://schemas.openxmlformats.org/officeDocument/2006/relationships/hyperlink" Target="#'2015'!A10"/><Relationship Id="rId35" Type="http://schemas.openxmlformats.org/officeDocument/2006/relationships/hyperlink" Target="#'2019'!A10"/><Relationship Id="rId43" Type="http://schemas.openxmlformats.org/officeDocument/2006/relationships/image" Target="../media/image2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7.png"/><Relationship Id="rId18" Type="http://schemas.openxmlformats.org/officeDocument/2006/relationships/image" Target="../media/image28.png"/><Relationship Id="rId26" Type="http://schemas.openxmlformats.org/officeDocument/2006/relationships/hyperlink" Target="#'2011'!A10"/><Relationship Id="rId39" Type="http://schemas.openxmlformats.org/officeDocument/2006/relationships/hyperlink" Target="#'All Time'!A7"/><Relationship Id="rId3" Type="http://schemas.openxmlformats.org/officeDocument/2006/relationships/image" Target="../media/image5.png"/><Relationship Id="rId21" Type="http://schemas.openxmlformats.org/officeDocument/2006/relationships/hyperlink" Target="#'2006'!A10"/><Relationship Id="rId34" Type="http://schemas.openxmlformats.org/officeDocument/2006/relationships/hyperlink" Target="#'2018'!A10"/><Relationship Id="rId42"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26.png"/><Relationship Id="rId17" Type="http://schemas.openxmlformats.org/officeDocument/2006/relationships/image" Target="../media/image21.png"/><Relationship Id="rId25" Type="http://schemas.openxmlformats.org/officeDocument/2006/relationships/hyperlink" Target="#'2010'!A10"/><Relationship Id="rId33" Type="http://schemas.openxmlformats.org/officeDocument/2006/relationships/hyperlink" Target="#'2017'!A10"/><Relationship Id="rId38" Type="http://schemas.openxmlformats.org/officeDocument/2006/relationships/hyperlink" Target="#Overview!A9"/><Relationship Id="rId2" Type="http://schemas.openxmlformats.org/officeDocument/2006/relationships/image" Target="../media/image7.png"/><Relationship Id="rId16" Type="http://schemas.openxmlformats.org/officeDocument/2006/relationships/image" Target="../media/image27.png"/><Relationship Id="rId20" Type="http://schemas.openxmlformats.org/officeDocument/2006/relationships/hyperlink" Target="#'2005'!A10"/><Relationship Id="rId29" Type="http://schemas.openxmlformats.org/officeDocument/2006/relationships/hyperlink" Target="#'2014'!A10"/><Relationship Id="rId41" Type="http://schemas.openxmlformats.org/officeDocument/2006/relationships/image" Target="../media/image2.jpeg"/><Relationship Id="rId1" Type="http://schemas.openxmlformats.org/officeDocument/2006/relationships/image" Target="../media/image8.png"/><Relationship Id="rId6" Type="http://schemas.openxmlformats.org/officeDocument/2006/relationships/image" Target="../media/image9.png"/><Relationship Id="rId11" Type="http://schemas.openxmlformats.org/officeDocument/2006/relationships/image" Target="../media/image25.png"/><Relationship Id="rId24" Type="http://schemas.openxmlformats.org/officeDocument/2006/relationships/hyperlink" Target="#'2009'!A10"/><Relationship Id="rId32" Type="http://schemas.openxmlformats.org/officeDocument/2006/relationships/image" Target="../media/image1.jpeg"/><Relationship Id="rId37" Type="http://schemas.openxmlformats.org/officeDocument/2006/relationships/hyperlink" Target="#'2021'!A10"/><Relationship Id="rId40" Type="http://schemas.openxmlformats.org/officeDocument/2006/relationships/hyperlink" Target="#Records!A6"/><Relationship Id="rId5" Type="http://schemas.openxmlformats.org/officeDocument/2006/relationships/image" Target="../media/image3.png"/><Relationship Id="rId15" Type="http://schemas.openxmlformats.org/officeDocument/2006/relationships/image" Target="../media/image19.png"/><Relationship Id="rId23" Type="http://schemas.openxmlformats.org/officeDocument/2006/relationships/hyperlink" Target="#'2008'!A10"/><Relationship Id="rId28" Type="http://schemas.openxmlformats.org/officeDocument/2006/relationships/hyperlink" Target="#'2013'!A10"/><Relationship Id="rId36" Type="http://schemas.openxmlformats.org/officeDocument/2006/relationships/hyperlink" Target="#'2020'!A10"/><Relationship Id="rId10" Type="http://schemas.openxmlformats.org/officeDocument/2006/relationships/image" Target="../media/image14.png"/><Relationship Id="rId19" Type="http://schemas.openxmlformats.org/officeDocument/2006/relationships/hyperlink" Target="#'2004'!A10"/><Relationship Id="rId31" Type="http://schemas.openxmlformats.org/officeDocument/2006/relationships/hyperlink" Target="#'2016'!A10"/><Relationship Id="rId4" Type="http://schemas.openxmlformats.org/officeDocument/2006/relationships/image" Target="../media/image6.png"/><Relationship Id="rId9" Type="http://schemas.openxmlformats.org/officeDocument/2006/relationships/image" Target="../media/image4.png"/><Relationship Id="rId14" Type="http://schemas.openxmlformats.org/officeDocument/2006/relationships/image" Target="../media/image18.png"/><Relationship Id="rId22" Type="http://schemas.openxmlformats.org/officeDocument/2006/relationships/hyperlink" Target="#'2007'!A10"/><Relationship Id="rId27" Type="http://schemas.openxmlformats.org/officeDocument/2006/relationships/hyperlink" Target="#'2012'!A10"/><Relationship Id="rId30" Type="http://schemas.openxmlformats.org/officeDocument/2006/relationships/hyperlink" Target="#'2015'!A10"/><Relationship Id="rId35" Type="http://schemas.openxmlformats.org/officeDocument/2006/relationships/hyperlink" Target="#'2019'!A10"/><Relationship Id="rId43"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9.png"/><Relationship Id="rId18" Type="http://schemas.openxmlformats.org/officeDocument/2006/relationships/hyperlink" Target="#'2007'!A10"/><Relationship Id="rId26" Type="http://schemas.openxmlformats.org/officeDocument/2006/relationships/hyperlink" Target="#'2015'!A10"/><Relationship Id="rId39" Type="http://schemas.openxmlformats.org/officeDocument/2006/relationships/image" Target="../media/image8.png"/><Relationship Id="rId3" Type="http://schemas.openxmlformats.org/officeDocument/2006/relationships/image" Target="../media/image5.png"/><Relationship Id="rId21" Type="http://schemas.openxmlformats.org/officeDocument/2006/relationships/hyperlink" Target="#'2010'!A10"/><Relationship Id="rId34" Type="http://schemas.openxmlformats.org/officeDocument/2006/relationships/hyperlink" Target="#Overview!A9"/><Relationship Id="rId42" Type="http://schemas.openxmlformats.org/officeDocument/2006/relationships/image" Target="../media/image9.png"/><Relationship Id="rId7" Type="http://schemas.openxmlformats.org/officeDocument/2006/relationships/image" Target="../media/image25.png"/><Relationship Id="rId12" Type="http://schemas.openxmlformats.org/officeDocument/2006/relationships/image" Target="../media/image17.png"/><Relationship Id="rId17" Type="http://schemas.openxmlformats.org/officeDocument/2006/relationships/hyperlink" Target="#'2006'!A10"/><Relationship Id="rId25" Type="http://schemas.openxmlformats.org/officeDocument/2006/relationships/hyperlink" Target="#'2014'!A10"/><Relationship Id="rId33" Type="http://schemas.openxmlformats.org/officeDocument/2006/relationships/hyperlink" Target="#'2021'!A10"/><Relationship Id="rId38" Type="http://schemas.openxmlformats.org/officeDocument/2006/relationships/image" Target="../media/image6.png"/><Relationship Id="rId2" Type="http://schemas.openxmlformats.org/officeDocument/2006/relationships/image" Target="../media/image7.png"/><Relationship Id="rId16" Type="http://schemas.openxmlformats.org/officeDocument/2006/relationships/hyperlink" Target="#'2005'!A10"/><Relationship Id="rId20" Type="http://schemas.openxmlformats.org/officeDocument/2006/relationships/hyperlink" Target="#'2009'!A10"/><Relationship Id="rId29" Type="http://schemas.openxmlformats.org/officeDocument/2006/relationships/hyperlink" Target="#'2017'!A10"/><Relationship Id="rId41" Type="http://schemas.openxmlformats.org/officeDocument/2006/relationships/image" Target="../media/image3.png"/><Relationship Id="rId1" Type="http://schemas.openxmlformats.org/officeDocument/2006/relationships/hyperlink" Target="#'92-93'!A39:A41"/><Relationship Id="rId6" Type="http://schemas.openxmlformats.org/officeDocument/2006/relationships/image" Target="../media/image21.png"/><Relationship Id="rId11" Type="http://schemas.openxmlformats.org/officeDocument/2006/relationships/image" Target="../media/image18.png"/><Relationship Id="rId24" Type="http://schemas.openxmlformats.org/officeDocument/2006/relationships/hyperlink" Target="#'2013'!A10"/><Relationship Id="rId32" Type="http://schemas.openxmlformats.org/officeDocument/2006/relationships/hyperlink" Target="#'2020'!A10"/><Relationship Id="rId37" Type="http://schemas.openxmlformats.org/officeDocument/2006/relationships/image" Target="../media/image2.jpeg"/><Relationship Id="rId40" Type="http://schemas.openxmlformats.org/officeDocument/2006/relationships/image" Target="../media/image4.png"/><Relationship Id="rId5" Type="http://schemas.openxmlformats.org/officeDocument/2006/relationships/image" Target="../media/image14.png"/><Relationship Id="rId15" Type="http://schemas.openxmlformats.org/officeDocument/2006/relationships/hyperlink" Target="#'2004'!A10"/><Relationship Id="rId23" Type="http://schemas.openxmlformats.org/officeDocument/2006/relationships/hyperlink" Target="#'2012'!A10"/><Relationship Id="rId28" Type="http://schemas.openxmlformats.org/officeDocument/2006/relationships/image" Target="../media/image1.jpeg"/><Relationship Id="rId36" Type="http://schemas.openxmlformats.org/officeDocument/2006/relationships/hyperlink" Target="#Records!A6"/><Relationship Id="rId10" Type="http://schemas.openxmlformats.org/officeDocument/2006/relationships/image" Target="../media/image13.png"/><Relationship Id="rId19" Type="http://schemas.openxmlformats.org/officeDocument/2006/relationships/hyperlink" Target="#'2008'!A10"/><Relationship Id="rId31" Type="http://schemas.openxmlformats.org/officeDocument/2006/relationships/hyperlink" Target="#'2019'!A10"/><Relationship Id="rId44" Type="http://schemas.openxmlformats.org/officeDocument/2006/relationships/image" Target="../media/image23.png"/><Relationship Id="rId4" Type="http://schemas.openxmlformats.org/officeDocument/2006/relationships/image" Target="../media/image26.png"/><Relationship Id="rId9" Type="http://schemas.openxmlformats.org/officeDocument/2006/relationships/image" Target="../media/image27.png"/><Relationship Id="rId14" Type="http://schemas.openxmlformats.org/officeDocument/2006/relationships/image" Target="../media/image29.png"/><Relationship Id="rId22" Type="http://schemas.openxmlformats.org/officeDocument/2006/relationships/hyperlink" Target="#'2011'!A10"/><Relationship Id="rId27" Type="http://schemas.openxmlformats.org/officeDocument/2006/relationships/hyperlink" Target="#'2016'!A10"/><Relationship Id="rId30" Type="http://schemas.openxmlformats.org/officeDocument/2006/relationships/hyperlink" Target="#'2018'!A10"/><Relationship Id="rId35" Type="http://schemas.openxmlformats.org/officeDocument/2006/relationships/hyperlink" Target="#'All Time'!A7"/><Relationship Id="rId43" Type="http://schemas.openxmlformats.org/officeDocument/2006/relationships/image" Target="../media/image24.png"/></Relationships>
</file>

<file path=xl/drawings/_rels/drawing7.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30.png"/><Relationship Id="rId18" Type="http://schemas.openxmlformats.org/officeDocument/2006/relationships/hyperlink" Target="#'2007'!A10"/><Relationship Id="rId26" Type="http://schemas.openxmlformats.org/officeDocument/2006/relationships/hyperlink" Target="#'2015'!A10"/><Relationship Id="rId3" Type="http://schemas.openxmlformats.org/officeDocument/2006/relationships/image" Target="../media/image5.png"/><Relationship Id="rId21" Type="http://schemas.openxmlformats.org/officeDocument/2006/relationships/hyperlink" Target="#'2010'!A10"/><Relationship Id="rId34" Type="http://schemas.openxmlformats.org/officeDocument/2006/relationships/hyperlink" Target="#Overview!A9"/><Relationship Id="rId7" Type="http://schemas.openxmlformats.org/officeDocument/2006/relationships/image" Target="../media/image9.png"/><Relationship Id="rId12" Type="http://schemas.openxmlformats.org/officeDocument/2006/relationships/image" Target="../media/image12.png"/><Relationship Id="rId17" Type="http://schemas.openxmlformats.org/officeDocument/2006/relationships/hyperlink" Target="#'2006'!A10"/><Relationship Id="rId25" Type="http://schemas.openxmlformats.org/officeDocument/2006/relationships/hyperlink" Target="#'2014'!A10"/><Relationship Id="rId33" Type="http://schemas.openxmlformats.org/officeDocument/2006/relationships/hyperlink" Target="#'2021'!A10"/><Relationship Id="rId2" Type="http://schemas.openxmlformats.org/officeDocument/2006/relationships/image" Target="../media/image7.png"/><Relationship Id="rId16" Type="http://schemas.openxmlformats.org/officeDocument/2006/relationships/hyperlink" Target="#'2005'!A10"/><Relationship Id="rId20" Type="http://schemas.openxmlformats.org/officeDocument/2006/relationships/hyperlink" Target="#'2009'!A10"/><Relationship Id="rId29" Type="http://schemas.openxmlformats.org/officeDocument/2006/relationships/hyperlink" Target="#'2017'!A10"/><Relationship Id="rId1" Type="http://schemas.openxmlformats.org/officeDocument/2006/relationships/hyperlink" Target="#'92-93'!A39:A41"/><Relationship Id="rId6" Type="http://schemas.openxmlformats.org/officeDocument/2006/relationships/image" Target="../media/image3.png"/><Relationship Id="rId11" Type="http://schemas.openxmlformats.org/officeDocument/2006/relationships/image" Target="../media/image10.png"/><Relationship Id="rId24" Type="http://schemas.openxmlformats.org/officeDocument/2006/relationships/hyperlink" Target="#'2013'!A10"/><Relationship Id="rId32" Type="http://schemas.openxmlformats.org/officeDocument/2006/relationships/hyperlink" Target="#'2020'!A10"/><Relationship Id="rId37" Type="http://schemas.openxmlformats.org/officeDocument/2006/relationships/image" Target="../media/image2.jpeg"/><Relationship Id="rId5" Type="http://schemas.openxmlformats.org/officeDocument/2006/relationships/image" Target="../media/image6.png"/><Relationship Id="rId15" Type="http://schemas.openxmlformats.org/officeDocument/2006/relationships/hyperlink" Target="#'2004'!A10"/><Relationship Id="rId23" Type="http://schemas.openxmlformats.org/officeDocument/2006/relationships/hyperlink" Target="#'2012'!A10"/><Relationship Id="rId28" Type="http://schemas.openxmlformats.org/officeDocument/2006/relationships/image" Target="../media/image1.jpeg"/><Relationship Id="rId36" Type="http://schemas.openxmlformats.org/officeDocument/2006/relationships/hyperlink" Target="#Records!A6"/><Relationship Id="rId10" Type="http://schemas.openxmlformats.org/officeDocument/2006/relationships/image" Target="../media/image15.png"/><Relationship Id="rId19" Type="http://schemas.openxmlformats.org/officeDocument/2006/relationships/hyperlink" Target="#'2008'!A10"/><Relationship Id="rId31" Type="http://schemas.openxmlformats.org/officeDocument/2006/relationships/hyperlink" Target="#'2019'!A10"/><Relationship Id="rId4" Type="http://schemas.openxmlformats.org/officeDocument/2006/relationships/image" Target="../media/image8.png"/><Relationship Id="rId9" Type="http://schemas.openxmlformats.org/officeDocument/2006/relationships/image" Target="../media/image14.png"/><Relationship Id="rId14" Type="http://schemas.openxmlformats.org/officeDocument/2006/relationships/image" Target="../media/image13.png"/><Relationship Id="rId22" Type="http://schemas.openxmlformats.org/officeDocument/2006/relationships/hyperlink" Target="#'2011'!A10"/><Relationship Id="rId27" Type="http://schemas.openxmlformats.org/officeDocument/2006/relationships/hyperlink" Target="#'2016'!A10"/><Relationship Id="rId30" Type="http://schemas.openxmlformats.org/officeDocument/2006/relationships/hyperlink" Target="#'2018'!A10"/><Relationship Id="rId35" Type="http://schemas.openxmlformats.org/officeDocument/2006/relationships/hyperlink" Target="#'All Time'!A7"/></Relationships>
</file>

<file path=xl/drawings/_rels/drawing8.xml.rels><?xml version="1.0" encoding="UTF-8" standalone="yes"?>
<Relationships xmlns="http://schemas.openxmlformats.org/package/2006/relationships"><Relationship Id="rId8" Type="http://schemas.openxmlformats.org/officeDocument/2006/relationships/hyperlink" Target="#'2010'!A10"/><Relationship Id="rId13" Type="http://schemas.openxmlformats.org/officeDocument/2006/relationships/hyperlink" Target="#'2015'!A10"/><Relationship Id="rId18" Type="http://schemas.openxmlformats.org/officeDocument/2006/relationships/hyperlink" Target="#'2019'!A10"/><Relationship Id="rId3" Type="http://schemas.openxmlformats.org/officeDocument/2006/relationships/hyperlink" Target="#'2005'!A10"/><Relationship Id="rId21" Type="http://schemas.openxmlformats.org/officeDocument/2006/relationships/hyperlink" Target="#Overview!A9"/><Relationship Id="rId7" Type="http://schemas.openxmlformats.org/officeDocument/2006/relationships/hyperlink" Target="#'2009'!A10"/><Relationship Id="rId12" Type="http://schemas.openxmlformats.org/officeDocument/2006/relationships/hyperlink" Target="#'2014'!A10"/><Relationship Id="rId17" Type="http://schemas.openxmlformats.org/officeDocument/2006/relationships/hyperlink" Target="#'2018'!A10"/><Relationship Id="rId2" Type="http://schemas.openxmlformats.org/officeDocument/2006/relationships/hyperlink" Target="#'2004'!A10"/><Relationship Id="rId16" Type="http://schemas.openxmlformats.org/officeDocument/2006/relationships/hyperlink" Target="#'2017'!A10"/><Relationship Id="rId20" Type="http://schemas.openxmlformats.org/officeDocument/2006/relationships/hyperlink" Target="#'2021'!A10"/><Relationship Id="rId1" Type="http://schemas.openxmlformats.org/officeDocument/2006/relationships/hyperlink" Target="#'92-93'!A39:A41"/><Relationship Id="rId6" Type="http://schemas.openxmlformats.org/officeDocument/2006/relationships/hyperlink" Target="#'2008'!A10"/><Relationship Id="rId11" Type="http://schemas.openxmlformats.org/officeDocument/2006/relationships/hyperlink" Target="#'2013'!A10"/><Relationship Id="rId24" Type="http://schemas.openxmlformats.org/officeDocument/2006/relationships/image" Target="../media/image2.jpeg"/><Relationship Id="rId5" Type="http://schemas.openxmlformats.org/officeDocument/2006/relationships/hyperlink" Target="#'2007'!A10"/><Relationship Id="rId15" Type="http://schemas.openxmlformats.org/officeDocument/2006/relationships/image" Target="../media/image1.jpeg"/><Relationship Id="rId23" Type="http://schemas.openxmlformats.org/officeDocument/2006/relationships/hyperlink" Target="#Records!A6"/><Relationship Id="rId10" Type="http://schemas.openxmlformats.org/officeDocument/2006/relationships/hyperlink" Target="#'2012'!A10"/><Relationship Id="rId19" Type="http://schemas.openxmlformats.org/officeDocument/2006/relationships/hyperlink" Target="#'2020'!A10"/><Relationship Id="rId4" Type="http://schemas.openxmlformats.org/officeDocument/2006/relationships/hyperlink" Target="#'2006'!A10"/><Relationship Id="rId9" Type="http://schemas.openxmlformats.org/officeDocument/2006/relationships/hyperlink" Target="#'2011'!A10"/><Relationship Id="rId14" Type="http://schemas.openxmlformats.org/officeDocument/2006/relationships/hyperlink" Target="#'2016'!A10"/><Relationship Id="rId22" Type="http://schemas.openxmlformats.org/officeDocument/2006/relationships/hyperlink" Target="#'All Time'!A7"/></Relationships>
</file>

<file path=xl/drawings/_rels/drawing9.xml.rels><?xml version="1.0" encoding="UTF-8" standalone="yes"?>
<Relationships xmlns="http://schemas.openxmlformats.org/package/2006/relationships"><Relationship Id="rId8" Type="http://schemas.openxmlformats.org/officeDocument/2006/relationships/hyperlink" Target="#'2010'!A10"/><Relationship Id="rId13" Type="http://schemas.openxmlformats.org/officeDocument/2006/relationships/hyperlink" Target="#'2015'!A10"/><Relationship Id="rId18" Type="http://schemas.openxmlformats.org/officeDocument/2006/relationships/hyperlink" Target="#'2019'!A10"/><Relationship Id="rId3" Type="http://schemas.openxmlformats.org/officeDocument/2006/relationships/hyperlink" Target="#'2005'!A10"/><Relationship Id="rId21" Type="http://schemas.openxmlformats.org/officeDocument/2006/relationships/hyperlink" Target="#Overview!A9"/><Relationship Id="rId7" Type="http://schemas.openxmlformats.org/officeDocument/2006/relationships/hyperlink" Target="#'2009'!A10"/><Relationship Id="rId12" Type="http://schemas.openxmlformats.org/officeDocument/2006/relationships/hyperlink" Target="#'2014'!A10"/><Relationship Id="rId17" Type="http://schemas.openxmlformats.org/officeDocument/2006/relationships/hyperlink" Target="#'2018'!A10"/><Relationship Id="rId2" Type="http://schemas.openxmlformats.org/officeDocument/2006/relationships/hyperlink" Target="#'2004'!A10"/><Relationship Id="rId16" Type="http://schemas.openxmlformats.org/officeDocument/2006/relationships/hyperlink" Target="#'2017'!A10"/><Relationship Id="rId20" Type="http://schemas.openxmlformats.org/officeDocument/2006/relationships/hyperlink" Target="#'2021'!A10"/><Relationship Id="rId1" Type="http://schemas.openxmlformats.org/officeDocument/2006/relationships/hyperlink" Target="#'92-93'!A39:A41"/><Relationship Id="rId6" Type="http://schemas.openxmlformats.org/officeDocument/2006/relationships/hyperlink" Target="#'2008'!A10"/><Relationship Id="rId11" Type="http://schemas.openxmlformats.org/officeDocument/2006/relationships/hyperlink" Target="#'2013'!A10"/><Relationship Id="rId24" Type="http://schemas.openxmlformats.org/officeDocument/2006/relationships/image" Target="../media/image2.jpeg"/><Relationship Id="rId5" Type="http://schemas.openxmlformats.org/officeDocument/2006/relationships/hyperlink" Target="#'2007'!A10"/><Relationship Id="rId15" Type="http://schemas.openxmlformats.org/officeDocument/2006/relationships/image" Target="../media/image1.jpeg"/><Relationship Id="rId23" Type="http://schemas.openxmlformats.org/officeDocument/2006/relationships/hyperlink" Target="#Records!A6"/><Relationship Id="rId10" Type="http://schemas.openxmlformats.org/officeDocument/2006/relationships/hyperlink" Target="#'2012'!A10"/><Relationship Id="rId19" Type="http://schemas.openxmlformats.org/officeDocument/2006/relationships/hyperlink" Target="#'2020'!A10"/><Relationship Id="rId4" Type="http://schemas.openxmlformats.org/officeDocument/2006/relationships/hyperlink" Target="#'2006'!A10"/><Relationship Id="rId9" Type="http://schemas.openxmlformats.org/officeDocument/2006/relationships/hyperlink" Target="#'2011'!A10"/><Relationship Id="rId14" Type="http://schemas.openxmlformats.org/officeDocument/2006/relationships/hyperlink" Target="#'2016'!A10"/><Relationship Id="rId22" Type="http://schemas.openxmlformats.org/officeDocument/2006/relationships/hyperlink" Target="#'All Time'!A7"/></Relationships>
</file>

<file path=xl/drawings/drawing1.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000-000002000000}"/>
            </a:ext>
          </a:extLst>
        </xdr:cNvPr>
        <xdr:cNvSpPr/>
      </xdr:nvSpPr>
      <xdr:spPr>
        <a:xfrm>
          <a:off x="8720613" y="7191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000-000003000000}"/>
            </a:ext>
          </a:extLst>
        </xdr:cNvPr>
        <xdr:cNvSpPr/>
      </xdr:nvSpPr>
      <xdr:spPr>
        <a:xfrm>
          <a:off x="8720613" y="61293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000-000004000000}"/>
            </a:ext>
          </a:extLst>
        </xdr:cNvPr>
        <xdr:cNvSpPr/>
      </xdr:nvSpPr>
      <xdr:spPr>
        <a:xfrm>
          <a:off x="8720613" y="115395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147638</xdr:colOff>
      <xdr:row>1</xdr:row>
      <xdr:rowOff>35242</xdr:rowOff>
    </xdr:from>
    <xdr:to>
      <xdr:col>7</xdr:col>
      <xdr:colOff>232587</xdr:colOff>
      <xdr:row>1</xdr:row>
      <xdr:rowOff>492442</xdr:rowOff>
    </xdr:to>
    <xdr:sp macro="" textlink="">
      <xdr:nvSpPr>
        <xdr:cNvPr id="65" name="Lekerekített téglalap 64">
          <a:hlinkClick xmlns:r="http://schemas.openxmlformats.org/officeDocument/2006/relationships" r:id="rId2" tooltip="2004 Pirmasens"/>
          <a:extLst>
            <a:ext uri="{FF2B5EF4-FFF2-40B4-BE49-F238E27FC236}">
              <a16:creationId xmlns:a16="http://schemas.microsoft.com/office/drawing/2014/main" id="{00000000-0008-0000-0000-000041000000}"/>
            </a:ext>
          </a:extLst>
        </xdr:cNvPr>
        <xdr:cNvSpPr/>
      </xdr:nvSpPr>
      <xdr:spPr>
        <a:xfrm>
          <a:off x="1754982" y="94773"/>
          <a:ext cx="727886"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66" name="Lekerekített téglalap 65">
          <a:hlinkClick xmlns:r="http://schemas.openxmlformats.org/officeDocument/2006/relationships" r:id="rId3" tooltip="2005 Pirmasens"/>
          <a:extLst>
            <a:ext uri="{FF2B5EF4-FFF2-40B4-BE49-F238E27FC236}">
              <a16:creationId xmlns:a16="http://schemas.microsoft.com/office/drawing/2014/main" id="{00000000-0008-0000-0000-000042000000}"/>
            </a:ext>
          </a:extLst>
        </xdr:cNvPr>
        <xdr:cNvSpPr/>
      </xdr:nvSpPr>
      <xdr:spPr>
        <a:xfrm>
          <a:off x="1754983" y="614837"/>
          <a:ext cx="727886"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67" name="Lekerekített téglalap 66">
          <a:hlinkClick xmlns:r="http://schemas.openxmlformats.org/officeDocument/2006/relationships" r:id="rId4" tooltip="2006 Pirmasens"/>
          <a:extLst>
            <a:ext uri="{FF2B5EF4-FFF2-40B4-BE49-F238E27FC236}">
              <a16:creationId xmlns:a16="http://schemas.microsoft.com/office/drawing/2014/main" id="{00000000-0008-0000-0000-000043000000}"/>
            </a:ext>
          </a:extLst>
        </xdr:cNvPr>
        <xdr:cNvSpPr/>
      </xdr:nvSpPr>
      <xdr:spPr>
        <a:xfrm>
          <a:off x="1765936" y="1145380"/>
          <a:ext cx="730268" cy="471487"/>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68" name="Lekerekített téglalap 67">
          <a:hlinkClick xmlns:r="http://schemas.openxmlformats.org/officeDocument/2006/relationships" r:id="rId5" tooltip="2007 Pirmasens"/>
          <a:extLst>
            <a:ext uri="{FF2B5EF4-FFF2-40B4-BE49-F238E27FC236}">
              <a16:creationId xmlns:a16="http://schemas.microsoft.com/office/drawing/2014/main" id="{00000000-0008-0000-0000-000044000000}"/>
            </a:ext>
          </a:extLst>
        </xdr:cNvPr>
        <xdr:cNvSpPr/>
      </xdr:nvSpPr>
      <xdr:spPr>
        <a:xfrm>
          <a:off x="2547939" y="100488"/>
          <a:ext cx="730267"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69" name="Lekerekített téglalap 68">
          <a:hlinkClick xmlns:r="http://schemas.openxmlformats.org/officeDocument/2006/relationships" r:id="rId6" tooltip="2008 Pirmasens"/>
          <a:extLst>
            <a:ext uri="{FF2B5EF4-FFF2-40B4-BE49-F238E27FC236}">
              <a16:creationId xmlns:a16="http://schemas.microsoft.com/office/drawing/2014/main" id="{00000000-0008-0000-0000-000045000000}"/>
            </a:ext>
          </a:extLst>
        </xdr:cNvPr>
        <xdr:cNvSpPr/>
      </xdr:nvSpPr>
      <xdr:spPr>
        <a:xfrm>
          <a:off x="2547940" y="626268"/>
          <a:ext cx="730267" cy="46005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70" name="Lekerekített téglalap 69">
          <a:hlinkClick xmlns:r="http://schemas.openxmlformats.org/officeDocument/2006/relationships" r:id="rId7" tooltip="2009 Fulda"/>
          <a:extLst>
            <a:ext uri="{FF2B5EF4-FFF2-40B4-BE49-F238E27FC236}">
              <a16:creationId xmlns:a16="http://schemas.microsoft.com/office/drawing/2014/main" id="{00000000-0008-0000-0000-000046000000}"/>
            </a:ext>
          </a:extLst>
        </xdr:cNvPr>
        <xdr:cNvSpPr/>
      </xdr:nvSpPr>
      <xdr:spPr>
        <a:xfrm>
          <a:off x="2561275" y="1162525"/>
          <a:ext cx="726457"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71" name="Lekerekített téglalap 70">
          <a:hlinkClick xmlns:r="http://schemas.openxmlformats.org/officeDocument/2006/relationships" r:id="rId8" tooltip="2010 Wroclaw"/>
          <a:extLst>
            <a:ext uri="{FF2B5EF4-FFF2-40B4-BE49-F238E27FC236}">
              <a16:creationId xmlns:a16="http://schemas.microsoft.com/office/drawing/2014/main" id="{00000000-0008-0000-0000-000047000000}"/>
            </a:ext>
          </a:extLst>
        </xdr:cNvPr>
        <xdr:cNvSpPr/>
      </xdr:nvSpPr>
      <xdr:spPr>
        <a:xfrm>
          <a:off x="3331845" y="100488"/>
          <a:ext cx="724077"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72" name="Lekerekített téglalap 71">
          <a:hlinkClick xmlns:r="http://schemas.openxmlformats.org/officeDocument/2006/relationships" r:id="rId9" tooltip="2011 Varna"/>
          <a:extLst>
            <a:ext uri="{FF2B5EF4-FFF2-40B4-BE49-F238E27FC236}">
              <a16:creationId xmlns:a16="http://schemas.microsoft.com/office/drawing/2014/main" id="{00000000-0008-0000-0000-000048000000}"/>
            </a:ext>
          </a:extLst>
        </xdr:cNvPr>
        <xdr:cNvSpPr/>
      </xdr:nvSpPr>
      <xdr:spPr>
        <a:xfrm>
          <a:off x="3331846" y="626268"/>
          <a:ext cx="724077" cy="46005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73" name="Lekerekített téglalap 72">
          <a:hlinkClick xmlns:r="http://schemas.openxmlformats.org/officeDocument/2006/relationships" r:id="rId10" tooltip="2012 Almelo"/>
          <a:extLst>
            <a:ext uri="{FF2B5EF4-FFF2-40B4-BE49-F238E27FC236}">
              <a16:creationId xmlns:a16="http://schemas.microsoft.com/office/drawing/2014/main" id="{00000000-0008-0000-0000-000049000000}"/>
            </a:ext>
          </a:extLst>
        </xdr:cNvPr>
        <xdr:cNvSpPr/>
      </xdr:nvSpPr>
      <xdr:spPr>
        <a:xfrm>
          <a:off x="3333751" y="1162525"/>
          <a:ext cx="729792"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74" name="Lekerekített téglalap 73">
          <a:hlinkClick xmlns:r="http://schemas.openxmlformats.org/officeDocument/2006/relationships" r:id="rId11" tooltip="2013 Berlin"/>
          <a:extLst>
            <a:ext uri="{FF2B5EF4-FFF2-40B4-BE49-F238E27FC236}">
              <a16:creationId xmlns:a16="http://schemas.microsoft.com/office/drawing/2014/main" id="{00000000-0008-0000-0000-00004A000000}"/>
            </a:ext>
          </a:extLst>
        </xdr:cNvPr>
        <xdr:cNvSpPr/>
      </xdr:nvSpPr>
      <xdr:spPr>
        <a:xfrm>
          <a:off x="7770019" y="86677"/>
          <a:ext cx="728362"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75" name="Lekerekített téglalap 74">
          <a:hlinkClick xmlns:r="http://schemas.openxmlformats.org/officeDocument/2006/relationships" r:id="rId12" tooltip="2014 Billund"/>
          <a:extLst>
            <a:ext uri="{FF2B5EF4-FFF2-40B4-BE49-F238E27FC236}">
              <a16:creationId xmlns:a16="http://schemas.microsoft.com/office/drawing/2014/main" id="{00000000-0008-0000-0000-00004B000000}"/>
            </a:ext>
          </a:extLst>
        </xdr:cNvPr>
        <xdr:cNvSpPr/>
      </xdr:nvSpPr>
      <xdr:spPr>
        <a:xfrm>
          <a:off x="7770020" y="604837"/>
          <a:ext cx="728362" cy="46196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76" name="Lekerekített téglalap 75">
          <a:hlinkClick xmlns:r="http://schemas.openxmlformats.org/officeDocument/2006/relationships" r:id="rId13" tooltip="2015 Lubin"/>
          <a:extLst>
            <a:ext uri="{FF2B5EF4-FFF2-40B4-BE49-F238E27FC236}">
              <a16:creationId xmlns:a16="http://schemas.microsoft.com/office/drawing/2014/main" id="{00000000-0008-0000-0000-00004C000000}"/>
            </a:ext>
          </a:extLst>
        </xdr:cNvPr>
        <xdr:cNvSpPr/>
      </xdr:nvSpPr>
      <xdr:spPr>
        <a:xfrm>
          <a:off x="7781450" y="1141095"/>
          <a:ext cx="728362" cy="46196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77" name="Lekerekített téglalap 76">
          <a:hlinkClick xmlns:r="http://schemas.openxmlformats.org/officeDocument/2006/relationships" r:id="rId14" tooltip="2016 Almelo"/>
          <a:extLst>
            <a:ext uri="{FF2B5EF4-FFF2-40B4-BE49-F238E27FC236}">
              <a16:creationId xmlns:a16="http://schemas.microsoft.com/office/drawing/2014/main" id="{00000000-0008-0000-0000-00004D000000}"/>
            </a:ext>
          </a:extLst>
        </xdr:cNvPr>
        <xdr:cNvSpPr/>
      </xdr:nvSpPr>
      <xdr:spPr>
        <a:xfrm>
          <a:off x="8553926" y="92392"/>
          <a:ext cx="725982"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31</xdr:col>
      <xdr:colOff>232412</xdr:colOff>
      <xdr:row>1</xdr:row>
      <xdr:rowOff>11430</xdr:rowOff>
    </xdr:from>
    <xdr:to>
      <xdr:col>36</xdr:col>
      <xdr:colOff>214306</xdr:colOff>
      <xdr:row>1</xdr:row>
      <xdr:rowOff>468630</xdr:rowOff>
    </xdr:to>
    <xdr:sp macro="" textlink="">
      <xdr:nvSpPr>
        <xdr:cNvPr id="78" name="Lekerekített téglalap 77">
          <a:hlinkClick xmlns:r="http://schemas.openxmlformats.org/officeDocument/2006/relationships" r:id="rId15" tooltip="Overview"/>
          <a:extLst>
            <a:ext uri="{FF2B5EF4-FFF2-40B4-BE49-F238E27FC236}">
              <a16:creationId xmlns:a16="http://schemas.microsoft.com/office/drawing/2014/main" id="{00000000-0008-0000-0000-00004E000000}"/>
            </a:ext>
          </a:extLst>
        </xdr:cNvPr>
        <xdr:cNvSpPr/>
      </xdr:nvSpPr>
      <xdr:spPr>
        <a:xfrm>
          <a:off x="10197943" y="70961"/>
          <a:ext cx="1589238"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Overview</a:t>
          </a:r>
        </a:p>
      </xdr:txBody>
    </xdr:sp>
    <xdr:clientData/>
  </xdr:twoCellAnchor>
  <xdr:twoCellAnchor>
    <xdr:from>
      <xdr:col>31</xdr:col>
      <xdr:colOff>232412</xdr:colOff>
      <xdr:row>1</xdr:row>
      <xdr:rowOff>520065</xdr:rowOff>
    </xdr:from>
    <xdr:to>
      <xdr:col>36</xdr:col>
      <xdr:colOff>225736</xdr:colOff>
      <xdr:row>2</xdr:row>
      <xdr:rowOff>440055</xdr:rowOff>
    </xdr:to>
    <xdr:sp macro="" textlink="">
      <xdr:nvSpPr>
        <xdr:cNvPr id="79" name="Lekerekített téglalap 78">
          <a:hlinkClick xmlns:r="http://schemas.openxmlformats.org/officeDocument/2006/relationships" r:id="rId16" tooltip="All Time Table"/>
          <a:extLst>
            <a:ext uri="{FF2B5EF4-FFF2-40B4-BE49-F238E27FC236}">
              <a16:creationId xmlns:a16="http://schemas.microsoft.com/office/drawing/2014/main" id="{00000000-0008-0000-0000-00004F000000}"/>
            </a:ext>
          </a:extLst>
        </xdr:cNvPr>
        <xdr:cNvSpPr/>
      </xdr:nvSpPr>
      <xdr:spPr>
        <a:xfrm>
          <a:off x="10197943" y="579596"/>
          <a:ext cx="1600668"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232412</xdr:colOff>
      <xdr:row>2</xdr:row>
      <xdr:rowOff>520065</xdr:rowOff>
    </xdr:from>
    <xdr:to>
      <xdr:col>36</xdr:col>
      <xdr:colOff>225736</xdr:colOff>
      <xdr:row>3</xdr:row>
      <xdr:rowOff>440055</xdr:rowOff>
    </xdr:to>
    <xdr:sp macro="" textlink="">
      <xdr:nvSpPr>
        <xdr:cNvPr id="80" name="Lekerekített téglalap 79">
          <a:hlinkClick xmlns:r="http://schemas.openxmlformats.org/officeDocument/2006/relationships" r:id="rId17" tooltip="Records"/>
          <a:extLst>
            <a:ext uri="{FF2B5EF4-FFF2-40B4-BE49-F238E27FC236}">
              <a16:creationId xmlns:a16="http://schemas.microsoft.com/office/drawing/2014/main" id="{00000000-0008-0000-0000-000050000000}"/>
            </a:ext>
          </a:extLst>
        </xdr:cNvPr>
        <xdr:cNvSpPr/>
      </xdr:nvSpPr>
      <xdr:spPr>
        <a:xfrm>
          <a:off x="10197943" y="1127284"/>
          <a:ext cx="1600668" cy="467677"/>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Records</a:t>
          </a:r>
        </a:p>
      </xdr:txBody>
    </xdr:sp>
    <xdr:clientData/>
  </xdr:twoCellAnchor>
  <xdr:twoCellAnchor editAs="oneCell">
    <xdr:from>
      <xdr:col>0</xdr:col>
      <xdr:colOff>83344</xdr:colOff>
      <xdr:row>1</xdr:row>
      <xdr:rowOff>9525</xdr:rowOff>
    </xdr:from>
    <xdr:to>
      <xdr:col>5</xdr:col>
      <xdr:colOff>54229</xdr:colOff>
      <xdr:row>3</xdr:row>
      <xdr:rowOff>476250</xdr:rowOff>
    </xdr:to>
    <xdr:pic>
      <xdr:nvPicPr>
        <xdr:cNvPr id="81" name="Kép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3344" y="69056"/>
          <a:ext cx="1570609" cy="1558290"/>
        </a:xfrm>
        <a:prstGeom prst="rect">
          <a:avLst/>
        </a:prstGeom>
      </xdr:spPr>
    </xdr:pic>
    <xdr:clientData/>
  </xdr:twoCellAnchor>
  <xdr:twoCellAnchor editAs="oneCell">
    <xdr:from>
      <xdr:col>36</xdr:col>
      <xdr:colOff>278607</xdr:colOff>
      <xdr:row>1</xdr:row>
      <xdr:rowOff>0</xdr:rowOff>
    </xdr:from>
    <xdr:to>
      <xdr:col>41</xdr:col>
      <xdr:colOff>247111</xdr:colOff>
      <xdr:row>3</xdr:row>
      <xdr:rowOff>476250</xdr:rowOff>
    </xdr:to>
    <xdr:pic>
      <xdr:nvPicPr>
        <xdr:cNvPr id="82" name="Kép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851482" y="59531"/>
          <a:ext cx="1583468" cy="1564005"/>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83" name="Lekerekített téglalap 82">
          <a:hlinkClick xmlns:r="http://schemas.openxmlformats.org/officeDocument/2006/relationships" r:id="rId20" tooltip="2017 Budapest"/>
          <a:extLst>
            <a:ext uri="{FF2B5EF4-FFF2-40B4-BE49-F238E27FC236}">
              <a16:creationId xmlns:a16="http://schemas.microsoft.com/office/drawing/2014/main" id="{00000000-0008-0000-0000-000053000000}"/>
            </a:ext>
          </a:extLst>
        </xdr:cNvPr>
        <xdr:cNvSpPr/>
      </xdr:nvSpPr>
      <xdr:spPr>
        <a:xfrm>
          <a:off x="8565355" y="604837"/>
          <a:ext cx="725982" cy="46196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xdr:col>
      <xdr:colOff>121920</xdr:colOff>
      <xdr:row>7</xdr:row>
      <xdr:rowOff>83820</xdr:rowOff>
    </xdr:from>
    <xdr:to>
      <xdr:col>3</xdr:col>
      <xdr:colOff>91440</xdr:colOff>
      <xdr:row>7</xdr:row>
      <xdr:rowOff>236220</xdr:rowOff>
    </xdr:to>
    <xdr:sp macro="" textlink="">
      <xdr:nvSpPr>
        <xdr:cNvPr id="84" name="Jobbra nyíl 83">
          <a:extLst>
            <a:ext uri="{FF2B5EF4-FFF2-40B4-BE49-F238E27FC236}">
              <a16:creationId xmlns:a16="http://schemas.microsoft.com/office/drawing/2014/main" id="{00000000-0008-0000-0000-000054000000}"/>
            </a:ext>
          </a:extLst>
        </xdr:cNvPr>
        <xdr:cNvSpPr/>
      </xdr:nvSpPr>
      <xdr:spPr>
        <a:xfrm>
          <a:off x="762000" y="235458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25" name="Lekerekített téglalap 82">
          <a:hlinkClick xmlns:r="http://schemas.openxmlformats.org/officeDocument/2006/relationships" r:id="rId21" tooltip="2018 Billund"/>
          <a:extLst>
            <a:ext uri="{FF2B5EF4-FFF2-40B4-BE49-F238E27FC236}">
              <a16:creationId xmlns:a16="http://schemas.microsoft.com/office/drawing/2014/main" id="{8CD31106-1CAE-4296-B260-18A4782F74A9}"/>
            </a:ext>
          </a:extLst>
        </xdr:cNvPr>
        <xdr:cNvSpPr/>
      </xdr:nvSpPr>
      <xdr:spPr>
        <a:xfrm>
          <a:off x="8558689" y="1134903"/>
          <a:ext cx="725982" cy="46196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26" name="Lekerekített téglalap 76">
          <a:hlinkClick xmlns:r="http://schemas.openxmlformats.org/officeDocument/2006/relationships" r:id="rId22" tooltip="2019 Fulda"/>
          <a:extLst>
            <a:ext uri="{FF2B5EF4-FFF2-40B4-BE49-F238E27FC236}">
              <a16:creationId xmlns:a16="http://schemas.microsoft.com/office/drawing/2014/main" id="{3A663115-1B59-477B-BAB3-96CE3A216045}"/>
            </a:ext>
          </a:extLst>
        </xdr:cNvPr>
        <xdr:cNvSpPr/>
      </xdr:nvSpPr>
      <xdr:spPr>
        <a:xfrm>
          <a:off x="9370220" y="95250"/>
          <a:ext cx="729792"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27" name="Lekerekített téglalap 82">
          <a:hlinkClick xmlns:r="http://schemas.openxmlformats.org/officeDocument/2006/relationships" r:id="rId23" tooltip="2020 Bierdzany"/>
          <a:extLst>
            <a:ext uri="{FF2B5EF4-FFF2-40B4-BE49-F238E27FC236}">
              <a16:creationId xmlns:a16="http://schemas.microsoft.com/office/drawing/2014/main" id="{78F2F9B1-8B56-4893-9B1E-714EDEB992E4}"/>
            </a:ext>
          </a:extLst>
        </xdr:cNvPr>
        <xdr:cNvSpPr/>
      </xdr:nvSpPr>
      <xdr:spPr>
        <a:xfrm>
          <a:off x="9387364" y="607695"/>
          <a:ext cx="718362" cy="46577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28" name="Lekerekített téglalap 82">
          <a:hlinkClick xmlns:r="http://schemas.openxmlformats.org/officeDocument/2006/relationships" r:id="rId24" tooltip="2021 Bielsko-Biala"/>
          <a:extLst>
            <a:ext uri="{FF2B5EF4-FFF2-40B4-BE49-F238E27FC236}">
              <a16:creationId xmlns:a16="http://schemas.microsoft.com/office/drawing/2014/main" id="{0D525C32-1893-4F8A-9F9E-D643198BAFEC}"/>
            </a:ext>
          </a:extLst>
        </xdr:cNvPr>
        <xdr:cNvSpPr/>
      </xdr:nvSpPr>
      <xdr:spPr>
        <a:xfrm>
          <a:off x="9376888" y="1137761"/>
          <a:ext cx="729792"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900-000002000000}"/>
            </a:ext>
          </a:extLst>
        </xdr:cNvPr>
        <xdr:cNvSpPr/>
      </xdr:nvSpPr>
      <xdr:spPr>
        <a:xfrm>
          <a:off x="12164853" y="7191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900-000003000000}"/>
            </a:ext>
          </a:extLst>
        </xdr:cNvPr>
        <xdr:cNvSpPr/>
      </xdr:nvSpPr>
      <xdr:spPr>
        <a:xfrm>
          <a:off x="12164853" y="61293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900-000004000000}"/>
            </a:ext>
          </a:extLst>
        </xdr:cNvPr>
        <xdr:cNvSpPr/>
      </xdr:nvSpPr>
      <xdr:spPr>
        <a:xfrm>
          <a:off x="12164853" y="115395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4</xdr:col>
      <xdr:colOff>129540</xdr:colOff>
      <xdr:row>5</xdr:row>
      <xdr:rowOff>83820</xdr:rowOff>
    </xdr:from>
    <xdr:to>
      <xdr:col>5</xdr:col>
      <xdr:colOff>99060</xdr:colOff>
      <xdr:row>5</xdr:row>
      <xdr:rowOff>236220</xdr:rowOff>
    </xdr:to>
    <xdr:sp macro="" textlink="">
      <xdr:nvSpPr>
        <xdr:cNvPr id="24" name="Jobbra nyíl 23">
          <a:extLst>
            <a:ext uri="{FF2B5EF4-FFF2-40B4-BE49-F238E27FC236}">
              <a16:creationId xmlns:a16="http://schemas.microsoft.com/office/drawing/2014/main" id="{00000000-0008-0000-0900-000018000000}"/>
            </a:ext>
          </a:extLst>
        </xdr:cNvPr>
        <xdr:cNvSpPr/>
      </xdr:nvSpPr>
      <xdr:spPr>
        <a:xfrm>
          <a:off x="1409700" y="193548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oneCell">
    <xdr:from>
      <xdr:col>11</xdr:col>
      <xdr:colOff>30480</xdr:colOff>
      <xdr:row>7</xdr:row>
      <xdr:rowOff>0</xdr:rowOff>
    </xdr:from>
    <xdr:to>
      <xdr:col>12</xdr:col>
      <xdr:colOff>58155</xdr:colOff>
      <xdr:row>8</xdr:row>
      <xdr:rowOff>20055</xdr:rowOff>
    </xdr:to>
    <xdr:pic>
      <xdr:nvPicPr>
        <xdr:cNvPr id="25" name="Kép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0920" y="2331720"/>
          <a:ext cx="347715" cy="336285"/>
        </a:xfrm>
        <a:prstGeom prst="rect">
          <a:avLst/>
        </a:prstGeom>
      </xdr:spPr>
    </xdr:pic>
    <xdr:clientData/>
  </xdr:twoCellAnchor>
  <xdr:twoCellAnchor editAs="oneCell">
    <xdr:from>
      <xdr:col>11</xdr:col>
      <xdr:colOff>30480</xdr:colOff>
      <xdr:row>9</xdr:row>
      <xdr:rowOff>0</xdr:rowOff>
    </xdr:from>
    <xdr:to>
      <xdr:col>12</xdr:col>
      <xdr:colOff>58155</xdr:colOff>
      <xdr:row>10</xdr:row>
      <xdr:rowOff>20055</xdr:rowOff>
    </xdr:to>
    <xdr:pic>
      <xdr:nvPicPr>
        <xdr:cNvPr id="26" name="Kép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0920" y="2811780"/>
          <a:ext cx="347715" cy="336285"/>
        </a:xfrm>
        <a:prstGeom prst="rect">
          <a:avLst/>
        </a:prstGeom>
      </xdr:spPr>
    </xdr:pic>
    <xdr:clientData/>
  </xdr:twoCellAnchor>
  <xdr:twoCellAnchor editAs="oneCell">
    <xdr:from>
      <xdr:col>11</xdr:col>
      <xdr:colOff>30480</xdr:colOff>
      <xdr:row>17</xdr:row>
      <xdr:rowOff>0</xdr:rowOff>
    </xdr:from>
    <xdr:to>
      <xdr:col>12</xdr:col>
      <xdr:colOff>59055</xdr:colOff>
      <xdr:row>18</xdr:row>
      <xdr:rowOff>15240</xdr:rowOff>
    </xdr:to>
    <xdr:pic>
      <xdr:nvPicPr>
        <xdr:cNvPr id="28" name="Kép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3"/>
        <a:stretch>
          <a:fillRect/>
        </a:stretch>
      </xdr:blipFill>
      <xdr:spPr>
        <a:xfrm>
          <a:off x="3550920" y="4251960"/>
          <a:ext cx="348615" cy="337185"/>
        </a:xfrm>
        <a:prstGeom prst="rect">
          <a:avLst/>
        </a:prstGeom>
      </xdr:spPr>
    </xdr:pic>
    <xdr:clientData/>
  </xdr:twoCellAnchor>
  <xdr:twoCellAnchor editAs="oneCell">
    <xdr:from>
      <xdr:col>11</xdr:col>
      <xdr:colOff>30480</xdr:colOff>
      <xdr:row>27</xdr:row>
      <xdr:rowOff>0</xdr:rowOff>
    </xdr:from>
    <xdr:to>
      <xdr:col>12</xdr:col>
      <xdr:colOff>59055</xdr:colOff>
      <xdr:row>28</xdr:row>
      <xdr:rowOff>15240</xdr:rowOff>
    </xdr:to>
    <xdr:pic>
      <xdr:nvPicPr>
        <xdr:cNvPr id="30" name="Kép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3"/>
        <a:stretch>
          <a:fillRect/>
        </a:stretch>
      </xdr:blipFill>
      <xdr:spPr>
        <a:xfrm>
          <a:off x="3550920" y="6652260"/>
          <a:ext cx="348615" cy="337185"/>
        </a:xfrm>
        <a:prstGeom prst="rect">
          <a:avLst/>
        </a:prstGeom>
      </xdr:spPr>
    </xdr:pic>
    <xdr:clientData/>
  </xdr:twoCellAnchor>
  <xdr:twoCellAnchor editAs="oneCell">
    <xdr:from>
      <xdr:col>18</xdr:col>
      <xdr:colOff>30480</xdr:colOff>
      <xdr:row>29</xdr:row>
      <xdr:rowOff>0</xdr:rowOff>
    </xdr:from>
    <xdr:to>
      <xdr:col>19</xdr:col>
      <xdr:colOff>59055</xdr:colOff>
      <xdr:row>30</xdr:row>
      <xdr:rowOff>15240</xdr:rowOff>
    </xdr:to>
    <xdr:pic>
      <xdr:nvPicPr>
        <xdr:cNvPr id="31" name="Kép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3"/>
        <a:stretch>
          <a:fillRect/>
        </a:stretch>
      </xdr:blipFill>
      <xdr:spPr>
        <a:xfrm>
          <a:off x="5791200" y="7132320"/>
          <a:ext cx="348615" cy="337185"/>
        </a:xfrm>
        <a:prstGeom prst="rect">
          <a:avLst/>
        </a:prstGeom>
      </xdr:spPr>
    </xdr:pic>
    <xdr:clientData/>
  </xdr:twoCellAnchor>
  <xdr:twoCellAnchor editAs="oneCell">
    <xdr:from>
      <xdr:col>11</xdr:col>
      <xdr:colOff>30480</xdr:colOff>
      <xdr:row>29</xdr:row>
      <xdr:rowOff>0</xdr:rowOff>
    </xdr:from>
    <xdr:to>
      <xdr:col>12</xdr:col>
      <xdr:colOff>59055</xdr:colOff>
      <xdr:row>30</xdr:row>
      <xdr:rowOff>15240</xdr:rowOff>
    </xdr:to>
    <xdr:pic>
      <xdr:nvPicPr>
        <xdr:cNvPr id="32" name="Kép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3"/>
        <a:stretch>
          <a:fillRect/>
        </a:stretch>
      </xdr:blipFill>
      <xdr:spPr>
        <a:xfrm>
          <a:off x="3550920" y="7132320"/>
          <a:ext cx="348615" cy="337185"/>
        </a:xfrm>
        <a:prstGeom prst="rect">
          <a:avLst/>
        </a:prstGeom>
      </xdr:spPr>
    </xdr:pic>
    <xdr:clientData/>
  </xdr:twoCellAnchor>
  <xdr:oneCellAnchor>
    <xdr:from>
      <xdr:col>25</xdr:col>
      <xdr:colOff>30480</xdr:colOff>
      <xdr:row>29</xdr:row>
      <xdr:rowOff>0</xdr:rowOff>
    </xdr:from>
    <xdr:ext cx="342000" cy="342000"/>
    <xdr:pic>
      <xdr:nvPicPr>
        <xdr:cNvPr id="33" name="Kép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31480" y="7132320"/>
          <a:ext cx="342000" cy="342000"/>
        </a:xfrm>
        <a:prstGeom prst="rect">
          <a:avLst/>
        </a:prstGeom>
      </xdr:spPr>
    </xdr:pic>
    <xdr:clientData/>
  </xdr:oneCellAnchor>
  <xdr:oneCellAnchor>
    <xdr:from>
      <xdr:col>11</xdr:col>
      <xdr:colOff>30480</xdr:colOff>
      <xdr:row>21</xdr:row>
      <xdr:rowOff>0</xdr:rowOff>
    </xdr:from>
    <xdr:ext cx="342000" cy="342000"/>
    <xdr:pic>
      <xdr:nvPicPr>
        <xdr:cNvPr id="34" name="Kép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50920" y="5212080"/>
          <a:ext cx="342000" cy="342000"/>
        </a:xfrm>
        <a:prstGeom prst="rect">
          <a:avLst/>
        </a:prstGeom>
      </xdr:spPr>
    </xdr:pic>
    <xdr:clientData/>
  </xdr:oneCellAnchor>
  <xdr:oneCellAnchor>
    <xdr:from>
      <xdr:col>11</xdr:col>
      <xdr:colOff>30480</xdr:colOff>
      <xdr:row>19</xdr:row>
      <xdr:rowOff>0</xdr:rowOff>
    </xdr:from>
    <xdr:ext cx="342000" cy="342000"/>
    <xdr:pic>
      <xdr:nvPicPr>
        <xdr:cNvPr id="35" name="Kép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50920" y="4732020"/>
          <a:ext cx="342000" cy="342000"/>
        </a:xfrm>
        <a:prstGeom prst="rect">
          <a:avLst/>
        </a:prstGeom>
      </xdr:spPr>
    </xdr:pic>
    <xdr:clientData/>
  </xdr:oneCellAnchor>
  <xdr:oneCellAnchor>
    <xdr:from>
      <xdr:col>11</xdr:col>
      <xdr:colOff>30480</xdr:colOff>
      <xdr:row>15</xdr:row>
      <xdr:rowOff>0</xdr:rowOff>
    </xdr:from>
    <xdr:ext cx="342000" cy="342000"/>
    <xdr:pic>
      <xdr:nvPicPr>
        <xdr:cNvPr id="36" name="Kép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50920" y="3771900"/>
          <a:ext cx="342000" cy="342000"/>
        </a:xfrm>
        <a:prstGeom prst="rect">
          <a:avLst/>
        </a:prstGeom>
      </xdr:spPr>
    </xdr:pic>
    <xdr:clientData/>
  </xdr:oneCellAnchor>
  <xdr:oneCellAnchor>
    <xdr:from>
      <xdr:col>11</xdr:col>
      <xdr:colOff>30480</xdr:colOff>
      <xdr:row>23</xdr:row>
      <xdr:rowOff>0</xdr:rowOff>
    </xdr:from>
    <xdr:ext cx="342000" cy="342000"/>
    <xdr:pic>
      <xdr:nvPicPr>
        <xdr:cNvPr id="37" name="Kép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50920" y="5692140"/>
          <a:ext cx="342000" cy="342000"/>
        </a:xfrm>
        <a:prstGeom prst="rect">
          <a:avLst/>
        </a:prstGeom>
      </xdr:spPr>
    </xdr:pic>
    <xdr:clientData/>
  </xdr:oneCellAnchor>
  <xdr:twoCellAnchor>
    <xdr:from>
      <xdr:col>37</xdr:col>
      <xdr:colOff>750093</xdr:colOff>
      <xdr:row>1</xdr:row>
      <xdr:rowOff>18574</xdr:rowOff>
    </xdr:from>
    <xdr:to>
      <xdr:col>37</xdr:col>
      <xdr:colOff>1293017</xdr:colOff>
      <xdr:row>1</xdr:row>
      <xdr:rowOff>218599</xdr:rowOff>
    </xdr:to>
    <xdr:sp macro="" textlink="">
      <xdr:nvSpPr>
        <xdr:cNvPr id="38" name="Lekerekített téglalap 1">
          <a:hlinkClick xmlns:r="http://schemas.openxmlformats.org/officeDocument/2006/relationships" r:id="rId1" tooltip="Season 2011/2012"/>
          <a:extLst>
            <a:ext uri="{FF2B5EF4-FFF2-40B4-BE49-F238E27FC236}">
              <a16:creationId xmlns:a16="http://schemas.microsoft.com/office/drawing/2014/main" id="{00CCA26F-F506-4AC9-B64A-DBC366971ACB}"/>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9" name="Lekerekített téglalap 2">
          <a:hlinkClick xmlns:r="http://schemas.openxmlformats.org/officeDocument/2006/relationships" r:id="rId1" tooltip="Season 2010/2011"/>
          <a:extLst>
            <a:ext uri="{FF2B5EF4-FFF2-40B4-BE49-F238E27FC236}">
              <a16:creationId xmlns:a16="http://schemas.microsoft.com/office/drawing/2014/main" id="{D27816BD-DC1B-4A76-8FBA-F438155ED3DC}"/>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0" name="Lekerekített téglalap 3">
          <a:hlinkClick xmlns:r="http://schemas.openxmlformats.org/officeDocument/2006/relationships" r:id="rId1" tooltip="Season 2009/2010"/>
          <a:extLst>
            <a:ext uri="{FF2B5EF4-FFF2-40B4-BE49-F238E27FC236}">
              <a16:creationId xmlns:a16="http://schemas.microsoft.com/office/drawing/2014/main" id="{4E8E2AE5-35AC-49CC-847A-E47D59B5E739}"/>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41" name="Lekerekített téglalap 1">
          <a:hlinkClick xmlns:r="http://schemas.openxmlformats.org/officeDocument/2006/relationships" r:id="rId1" tooltip="Season 2011/2012"/>
          <a:extLst>
            <a:ext uri="{FF2B5EF4-FFF2-40B4-BE49-F238E27FC236}">
              <a16:creationId xmlns:a16="http://schemas.microsoft.com/office/drawing/2014/main" id="{5CF7BF4B-7584-48A6-BE9D-573CAA145FBA}"/>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42" name="Lekerekített téglalap 2">
          <a:hlinkClick xmlns:r="http://schemas.openxmlformats.org/officeDocument/2006/relationships" r:id="rId1" tooltip="Season 2010/2011"/>
          <a:extLst>
            <a:ext uri="{FF2B5EF4-FFF2-40B4-BE49-F238E27FC236}">
              <a16:creationId xmlns:a16="http://schemas.microsoft.com/office/drawing/2014/main" id="{A671F242-3A73-4CA7-8B2F-68E1E5F146A1}"/>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3" name="Lekerekített téglalap 3">
          <a:hlinkClick xmlns:r="http://schemas.openxmlformats.org/officeDocument/2006/relationships" r:id="rId1" tooltip="Season 2009/2010"/>
          <a:extLst>
            <a:ext uri="{FF2B5EF4-FFF2-40B4-BE49-F238E27FC236}">
              <a16:creationId xmlns:a16="http://schemas.microsoft.com/office/drawing/2014/main" id="{95760CB6-A931-4465-BA94-350507F4D44F}"/>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44" name="Lekerekített téglalap 1">
          <a:hlinkClick xmlns:r="http://schemas.openxmlformats.org/officeDocument/2006/relationships" r:id="rId1" tooltip="Season 2011/2012"/>
          <a:extLst>
            <a:ext uri="{FF2B5EF4-FFF2-40B4-BE49-F238E27FC236}">
              <a16:creationId xmlns:a16="http://schemas.microsoft.com/office/drawing/2014/main" id="{93397400-B48A-4015-A7B8-F4F3FB7382E3}"/>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45" name="Lekerekített téglalap 2">
          <a:hlinkClick xmlns:r="http://schemas.openxmlformats.org/officeDocument/2006/relationships" r:id="rId1" tooltip="Season 2010/2011"/>
          <a:extLst>
            <a:ext uri="{FF2B5EF4-FFF2-40B4-BE49-F238E27FC236}">
              <a16:creationId xmlns:a16="http://schemas.microsoft.com/office/drawing/2014/main" id="{7FCBB4B8-BD3F-4681-BA52-205AB37A04A6}"/>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6" name="Lekerekített téglalap 3">
          <a:hlinkClick xmlns:r="http://schemas.openxmlformats.org/officeDocument/2006/relationships" r:id="rId1" tooltip="Season 2009/2010"/>
          <a:extLst>
            <a:ext uri="{FF2B5EF4-FFF2-40B4-BE49-F238E27FC236}">
              <a16:creationId xmlns:a16="http://schemas.microsoft.com/office/drawing/2014/main" id="{7AA77A4D-CC4B-4B1D-8F1D-B08F2BC85FC1}"/>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47" name="Lekerekített téglalap 1">
          <a:hlinkClick xmlns:r="http://schemas.openxmlformats.org/officeDocument/2006/relationships" r:id="rId1" tooltip="Season 2011/2012"/>
          <a:extLst>
            <a:ext uri="{FF2B5EF4-FFF2-40B4-BE49-F238E27FC236}">
              <a16:creationId xmlns:a16="http://schemas.microsoft.com/office/drawing/2014/main" id="{8601A59D-3087-477D-A763-37BE12F1F4BC}"/>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48" name="Lekerekített téglalap 2">
          <a:hlinkClick xmlns:r="http://schemas.openxmlformats.org/officeDocument/2006/relationships" r:id="rId1" tooltip="Season 2010/2011"/>
          <a:extLst>
            <a:ext uri="{FF2B5EF4-FFF2-40B4-BE49-F238E27FC236}">
              <a16:creationId xmlns:a16="http://schemas.microsoft.com/office/drawing/2014/main" id="{D53B0DF5-59E8-4784-AA96-B5986B865711}"/>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9" name="Lekerekített téglalap 3">
          <a:hlinkClick xmlns:r="http://schemas.openxmlformats.org/officeDocument/2006/relationships" r:id="rId1" tooltip="Season 2009/2010"/>
          <a:extLst>
            <a:ext uri="{FF2B5EF4-FFF2-40B4-BE49-F238E27FC236}">
              <a16:creationId xmlns:a16="http://schemas.microsoft.com/office/drawing/2014/main" id="{EB8A6151-E104-4E71-9993-CA9C658A8340}"/>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147638</xdr:colOff>
      <xdr:row>1</xdr:row>
      <xdr:rowOff>35242</xdr:rowOff>
    </xdr:from>
    <xdr:to>
      <xdr:col>7</xdr:col>
      <xdr:colOff>232587</xdr:colOff>
      <xdr:row>1</xdr:row>
      <xdr:rowOff>492442</xdr:rowOff>
    </xdr:to>
    <xdr:sp macro="" textlink="">
      <xdr:nvSpPr>
        <xdr:cNvPr id="50" name="Lekerekített téglalap 64">
          <a:hlinkClick xmlns:r="http://schemas.openxmlformats.org/officeDocument/2006/relationships" r:id="rId7" tooltip="2004 Pirmasens"/>
          <a:extLst>
            <a:ext uri="{FF2B5EF4-FFF2-40B4-BE49-F238E27FC236}">
              <a16:creationId xmlns:a16="http://schemas.microsoft.com/office/drawing/2014/main" id="{554D9310-B52D-4921-B104-FA712AAD936F}"/>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51" name="Lekerekített téglalap 65">
          <a:hlinkClick xmlns:r="http://schemas.openxmlformats.org/officeDocument/2006/relationships" r:id="rId8" tooltip="2005 Pirmasens"/>
          <a:extLst>
            <a:ext uri="{FF2B5EF4-FFF2-40B4-BE49-F238E27FC236}">
              <a16:creationId xmlns:a16="http://schemas.microsoft.com/office/drawing/2014/main" id="{E12B26C0-4974-444A-96C8-7CB42FDD7F85}"/>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52" name="Lekerekített téglalap 66">
          <a:hlinkClick xmlns:r="http://schemas.openxmlformats.org/officeDocument/2006/relationships" r:id="rId9" tooltip="2006 Pirmasens"/>
          <a:extLst>
            <a:ext uri="{FF2B5EF4-FFF2-40B4-BE49-F238E27FC236}">
              <a16:creationId xmlns:a16="http://schemas.microsoft.com/office/drawing/2014/main" id="{C17EA090-A9E7-4C89-9019-159B2DB4858B}"/>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53" name="Lekerekített téglalap 67">
          <a:hlinkClick xmlns:r="http://schemas.openxmlformats.org/officeDocument/2006/relationships" r:id="rId10" tooltip="2007 Pirmasens"/>
          <a:extLst>
            <a:ext uri="{FF2B5EF4-FFF2-40B4-BE49-F238E27FC236}">
              <a16:creationId xmlns:a16="http://schemas.microsoft.com/office/drawing/2014/main" id="{BA24CDC7-B6D9-4CAB-AFF6-B39B48C6141F}"/>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54" name="Lekerekített téglalap 68">
          <a:hlinkClick xmlns:r="http://schemas.openxmlformats.org/officeDocument/2006/relationships" r:id="rId11" tooltip="2008 Pirmasens"/>
          <a:extLst>
            <a:ext uri="{FF2B5EF4-FFF2-40B4-BE49-F238E27FC236}">
              <a16:creationId xmlns:a16="http://schemas.microsoft.com/office/drawing/2014/main" id="{B929C1C5-5EC6-4CB9-8B01-540E99E911CA}"/>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55" name="Lekerekített téglalap 69">
          <a:hlinkClick xmlns:r="http://schemas.openxmlformats.org/officeDocument/2006/relationships" r:id="rId12" tooltip="2009 Fulda"/>
          <a:extLst>
            <a:ext uri="{FF2B5EF4-FFF2-40B4-BE49-F238E27FC236}">
              <a16:creationId xmlns:a16="http://schemas.microsoft.com/office/drawing/2014/main" id="{A257D69E-7373-46F8-A776-0B56FC662648}"/>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56" name="Lekerekített téglalap 70">
          <a:hlinkClick xmlns:r="http://schemas.openxmlformats.org/officeDocument/2006/relationships" r:id="rId13" tooltip="2010 Wroclaw"/>
          <a:extLst>
            <a:ext uri="{FF2B5EF4-FFF2-40B4-BE49-F238E27FC236}">
              <a16:creationId xmlns:a16="http://schemas.microsoft.com/office/drawing/2014/main" id="{6250B407-4A1C-4998-9E69-B2D3381F67F9}"/>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57" name="Lekerekített téglalap 71">
          <a:hlinkClick xmlns:r="http://schemas.openxmlformats.org/officeDocument/2006/relationships" r:id="rId14" tooltip="2011 Varna"/>
          <a:extLst>
            <a:ext uri="{FF2B5EF4-FFF2-40B4-BE49-F238E27FC236}">
              <a16:creationId xmlns:a16="http://schemas.microsoft.com/office/drawing/2014/main" id="{BA689F79-6D34-4C93-BABA-FFE4A03C2C91}"/>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58" name="Lekerekített téglalap 72">
          <a:hlinkClick xmlns:r="http://schemas.openxmlformats.org/officeDocument/2006/relationships" r:id="rId15" tooltip="2012 Almelo"/>
          <a:extLst>
            <a:ext uri="{FF2B5EF4-FFF2-40B4-BE49-F238E27FC236}">
              <a16:creationId xmlns:a16="http://schemas.microsoft.com/office/drawing/2014/main" id="{D51D12A0-C5C0-44FC-8D7D-331A367796B3}"/>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59" name="Lekerekített téglalap 73">
          <a:hlinkClick xmlns:r="http://schemas.openxmlformats.org/officeDocument/2006/relationships" r:id="rId16" tooltip="2013 Berlin"/>
          <a:extLst>
            <a:ext uri="{FF2B5EF4-FFF2-40B4-BE49-F238E27FC236}">
              <a16:creationId xmlns:a16="http://schemas.microsoft.com/office/drawing/2014/main" id="{6E109D1B-AF94-463E-90D2-B2BFFAA6A5D5}"/>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60" name="Lekerekített téglalap 74">
          <a:hlinkClick xmlns:r="http://schemas.openxmlformats.org/officeDocument/2006/relationships" r:id="rId17" tooltip="2014 Billund"/>
          <a:extLst>
            <a:ext uri="{FF2B5EF4-FFF2-40B4-BE49-F238E27FC236}">
              <a16:creationId xmlns:a16="http://schemas.microsoft.com/office/drawing/2014/main" id="{12A88E33-FB66-4B82-895A-121F37834632}"/>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61" name="Lekerekített téglalap 75">
          <a:hlinkClick xmlns:r="http://schemas.openxmlformats.org/officeDocument/2006/relationships" r:id="rId18" tooltip="2015 Lubin"/>
          <a:extLst>
            <a:ext uri="{FF2B5EF4-FFF2-40B4-BE49-F238E27FC236}">
              <a16:creationId xmlns:a16="http://schemas.microsoft.com/office/drawing/2014/main" id="{A49D2A88-8278-4384-9942-B0E4955CAB52}"/>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62" name="Lekerekített téglalap 76">
          <a:hlinkClick xmlns:r="http://schemas.openxmlformats.org/officeDocument/2006/relationships" r:id="rId19" tooltip="2016 Almelo"/>
          <a:extLst>
            <a:ext uri="{FF2B5EF4-FFF2-40B4-BE49-F238E27FC236}">
              <a16:creationId xmlns:a16="http://schemas.microsoft.com/office/drawing/2014/main" id="{D9DDF920-7117-4919-8E07-0AE00908C638}"/>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editAs="oneCell">
    <xdr:from>
      <xdr:col>0</xdr:col>
      <xdr:colOff>83344</xdr:colOff>
      <xdr:row>1</xdr:row>
      <xdr:rowOff>9525</xdr:rowOff>
    </xdr:from>
    <xdr:to>
      <xdr:col>5</xdr:col>
      <xdr:colOff>54229</xdr:colOff>
      <xdr:row>3</xdr:row>
      <xdr:rowOff>476250</xdr:rowOff>
    </xdr:to>
    <xdr:pic>
      <xdr:nvPicPr>
        <xdr:cNvPr id="63" name="Kép 62">
          <a:extLst>
            <a:ext uri="{FF2B5EF4-FFF2-40B4-BE49-F238E27FC236}">
              <a16:creationId xmlns:a16="http://schemas.microsoft.com/office/drawing/2014/main" id="{FBCA2464-34BF-4C27-9C46-A9D2B567E5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5249" y="68580"/>
          <a:ext cx="1592040" cy="154686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64" name="Lekerekített téglalap 82">
          <a:hlinkClick xmlns:r="http://schemas.openxmlformats.org/officeDocument/2006/relationships" r:id="rId21" tooltip="2017 Budapest"/>
          <a:extLst>
            <a:ext uri="{FF2B5EF4-FFF2-40B4-BE49-F238E27FC236}">
              <a16:creationId xmlns:a16="http://schemas.microsoft.com/office/drawing/2014/main" id="{659D1A77-4656-4E76-838F-4DE30B5E0998}"/>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65" name="Lekerekített téglalap 82">
          <a:hlinkClick xmlns:r="http://schemas.openxmlformats.org/officeDocument/2006/relationships" r:id="rId22" tooltip="2018 Billund"/>
          <a:extLst>
            <a:ext uri="{FF2B5EF4-FFF2-40B4-BE49-F238E27FC236}">
              <a16:creationId xmlns:a16="http://schemas.microsoft.com/office/drawing/2014/main" id="{15A682BC-33E4-4C52-96AC-D16C9FCD6D81}"/>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66" name="Lekerekített téglalap 76">
          <a:hlinkClick xmlns:r="http://schemas.openxmlformats.org/officeDocument/2006/relationships" r:id="rId23" tooltip="2019 Fulda"/>
          <a:extLst>
            <a:ext uri="{FF2B5EF4-FFF2-40B4-BE49-F238E27FC236}">
              <a16:creationId xmlns:a16="http://schemas.microsoft.com/office/drawing/2014/main" id="{EF38789E-03E1-4B73-A923-849E73622C15}"/>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67" name="Lekerekített téglalap 82">
          <a:hlinkClick xmlns:r="http://schemas.openxmlformats.org/officeDocument/2006/relationships" r:id="rId24" tooltip="2020 Bierdzany"/>
          <a:extLst>
            <a:ext uri="{FF2B5EF4-FFF2-40B4-BE49-F238E27FC236}">
              <a16:creationId xmlns:a16="http://schemas.microsoft.com/office/drawing/2014/main" id="{7A5DE2D9-2775-47A8-8E8A-C2FE644A60E9}"/>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68" name="Lekerekített téglalap 82">
          <a:hlinkClick xmlns:r="http://schemas.openxmlformats.org/officeDocument/2006/relationships" r:id="rId25" tooltip="2021 Bielsko-Biala"/>
          <a:extLst>
            <a:ext uri="{FF2B5EF4-FFF2-40B4-BE49-F238E27FC236}">
              <a16:creationId xmlns:a16="http://schemas.microsoft.com/office/drawing/2014/main" id="{504B34F6-C9FD-4607-BF78-11F8E4E8CD2C}"/>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31</xdr:col>
      <xdr:colOff>214313</xdr:colOff>
      <xdr:row>1</xdr:row>
      <xdr:rowOff>30956</xdr:rowOff>
    </xdr:from>
    <xdr:to>
      <xdr:col>36</xdr:col>
      <xdr:colOff>188587</xdr:colOff>
      <xdr:row>1</xdr:row>
      <xdr:rowOff>482441</xdr:rowOff>
    </xdr:to>
    <xdr:sp macro="" textlink="">
      <xdr:nvSpPr>
        <xdr:cNvPr id="69" name="Lekerekített téglalap 77">
          <a:hlinkClick xmlns:r="http://schemas.openxmlformats.org/officeDocument/2006/relationships" r:id="rId26" tooltip="Overview"/>
          <a:extLst>
            <a:ext uri="{FF2B5EF4-FFF2-40B4-BE49-F238E27FC236}">
              <a16:creationId xmlns:a16="http://schemas.microsoft.com/office/drawing/2014/main" id="{3B5E71C6-6B78-41EB-AA8B-9D78DBADE305}"/>
            </a:ext>
          </a:extLst>
        </xdr:cNvPr>
        <xdr:cNvSpPr/>
      </xdr:nvSpPr>
      <xdr:spPr>
        <a:xfrm>
          <a:off x="10249853" y="86201"/>
          <a:ext cx="1597334"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31</xdr:col>
      <xdr:colOff>214313</xdr:colOff>
      <xdr:row>1</xdr:row>
      <xdr:rowOff>528161</xdr:rowOff>
    </xdr:from>
    <xdr:to>
      <xdr:col>36</xdr:col>
      <xdr:colOff>207637</xdr:colOff>
      <xdr:row>2</xdr:row>
      <xdr:rowOff>446246</xdr:rowOff>
    </xdr:to>
    <xdr:sp macro="" textlink="">
      <xdr:nvSpPr>
        <xdr:cNvPr id="70" name="Lekerekített téglalap 78">
          <a:hlinkClick xmlns:r="http://schemas.openxmlformats.org/officeDocument/2006/relationships" r:id="rId27" tooltip="All Time Table"/>
          <a:extLst>
            <a:ext uri="{FF2B5EF4-FFF2-40B4-BE49-F238E27FC236}">
              <a16:creationId xmlns:a16="http://schemas.microsoft.com/office/drawing/2014/main" id="{A39E48CF-EC97-4C92-ACB9-EB7E1BCEA734}"/>
            </a:ext>
          </a:extLst>
        </xdr:cNvPr>
        <xdr:cNvSpPr/>
      </xdr:nvSpPr>
      <xdr:spPr>
        <a:xfrm>
          <a:off x="10249853" y="583406"/>
          <a:ext cx="1620194" cy="46101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214313</xdr:colOff>
      <xdr:row>2</xdr:row>
      <xdr:rowOff>528161</xdr:rowOff>
    </xdr:from>
    <xdr:to>
      <xdr:col>36</xdr:col>
      <xdr:colOff>207637</xdr:colOff>
      <xdr:row>3</xdr:row>
      <xdr:rowOff>446246</xdr:rowOff>
    </xdr:to>
    <xdr:sp macro="" textlink="">
      <xdr:nvSpPr>
        <xdr:cNvPr id="71" name="Lekerekített téglalap 79">
          <a:hlinkClick xmlns:r="http://schemas.openxmlformats.org/officeDocument/2006/relationships" r:id="rId28" tooltip="Records"/>
          <a:extLst>
            <a:ext uri="{FF2B5EF4-FFF2-40B4-BE49-F238E27FC236}">
              <a16:creationId xmlns:a16="http://schemas.microsoft.com/office/drawing/2014/main" id="{C3B18E7F-99F1-4E7B-907D-535E5873DA60}"/>
            </a:ext>
          </a:extLst>
        </xdr:cNvPr>
        <xdr:cNvSpPr/>
      </xdr:nvSpPr>
      <xdr:spPr>
        <a:xfrm>
          <a:off x="10249853" y="1126331"/>
          <a:ext cx="1620194" cy="46101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Records</a:t>
          </a:r>
        </a:p>
      </xdr:txBody>
    </xdr:sp>
    <xdr:clientData/>
  </xdr:twoCellAnchor>
  <xdr:twoCellAnchor editAs="oneCell">
    <xdr:from>
      <xdr:col>36</xdr:col>
      <xdr:colOff>264318</xdr:colOff>
      <xdr:row>1</xdr:row>
      <xdr:rowOff>11906</xdr:rowOff>
    </xdr:from>
    <xdr:to>
      <xdr:col>41</xdr:col>
      <xdr:colOff>244252</xdr:colOff>
      <xdr:row>3</xdr:row>
      <xdr:rowOff>478631</xdr:rowOff>
    </xdr:to>
    <xdr:pic>
      <xdr:nvPicPr>
        <xdr:cNvPr id="72" name="Kép 71">
          <a:extLst>
            <a:ext uri="{FF2B5EF4-FFF2-40B4-BE49-F238E27FC236}">
              <a16:creationId xmlns:a16="http://schemas.microsoft.com/office/drawing/2014/main" id="{4770BF30-397C-4173-B685-30FC54EE2EA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922918" y="72866"/>
          <a:ext cx="1602994" cy="1544955"/>
        </a:xfrm>
        <a:prstGeom prst="rect">
          <a:avLst/>
        </a:prstGeom>
      </xdr:spPr>
    </xdr:pic>
    <xdr:clientData/>
  </xdr:twoCellAnchor>
  <xdr:oneCellAnchor>
    <xdr:from>
      <xdr:col>11</xdr:col>
      <xdr:colOff>0</xdr:colOff>
      <xdr:row>13</xdr:row>
      <xdr:rowOff>0</xdr:rowOff>
    </xdr:from>
    <xdr:ext cx="342000" cy="342000"/>
    <xdr:pic>
      <xdr:nvPicPr>
        <xdr:cNvPr id="78" name="Kép 77">
          <a:extLst>
            <a:ext uri="{FF2B5EF4-FFF2-40B4-BE49-F238E27FC236}">
              <a16:creationId xmlns:a16="http://schemas.microsoft.com/office/drawing/2014/main" id="{79CD3278-BECF-4D18-8D97-D2BF91D2265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36156" y="3940969"/>
          <a:ext cx="342000" cy="342000"/>
        </a:xfrm>
        <a:prstGeom prst="rect">
          <a:avLst/>
        </a:prstGeom>
      </xdr:spPr>
    </xdr:pic>
    <xdr:clientData/>
  </xdr:oneCellAnchor>
  <xdr:oneCellAnchor>
    <xdr:from>
      <xdr:col>11</xdr:col>
      <xdr:colOff>0</xdr:colOff>
      <xdr:row>11</xdr:row>
      <xdr:rowOff>0</xdr:rowOff>
    </xdr:from>
    <xdr:ext cx="342000" cy="342000"/>
    <xdr:pic>
      <xdr:nvPicPr>
        <xdr:cNvPr id="79" name="Kép 78">
          <a:extLst>
            <a:ext uri="{FF2B5EF4-FFF2-40B4-BE49-F238E27FC236}">
              <a16:creationId xmlns:a16="http://schemas.microsoft.com/office/drawing/2014/main" id="{0F602852-B60D-40B2-8BE9-7FBACC36DE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36156" y="3298031"/>
          <a:ext cx="342000" cy="342000"/>
        </a:xfrm>
        <a:prstGeom prst="rect">
          <a:avLst/>
        </a:prstGeom>
      </xdr:spPr>
    </xdr:pic>
    <xdr:clientData/>
  </xdr:oneCellAnchor>
  <xdr:twoCellAnchor editAs="oneCell">
    <xdr:from>
      <xdr:col>11</xdr:col>
      <xdr:colOff>0</xdr:colOff>
      <xdr:row>12</xdr:row>
      <xdr:rowOff>0</xdr:rowOff>
    </xdr:from>
    <xdr:to>
      <xdr:col>12</xdr:col>
      <xdr:colOff>20955</xdr:colOff>
      <xdr:row>13</xdr:row>
      <xdr:rowOff>19050</xdr:rowOff>
    </xdr:to>
    <xdr:pic>
      <xdr:nvPicPr>
        <xdr:cNvPr id="80" name="Kép 79">
          <a:extLst>
            <a:ext uri="{FF2B5EF4-FFF2-40B4-BE49-F238E27FC236}">
              <a16:creationId xmlns:a16="http://schemas.microsoft.com/office/drawing/2014/main" id="{41EF944F-E957-4AAF-8E68-C8560AEA3F0A}"/>
            </a:ext>
          </a:extLst>
        </xdr:cNvPr>
        <xdr:cNvPicPr>
          <a:picLocks noChangeAspect="1"/>
        </xdr:cNvPicPr>
      </xdr:nvPicPr>
      <xdr:blipFill>
        <a:blip xmlns:r="http://schemas.openxmlformats.org/officeDocument/2006/relationships" r:embed="rId3"/>
        <a:stretch>
          <a:fillRect/>
        </a:stretch>
      </xdr:blipFill>
      <xdr:spPr>
        <a:xfrm>
          <a:off x="3536156" y="3619500"/>
          <a:ext cx="348139" cy="340519"/>
        </a:xfrm>
        <a:prstGeom prst="rect">
          <a:avLst/>
        </a:prstGeom>
      </xdr:spPr>
    </xdr:pic>
    <xdr:clientData/>
  </xdr:twoCellAnchor>
  <xdr:oneCellAnchor>
    <xdr:from>
      <xdr:col>11</xdr:col>
      <xdr:colOff>0</xdr:colOff>
      <xdr:row>25</xdr:row>
      <xdr:rowOff>0</xdr:rowOff>
    </xdr:from>
    <xdr:ext cx="342000" cy="342000"/>
    <xdr:pic>
      <xdr:nvPicPr>
        <xdr:cNvPr id="81" name="Kép 80">
          <a:extLst>
            <a:ext uri="{FF2B5EF4-FFF2-40B4-BE49-F238E27FC236}">
              <a16:creationId xmlns:a16="http://schemas.microsoft.com/office/drawing/2014/main" id="{E211D402-DCCB-46B0-9423-CA9353C6AF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36156" y="6798469"/>
          <a:ext cx="342000" cy="342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19" name="Lekerekített téglalap 18">
          <a:hlinkClick xmlns:r="http://schemas.openxmlformats.org/officeDocument/2006/relationships" r:id="rId1" tooltip="Season 2011/2012"/>
          <a:extLst>
            <a:ext uri="{FF2B5EF4-FFF2-40B4-BE49-F238E27FC236}">
              <a16:creationId xmlns:a16="http://schemas.microsoft.com/office/drawing/2014/main" id="{00000000-0008-0000-0A00-000013000000}"/>
            </a:ext>
          </a:extLst>
        </xdr:cNvPr>
        <xdr:cNvSpPr/>
      </xdr:nvSpPr>
      <xdr:spPr>
        <a:xfrm>
          <a:off x="8351043" y="7572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21" name="Lekerekített téglalap 20">
          <a:hlinkClick xmlns:r="http://schemas.openxmlformats.org/officeDocument/2006/relationships" r:id="rId1" tooltip="Season 2010/2011"/>
          <a:extLst>
            <a:ext uri="{FF2B5EF4-FFF2-40B4-BE49-F238E27FC236}">
              <a16:creationId xmlns:a16="http://schemas.microsoft.com/office/drawing/2014/main" id="{00000000-0008-0000-0A00-000015000000}"/>
            </a:ext>
          </a:extLst>
        </xdr:cNvPr>
        <xdr:cNvSpPr/>
      </xdr:nvSpPr>
      <xdr:spPr>
        <a:xfrm>
          <a:off x="8351043" y="332899"/>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23" name="Lekerekített téglalap 22">
          <a:hlinkClick xmlns:r="http://schemas.openxmlformats.org/officeDocument/2006/relationships" r:id="rId1" tooltip="Season 2009/2010"/>
          <a:extLst>
            <a:ext uri="{FF2B5EF4-FFF2-40B4-BE49-F238E27FC236}">
              <a16:creationId xmlns:a16="http://schemas.microsoft.com/office/drawing/2014/main" id="{00000000-0008-0000-0A00-000017000000}"/>
            </a:ext>
          </a:extLst>
        </xdr:cNvPr>
        <xdr:cNvSpPr/>
      </xdr:nvSpPr>
      <xdr:spPr>
        <a:xfrm>
          <a:off x="8351043" y="59007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342900</xdr:colOff>
      <xdr:row>1</xdr:row>
      <xdr:rowOff>15240</xdr:rowOff>
    </xdr:from>
    <xdr:to>
      <xdr:col>7</xdr:col>
      <xdr:colOff>213360</xdr:colOff>
      <xdr:row>1</xdr:row>
      <xdr:rowOff>472440</xdr:rowOff>
    </xdr:to>
    <xdr:sp macro="" textlink="">
      <xdr:nvSpPr>
        <xdr:cNvPr id="51" name="Lekerekített téglalap 50">
          <a:hlinkClick xmlns:r="http://schemas.openxmlformats.org/officeDocument/2006/relationships" r:id="rId2" tooltip="2004 Pirmasens"/>
          <a:extLst>
            <a:ext uri="{FF2B5EF4-FFF2-40B4-BE49-F238E27FC236}">
              <a16:creationId xmlns:a16="http://schemas.microsoft.com/office/drawing/2014/main" id="{00000000-0008-0000-0A00-000033000000}"/>
            </a:ext>
          </a:extLst>
        </xdr:cNvPr>
        <xdr:cNvSpPr/>
      </xdr:nvSpPr>
      <xdr:spPr>
        <a:xfrm>
          <a:off x="2293620" y="68580"/>
          <a:ext cx="73914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342901</xdr:colOff>
      <xdr:row>1</xdr:row>
      <xdr:rowOff>539115</xdr:rowOff>
    </xdr:from>
    <xdr:to>
      <xdr:col>7</xdr:col>
      <xdr:colOff>213361</xdr:colOff>
      <xdr:row>2</xdr:row>
      <xdr:rowOff>453390</xdr:rowOff>
    </xdr:to>
    <xdr:sp macro="" textlink="">
      <xdr:nvSpPr>
        <xdr:cNvPr id="52" name="Lekerekített téglalap 51">
          <a:hlinkClick xmlns:r="http://schemas.openxmlformats.org/officeDocument/2006/relationships" r:id="rId3" tooltip="2005 Pirmasens"/>
          <a:extLst>
            <a:ext uri="{FF2B5EF4-FFF2-40B4-BE49-F238E27FC236}">
              <a16:creationId xmlns:a16="http://schemas.microsoft.com/office/drawing/2014/main" id="{00000000-0008-0000-0A00-000034000000}"/>
            </a:ext>
          </a:extLst>
        </xdr:cNvPr>
        <xdr:cNvSpPr/>
      </xdr:nvSpPr>
      <xdr:spPr>
        <a:xfrm>
          <a:off x="2293621" y="592455"/>
          <a:ext cx="739140" cy="45529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352426</xdr:colOff>
      <xdr:row>2</xdr:row>
      <xdr:rowOff>529590</xdr:rowOff>
    </xdr:from>
    <xdr:to>
      <xdr:col>7</xdr:col>
      <xdr:colOff>222886</xdr:colOff>
      <xdr:row>3</xdr:row>
      <xdr:rowOff>443865</xdr:rowOff>
    </xdr:to>
    <xdr:sp macro="" textlink="">
      <xdr:nvSpPr>
        <xdr:cNvPr id="53" name="Lekerekített téglalap 52">
          <a:hlinkClick xmlns:r="http://schemas.openxmlformats.org/officeDocument/2006/relationships" r:id="rId4" tooltip="2006 Pirmasens"/>
          <a:extLst>
            <a:ext uri="{FF2B5EF4-FFF2-40B4-BE49-F238E27FC236}">
              <a16:creationId xmlns:a16="http://schemas.microsoft.com/office/drawing/2014/main" id="{00000000-0008-0000-0A00-000035000000}"/>
            </a:ext>
          </a:extLst>
        </xdr:cNvPr>
        <xdr:cNvSpPr/>
      </xdr:nvSpPr>
      <xdr:spPr>
        <a:xfrm>
          <a:off x="2303146" y="1123950"/>
          <a:ext cx="73914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289561</xdr:colOff>
      <xdr:row>1</xdr:row>
      <xdr:rowOff>24765</xdr:rowOff>
    </xdr:from>
    <xdr:to>
      <xdr:col>9</xdr:col>
      <xdr:colOff>87631</xdr:colOff>
      <xdr:row>1</xdr:row>
      <xdr:rowOff>481965</xdr:rowOff>
    </xdr:to>
    <xdr:sp macro="" textlink="">
      <xdr:nvSpPr>
        <xdr:cNvPr id="54" name="Lekerekített téglalap 53">
          <a:hlinkClick xmlns:r="http://schemas.openxmlformats.org/officeDocument/2006/relationships" r:id="rId5" tooltip="2007 Pirmasens"/>
          <a:extLst>
            <a:ext uri="{FF2B5EF4-FFF2-40B4-BE49-F238E27FC236}">
              <a16:creationId xmlns:a16="http://schemas.microsoft.com/office/drawing/2014/main" id="{00000000-0008-0000-0A00-000036000000}"/>
            </a:ext>
          </a:extLst>
        </xdr:cNvPr>
        <xdr:cNvSpPr/>
      </xdr:nvSpPr>
      <xdr:spPr>
        <a:xfrm>
          <a:off x="3108961" y="78105"/>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289562</xdr:colOff>
      <xdr:row>2</xdr:row>
      <xdr:rowOff>5715</xdr:rowOff>
    </xdr:from>
    <xdr:to>
      <xdr:col>9</xdr:col>
      <xdr:colOff>87632</xdr:colOff>
      <xdr:row>2</xdr:row>
      <xdr:rowOff>462915</xdr:rowOff>
    </xdr:to>
    <xdr:sp macro="" textlink="">
      <xdr:nvSpPr>
        <xdr:cNvPr id="55" name="Lekerekített téglalap 54">
          <a:hlinkClick xmlns:r="http://schemas.openxmlformats.org/officeDocument/2006/relationships" r:id="rId6" tooltip="2008 Pirmasens"/>
          <a:extLst>
            <a:ext uri="{FF2B5EF4-FFF2-40B4-BE49-F238E27FC236}">
              <a16:creationId xmlns:a16="http://schemas.microsoft.com/office/drawing/2014/main" id="{00000000-0008-0000-0A00-000037000000}"/>
            </a:ext>
          </a:extLst>
        </xdr:cNvPr>
        <xdr:cNvSpPr/>
      </xdr:nvSpPr>
      <xdr:spPr>
        <a:xfrm>
          <a:off x="3108962" y="600075"/>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299087</xdr:colOff>
      <xdr:row>2</xdr:row>
      <xdr:rowOff>539115</xdr:rowOff>
    </xdr:from>
    <xdr:to>
      <xdr:col>9</xdr:col>
      <xdr:colOff>97157</xdr:colOff>
      <xdr:row>3</xdr:row>
      <xdr:rowOff>453390</xdr:rowOff>
    </xdr:to>
    <xdr:sp macro="" textlink="">
      <xdr:nvSpPr>
        <xdr:cNvPr id="56" name="Lekerekített téglalap 55">
          <a:hlinkClick xmlns:r="http://schemas.openxmlformats.org/officeDocument/2006/relationships" r:id="rId7" tooltip="2009 Fulda"/>
          <a:extLst>
            <a:ext uri="{FF2B5EF4-FFF2-40B4-BE49-F238E27FC236}">
              <a16:creationId xmlns:a16="http://schemas.microsoft.com/office/drawing/2014/main" id="{00000000-0008-0000-0A00-000038000000}"/>
            </a:ext>
          </a:extLst>
        </xdr:cNvPr>
        <xdr:cNvSpPr/>
      </xdr:nvSpPr>
      <xdr:spPr>
        <a:xfrm>
          <a:off x="3118487" y="1133475"/>
          <a:ext cx="71247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9</xdr:col>
      <xdr:colOff>163831</xdr:colOff>
      <xdr:row>1</xdr:row>
      <xdr:rowOff>24765</xdr:rowOff>
    </xdr:from>
    <xdr:to>
      <xdr:col>10</xdr:col>
      <xdr:colOff>428626</xdr:colOff>
      <xdr:row>1</xdr:row>
      <xdr:rowOff>481965</xdr:rowOff>
    </xdr:to>
    <xdr:sp macro="" textlink="">
      <xdr:nvSpPr>
        <xdr:cNvPr id="57" name="Lekerekített téglalap 56">
          <a:hlinkClick xmlns:r="http://schemas.openxmlformats.org/officeDocument/2006/relationships" r:id="rId8" tooltip="2010 Wroclaw"/>
          <a:extLst>
            <a:ext uri="{FF2B5EF4-FFF2-40B4-BE49-F238E27FC236}">
              <a16:creationId xmlns:a16="http://schemas.microsoft.com/office/drawing/2014/main" id="{00000000-0008-0000-0A00-000039000000}"/>
            </a:ext>
          </a:extLst>
        </xdr:cNvPr>
        <xdr:cNvSpPr/>
      </xdr:nvSpPr>
      <xdr:spPr>
        <a:xfrm>
          <a:off x="3897631" y="78105"/>
          <a:ext cx="72199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9</xdr:col>
      <xdr:colOff>163832</xdr:colOff>
      <xdr:row>2</xdr:row>
      <xdr:rowOff>5715</xdr:rowOff>
    </xdr:from>
    <xdr:to>
      <xdr:col>10</xdr:col>
      <xdr:colOff>428627</xdr:colOff>
      <xdr:row>2</xdr:row>
      <xdr:rowOff>462915</xdr:rowOff>
    </xdr:to>
    <xdr:sp macro="" textlink="">
      <xdr:nvSpPr>
        <xdr:cNvPr id="58" name="Lekerekített téglalap 57">
          <a:hlinkClick xmlns:r="http://schemas.openxmlformats.org/officeDocument/2006/relationships" r:id="rId9" tooltip="2011 Varna"/>
          <a:extLst>
            <a:ext uri="{FF2B5EF4-FFF2-40B4-BE49-F238E27FC236}">
              <a16:creationId xmlns:a16="http://schemas.microsoft.com/office/drawing/2014/main" id="{00000000-0008-0000-0A00-00003A000000}"/>
            </a:ext>
          </a:extLst>
        </xdr:cNvPr>
        <xdr:cNvSpPr/>
      </xdr:nvSpPr>
      <xdr:spPr>
        <a:xfrm>
          <a:off x="3897632" y="600075"/>
          <a:ext cx="72199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9</xdr:col>
      <xdr:colOff>173357</xdr:colOff>
      <xdr:row>2</xdr:row>
      <xdr:rowOff>539115</xdr:rowOff>
    </xdr:from>
    <xdr:to>
      <xdr:col>10</xdr:col>
      <xdr:colOff>438152</xdr:colOff>
      <xdr:row>3</xdr:row>
      <xdr:rowOff>453390</xdr:rowOff>
    </xdr:to>
    <xdr:sp macro="" textlink="">
      <xdr:nvSpPr>
        <xdr:cNvPr id="59" name="Lekerekített téglalap 58">
          <a:hlinkClick xmlns:r="http://schemas.openxmlformats.org/officeDocument/2006/relationships" r:id="rId10" tooltip="2012 Almelo"/>
          <a:extLst>
            <a:ext uri="{FF2B5EF4-FFF2-40B4-BE49-F238E27FC236}">
              <a16:creationId xmlns:a16="http://schemas.microsoft.com/office/drawing/2014/main" id="{00000000-0008-0000-0A00-00003B000000}"/>
            </a:ext>
          </a:extLst>
        </xdr:cNvPr>
        <xdr:cNvSpPr/>
      </xdr:nvSpPr>
      <xdr:spPr>
        <a:xfrm>
          <a:off x="3907157" y="1133475"/>
          <a:ext cx="721995"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xdr:col>
      <xdr:colOff>144780</xdr:colOff>
      <xdr:row>1</xdr:row>
      <xdr:rowOff>15240</xdr:rowOff>
    </xdr:from>
    <xdr:to>
      <xdr:col>5</xdr:col>
      <xdr:colOff>2794</xdr:colOff>
      <xdr:row>3</xdr:row>
      <xdr:rowOff>472440</xdr:rowOff>
    </xdr:to>
    <xdr:pic>
      <xdr:nvPicPr>
        <xdr:cNvPr id="67" name="Kép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2900" y="68580"/>
          <a:ext cx="1610614" cy="1546860"/>
        </a:xfrm>
        <a:prstGeom prst="rect">
          <a:avLst/>
        </a:prstGeom>
      </xdr:spPr>
    </xdr:pic>
    <xdr:clientData/>
  </xdr:twoCellAnchor>
  <xdr:oneCellAnchor>
    <xdr:from>
      <xdr:col>2</xdr:col>
      <xdr:colOff>160020</xdr:colOff>
      <xdr:row>107</xdr:row>
      <xdr:rowOff>0</xdr:rowOff>
    </xdr:from>
    <xdr:ext cx="342000" cy="342000"/>
    <xdr:pic>
      <xdr:nvPicPr>
        <xdr:cNvPr id="71" name="Kép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3400" y="35242500"/>
          <a:ext cx="342000" cy="342000"/>
        </a:xfrm>
        <a:prstGeom prst="rect">
          <a:avLst/>
        </a:prstGeom>
      </xdr:spPr>
    </xdr:pic>
    <xdr:clientData/>
  </xdr:oneCellAnchor>
  <xdr:oneCellAnchor>
    <xdr:from>
      <xdr:col>2</xdr:col>
      <xdr:colOff>160020</xdr:colOff>
      <xdr:row>109</xdr:row>
      <xdr:rowOff>0</xdr:rowOff>
    </xdr:from>
    <xdr:ext cx="342000" cy="342000"/>
    <xdr:pic>
      <xdr:nvPicPr>
        <xdr:cNvPr id="72" name="Kép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3400" y="35897820"/>
          <a:ext cx="342000" cy="342000"/>
        </a:xfrm>
        <a:prstGeom prst="rect">
          <a:avLst/>
        </a:prstGeom>
      </xdr:spPr>
    </xdr:pic>
    <xdr:clientData/>
  </xdr:oneCellAnchor>
  <xdr:oneCellAnchor>
    <xdr:from>
      <xdr:col>2</xdr:col>
      <xdr:colOff>160020</xdr:colOff>
      <xdr:row>115</xdr:row>
      <xdr:rowOff>0</xdr:rowOff>
    </xdr:from>
    <xdr:ext cx="342000" cy="342000"/>
    <xdr:pic>
      <xdr:nvPicPr>
        <xdr:cNvPr id="74" name="Kép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3400" y="37863780"/>
          <a:ext cx="342000" cy="342000"/>
        </a:xfrm>
        <a:prstGeom prst="rect">
          <a:avLst/>
        </a:prstGeom>
      </xdr:spPr>
    </xdr:pic>
    <xdr:clientData/>
  </xdr:oneCellAnchor>
  <xdr:oneCellAnchor>
    <xdr:from>
      <xdr:col>3</xdr:col>
      <xdr:colOff>0</xdr:colOff>
      <xdr:row>123</xdr:row>
      <xdr:rowOff>0</xdr:rowOff>
    </xdr:from>
    <xdr:ext cx="342000" cy="342000"/>
    <xdr:pic>
      <xdr:nvPicPr>
        <xdr:cNvPr id="76" name="Kép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48640" y="40485060"/>
          <a:ext cx="342000" cy="342000"/>
        </a:xfrm>
        <a:prstGeom prst="rect">
          <a:avLst/>
        </a:prstGeom>
      </xdr:spPr>
    </xdr:pic>
    <xdr:clientData/>
  </xdr:oneCellAnchor>
  <xdr:oneCellAnchor>
    <xdr:from>
      <xdr:col>2</xdr:col>
      <xdr:colOff>160020</xdr:colOff>
      <xdr:row>147</xdr:row>
      <xdr:rowOff>0</xdr:rowOff>
    </xdr:from>
    <xdr:ext cx="342000" cy="342000"/>
    <xdr:pic>
      <xdr:nvPicPr>
        <xdr:cNvPr id="83" name="Kép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3400" y="48348900"/>
          <a:ext cx="342000" cy="342000"/>
        </a:xfrm>
        <a:prstGeom prst="rect">
          <a:avLst/>
        </a:prstGeom>
      </xdr:spPr>
    </xdr:pic>
    <xdr:clientData/>
  </xdr:oneCellAnchor>
  <xdr:twoCellAnchor editAs="oneCell">
    <xdr:from>
      <xdr:col>2</xdr:col>
      <xdr:colOff>160020</xdr:colOff>
      <xdr:row>128</xdr:row>
      <xdr:rowOff>0</xdr:rowOff>
    </xdr:from>
    <xdr:to>
      <xdr:col>4</xdr:col>
      <xdr:colOff>17145</xdr:colOff>
      <xdr:row>129</xdr:row>
      <xdr:rowOff>19050</xdr:rowOff>
    </xdr:to>
    <xdr:pic>
      <xdr:nvPicPr>
        <xdr:cNvPr id="115" name="Kép 114">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13"/>
        <a:stretch>
          <a:fillRect/>
        </a:stretch>
      </xdr:blipFill>
      <xdr:spPr>
        <a:xfrm>
          <a:off x="533400" y="42123360"/>
          <a:ext cx="348615" cy="337185"/>
        </a:xfrm>
        <a:prstGeom prst="rect">
          <a:avLst/>
        </a:prstGeom>
      </xdr:spPr>
    </xdr:pic>
    <xdr:clientData/>
  </xdr:twoCellAnchor>
  <xdr:twoCellAnchor editAs="oneCell">
    <xdr:from>
      <xdr:col>2</xdr:col>
      <xdr:colOff>160020</xdr:colOff>
      <xdr:row>168</xdr:row>
      <xdr:rowOff>0</xdr:rowOff>
    </xdr:from>
    <xdr:to>
      <xdr:col>4</xdr:col>
      <xdr:colOff>17145</xdr:colOff>
      <xdr:row>169</xdr:row>
      <xdr:rowOff>19050</xdr:rowOff>
    </xdr:to>
    <xdr:pic>
      <xdr:nvPicPr>
        <xdr:cNvPr id="121" name="Kép 120">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13"/>
        <a:stretch>
          <a:fillRect/>
        </a:stretch>
      </xdr:blipFill>
      <xdr:spPr>
        <a:xfrm>
          <a:off x="533400" y="55229760"/>
          <a:ext cx="348615" cy="337185"/>
        </a:xfrm>
        <a:prstGeom prst="rect">
          <a:avLst/>
        </a:prstGeom>
      </xdr:spPr>
    </xdr:pic>
    <xdr:clientData/>
  </xdr:twoCellAnchor>
  <xdr:oneCellAnchor>
    <xdr:from>
      <xdr:col>2</xdr:col>
      <xdr:colOff>160020</xdr:colOff>
      <xdr:row>170</xdr:row>
      <xdr:rowOff>0</xdr:rowOff>
    </xdr:from>
    <xdr:ext cx="342000" cy="342000"/>
    <xdr:pic>
      <xdr:nvPicPr>
        <xdr:cNvPr id="175" name="Kép 174">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3400" y="55885080"/>
          <a:ext cx="342000" cy="342000"/>
        </a:xfrm>
        <a:prstGeom prst="rect">
          <a:avLst/>
        </a:prstGeom>
      </xdr:spPr>
    </xdr:pic>
    <xdr:clientData/>
  </xdr:oneCellAnchor>
  <xdr:twoCellAnchor>
    <xdr:from>
      <xdr:col>36</xdr:col>
      <xdr:colOff>428625</xdr:colOff>
      <xdr:row>1</xdr:row>
      <xdr:rowOff>35243</xdr:rowOff>
    </xdr:from>
    <xdr:to>
      <xdr:col>38</xdr:col>
      <xdr:colOff>244492</xdr:colOff>
      <xdr:row>1</xdr:row>
      <xdr:rowOff>486728</xdr:rowOff>
    </xdr:to>
    <xdr:sp macro="" textlink="">
      <xdr:nvSpPr>
        <xdr:cNvPr id="247" name="Lekerekített téglalap 73">
          <a:hlinkClick xmlns:r="http://schemas.openxmlformats.org/officeDocument/2006/relationships" r:id="rId15" tooltip="2013 Berlin"/>
          <a:extLst>
            <a:ext uri="{FF2B5EF4-FFF2-40B4-BE49-F238E27FC236}">
              <a16:creationId xmlns:a16="http://schemas.microsoft.com/office/drawing/2014/main" id="{074C8AEB-849B-48A9-9491-061F5BD5A9EA}"/>
            </a:ext>
          </a:extLst>
        </xdr:cNvPr>
        <xdr:cNvSpPr/>
      </xdr:nvSpPr>
      <xdr:spPr>
        <a:xfrm>
          <a:off x="8155781" y="94774"/>
          <a:ext cx="720742" cy="45148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36</xdr:col>
      <xdr:colOff>428626</xdr:colOff>
      <xdr:row>2</xdr:row>
      <xdr:rowOff>1905</xdr:rowOff>
    </xdr:from>
    <xdr:to>
      <xdr:col>38</xdr:col>
      <xdr:colOff>244493</xdr:colOff>
      <xdr:row>2</xdr:row>
      <xdr:rowOff>467678</xdr:rowOff>
    </xdr:to>
    <xdr:sp macro="" textlink="">
      <xdr:nvSpPr>
        <xdr:cNvPr id="248" name="Lekerekített téglalap 74">
          <a:hlinkClick xmlns:r="http://schemas.openxmlformats.org/officeDocument/2006/relationships" r:id="rId16" tooltip="2014 Billund"/>
          <a:extLst>
            <a:ext uri="{FF2B5EF4-FFF2-40B4-BE49-F238E27FC236}">
              <a16:creationId xmlns:a16="http://schemas.microsoft.com/office/drawing/2014/main" id="{9447ADD0-E104-4918-89B8-F5C9CF228DBE}"/>
            </a:ext>
          </a:extLst>
        </xdr:cNvPr>
        <xdr:cNvSpPr/>
      </xdr:nvSpPr>
      <xdr:spPr>
        <a:xfrm>
          <a:off x="8155782" y="609124"/>
          <a:ext cx="720742" cy="46577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36</xdr:col>
      <xdr:colOff>436246</xdr:colOff>
      <xdr:row>2</xdr:row>
      <xdr:rowOff>541973</xdr:rowOff>
    </xdr:from>
    <xdr:to>
      <xdr:col>38</xdr:col>
      <xdr:colOff>263543</xdr:colOff>
      <xdr:row>3</xdr:row>
      <xdr:rowOff>452438</xdr:rowOff>
    </xdr:to>
    <xdr:sp macro="" textlink="">
      <xdr:nvSpPr>
        <xdr:cNvPr id="249" name="Lekerekített téglalap 75">
          <a:hlinkClick xmlns:r="http://schemas.openxmlformats.org/officeDocument/2006/relationships" r:id="rId17" tooltip="2015 Lubin"/>
          <a:extLst>
            <a:ext uri="{FF2B5EF4-FFF2-40B4-BE49-F238E27FC236}">
              <a16:creationId xmlns:a16="http://schemas.microsoft.com/office/drawing/2014/main" id="{21E95045-E18B-4EE7-9FD2-7CBFE1A33E4A}"/>
            </a:ext>
          </a:extLst>
        </xdr:cNvPr>
        <xdr:cNvSpPr/>
      </xdr:nvSpPr>
      <xdr:spPr>
        <a:xfrm>
          <a:off x="8163402" y="1149192"/>
          <a:ext cx="732172"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38</xdr:col>
      <xdr:colOff>301942</xdr:colOff>
      <xdr:row>1</xdr:row>
      <xdr:rowOff>42863</xdr:rowOff>
    </xdr:from>
    <xdr:to>
      <xdr:col>40</xdr:col>
      <xdr:colOff>128764</xdr:colOff>
      <xdr:row>1</xdr:row>
      <xdr:rowOff>494348</xdr:rowOff>
    </xdr:to>
    <xdr:sp macro="" textlink="">
      <xdr:nvSpPr>
        <xdr:cNvPr id="250" name="Lekerekített téglalap 76">
          <a:hlinkClick xmlns:r="http://schemas.openxmlformats.org/officeDocument/2006/relationships" r:id="rId18" tooltip="2016 Almelo"/>
          <a:extLst>
            <a:ext uri="{FF2B5EF4-FFF2-40B4-BE49-F238E27FC236}">
              <a16:creationId xmlns:a16="http://schemas.microsoft.com/office/drawing/2014/main" id="{41D45FC5-A0E4-4B39-BFF3-3BD6D055CDB2}"/>
            </a:ext>
          </a:extLst>
        </xdr:cNvPr>
        <xdr:cNvSpPr/>
      </xdr:nvSpPr>
      <xdr:spPr>
        <a:xfrm>
          <a:off x="8933973" y="102394"/>
          <a:ext cx="731697" cy="45148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38</xdr:col>
      <xdr:colOff>319086</xdr:colOff>
      <xdr:row>2</xdr:row>
      <xdr:rowOff>1905</xdr:rowOff>
    </xdr:from>
    <xdr:to>
      <xdr:col>40</xdr:col>
      <xdr:colOff>134478</xdr:colOff>
      <xdr:row>2</xdr:row>
      <xdr:rowOff>467678</xdr:rowOff>
    </xdr:to>
    <xdr:sp macro="" textlink="">
      <xdr:nvSpPr>
        <xdr:cNvPr id="251" name="Lekerekített téglalap 82">
          <a:hlinkClick xmlns:r="http://schemas.openxmlformats.org/officeDocument/2006/relationships" r:id="rId19" tooltip="2017 Budapest"/>
          <a:extLst>
            <a:ext uri="{FF2B5EF4-FFF2-40B4-BE49-F238E27FC236}">
              <a16:creationId xmlns:a16="http://schemas.microsoft.com/office/drawing/2014/main" id="{7C670BE0-84C5-4C6E-B0D0-EB6C1125CC86}"/>
            </a:ext>
          </a:extLst>
        </xdr:cNvPr>
        <xdr:cNvSpPr/>
      </xdr:nvSpPr>
      <xdr:spPr>
        <a:xfrm>
          <a:off x="8951117" y="609124"/>
          <a:ext cx="720267" cy="46577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38</xdr:col>
      <xdr:colOff>308610</xdr:colOff>
      <xdr:row>2</xdr:row>
      <xdr:rowOff>531971</xdr:rowOff>
    </xdr:from>
    <xdr:to>
      <xdr:col>40</xdr:col>
      <xdr:colOff>135432</xdr:colOff>
      <xdr:row>3</xdr:row>
      <xdr:rowOff>442437</xdr:rowOff>
    </xdr:to>
    <xdr:sp macro="" textlink="">
      <xdr:nvSpPr>
        <xdr:cNvPr id="252" name="Lekerekített téglalap 82">
          <a:hlinkClick xmlns:r="http://schemas.openxmlformats.org/officeDocument/2006/relationships" r:id="rId20" tooltip="2018 Billund"/>
          <a:extLst>
            <a:ext uri="{FF2B5EF4-FFF2-40B4-BE49-F238E27FC236}">
              <a16:creationId xmlns:a16="http://schemas.microsoft.com/office/drawing/2014/main" id="{15791269-BA90-4A1D-B3CA-A08FD6F87438}"/>
            </a:ext>
          </a:extLst>
        </xdr:cNvPr>
        <xdr:cNvSpPr/>
      </xdr:nvSpPr>
      <xdr:spPr>
        <a:xfrm>
          <a:off x="8940641" y="1139190"/>
          <a:ext cx="731697" cy="45815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40</xdr:col>
      <xdr:colOff>220981</xdr:colOff>
      <xdr:row>1</xdr:row>
      <xdr:rowOff>40006</xdr:rowOff>
    </xdr:from>
    <xdr:to>
      <xdr:col>42</xdr:col>
      <xdr:colOff>32563</xdr:colOff>
      <xdr:row>1</xdr:row>
      <xdr:rowOff>501016</xdr:rowOff>
    </xdr:to>
    <xdr:sp macro="" textlink="">
      <xdr:nvSpPr>
        <xdr:cNvPr id="253" name="Lekerekített téglalap 76">
          <a:hlinkClick xmlns:r="http://schemas.openxmlformats.org/officeDocument/2006/relationships" r:id="rId21" tooltip="2019 Fulda"/>
          <a:extLst>
            <a:ext uri="{FF2B5EF4-FFF2-40B4-BE49-F238E27FC236}">
              <a16:creationId xmlns:a16="http://schemas.microsoft.com/office/drawing/2014/main" id="{F615C9E1-5A4A-498A-A55C-CD4157EAC8B5}"/>
            </a:ext>
          </a:extLst>
        </xdr:cNvPr>
        <xdr:cNvSpPr/>
      </xdr:nvSpPr>
      <xdr:spPr>
        <a:xfrm>
          <a:off x="9757887" y="99537"/>
          <a:ext cx="716457" cy="4610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40</xdr:col>
      <xdr:colOff>226695</xdr:colOff>
      <xdr:row>2</xdr:row>
      <xdr:rowOff>12383</xdr:rowOff>
    </xdr:from>
    <xdr:to>
      <xdr:col>42</xdr:col>
      <xdr:colOff>40182</xdr:colOff>
      <xdr:row>2</xdr:row>
      <xdr:rowOff>480061</xdr:rowOff>
    </xdr:to>
    <xdr:sp macro="" textlink="">
      <xdr:nvSpPr>
        <xdr:cNvPr id="254" name="Lekerekített téglalap 82">
          <a:hlinkClick xmlns:r="http://schemas.openxmlformats.org/officeDocument/2006/relationships" r:id="rId22" tooltip="2020 Bierdzany"/>
          <a:extLst>
            <a:ext uri="{FF2B5EF4-FFF2-40B4-BE49-F238E27FC236}">
              <a16:creationId xmlns:a16="http://schemas.microsoft.com/office/drawing/2014/main" id="{50BD3C4F-34B5-48D8-B99E-60EFA7C039E6}"/>
            </a:ext>
          </a:extLst>
        </xdr:cNvPr>
        <xdr:cNvSpPr/>
      </xdr:nvSpPr>
      <xdr:spPr>
        <a:xfrm>
          <a:off x="9763601" y="619602"/>
          <a:ext cx="718362"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40</xdr:col>
      <xdr:colOff>221934</xdr:colOff>
      <xdr:row>2</xdr:row>
      <xdr:rowOff>538639</xdr:rowOff>
    </xdr:from>
    <xdr:to>
      <xdr:col>42</xdr:col>
      <xdr:colOff>43041</xdr:colOff>
      <xdr:row>3</xdr:row>
      <xdr:rowOff>447200</xdr:rowOff>
    </xdr:to>
    <xdr:sp macro="" textlink="">
      <xdr:nvSpPr>
        <xdr:cNvPr id="255" name="Lekerekített téglalap 82">
          <a:hlinkClick xmlns:r="http://schemas.openxmlformats.org/officeDocument/2006/relationships" r:id="rId23" tooltip="2021 Bielsko-Biala"/>
          <a:extLst>
            <a:ext uri="{FF2B5EF4-FFF2-40B4-BE49-F238E27FC236}">
              <a16:creationId xmlns:a16="http://schemas.microsoft.com/office/drawing/2014/main" id="{6E8924F5-F2AB-4C16-8DA3-007412175EC7}"/>
            </a:ext>
          </a:extLst>
        </xdr:cNvPr>
        <xdr:cNvSpPr/>
      </xdr:nvSpPr>
      <xdr:spPr>
        <a:xfrm>
          <a:off x="9758840" y="1145858"/>
          <a:ext cx="725982"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42</xdr:col>
      <xdr:colOff>112395</xdr:colOff>
      <xdr:row>1</xdr:row>
      <xdr:rowOff>40958</xdr:rowOff>
    </xdr:from>
    <xdr:to>
      <xdr:col>45</xdr:col>
      <xdr:colOff>340510</xdr:colOff>
      <xdr:row>1</xdr:row>
      <xdr:rowOff>482918</xdr:rowOff>
    </xdr:to>
    <xdr:sp macro="" textlink="">
      <xdr:nvSpPr>
        <xdr:cNvPr id="256" name="Lekerekített téglalap 77">
          <a:hlinkClick xmlns:r="http://schemas.openxmlformats.org/officeDocument/2006/relationships" r:id="rId24" tooltip="Overview"/>
          <a:extLst>
            <a:ext uri="{FF2B5EF4-FFF2-40B4-BE49-F238E27FC236}">
              <a16:creationId xmlns:a16="http://schemas.microsoft.com/office/drawing/2014/main" id="{1A733E82-687D-4B1C-8752-EB54C09BD594}"/>
            </a:ext>
          </a:extLst>
        </xdr:cNvPr>
        <xdr:cNvSpPr/>
      </xdr:nvSpPr>
      <xdr:spPr>
        <a:xfrm>
          <a:off x="10554176" y="100489"/>
          <a:ext cx="1585428" cy="44196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42</xdr:col>
      <xdr:colOff>112395</xdr:colOff>
      <xdr:row>1</xdr:row>
      <xdr:rowOff>532448</xdr:rowOff>
    </xdr:from>
    <xdr:to>
      <xdr:col>45</xdr:col>
      <xdr:colOff>369085</xdr:colOff>
      <xdr:row>2</xdr:row>
      <xdr:rowOff>448628</xdr:rowOff>
    </xdr:to>
    <xdr:sp macro="" textlink="">
      <xdr:nvSpPr>
        <xdr:cNvPr id="257" name="Lekerekített téglalap 78">
          <a:hlinkClick xmlns:r="http://schemas.openxmlformats.org/officeDocument/2006/relationships" r:id="rId25" tooltip="All Time Table"/>
          <a:extLst>
            <a:ext uri="{FF2B5EF4-FFF2-40B4-BE49-F238E27FC236}">
              <a16:creationId xmlns:a16="http://schemas.microsoft.com/office/drawing/2014/main" id="{FEED5238-8364-4A23-8648-5EA60D632358}"/>
            </a:ext>
          </a:extLst>
        </xdr:cNvPr>
        <xdr:cNvSpPr/>
      </xdr:nvSpPr>
      <xdr:spPr>
        <a:xfrm>
          <a:off x="10554176" y="591979"/>
          <a:ext cx="1614003" cy="463868"/>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All Time Table</a:t>
          </a:r>
        </a:p>
      </xdr:txBody>
    </xdr:sp>
    <xdr:clientData/>
  </xdr:twoCellAnchor>
  <xdr:twoCellAnchor>
    <xdr:from>
      <xdr:col>42</xdr:col>
      <xdr:colOff>112395</xdr:colOff>
      <xdr:row>2</xdr:row>
      <xdr:rowOff>532448</xdr:rowOff>
    </xdr:from>
    <xdr:to>
      <xdr:col>45</xdr:col>
      <xdr:colOff>369085</xdr:colOff>
      <xdr:row>3</xdr:row>
      <xdr:rowOff>448628</xdr:rowOff>
    </xdr:to>
    <xdr:sp macro="" textlink="">
      <xdr:nvSpPr>
        <xdr:cNvPr id="258" name="Lekerekített téglalap 79">
          <a:hlinkClick xmlns:r="http://schemas.openxmlformats.org/officeDocument/2006/relationships" r:id="rId26" tooltip="Records"/>
          <a:extLst>
            <a:ext uri="{FF2B5EF4-FFF2-40B4-BE49-F238E27FC236}">
              <a16:creationId xmlns:a16="http://schemas.microsoft.com/office/drawing/2014/main" id="{DAC429C9-CA4D-4715-A53A-DB6B96FCFC26}"/>
            </a:ext>
          </a:extLst>
        </xdr:cNvPr>
        <xdr:cNvSpPr/>
      </xdr:nvSpPr>
      <xdr:spPr>
        <a:xfrm>
          <a:off x="10554176" y="1139667"/>
          <a:ext cx="1614003" cy="463867"/>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twoCellAnchor editAs="oneCell">
    <xdr:from>
      <xdr:col>45</xdr:col>
      <xdr:colOff>416241</xdr:colOff>
      <xdr:row>1</xdr:row>
      <xdr:rowOff>23813</xdr:rowOff>
    </xdr:from>
    <xdr:to>
      <xdr:col>49</xdr:col>
      <xdr:colOff>191864</xdr:colOff>
      <xdr:row>3</xdr:row>
      <xdr:rowOff>479108</xdr:rowOff>
    </xdr:to>
    <xdr:pic>
      <xdr:nvPicPr>
        <xdr:cNvPr id="259" name="Kép 258">
          <a:extLst>
            <a:ext uri="{FF2B5EF4-FFF2-40B4-BE49-F238E27FC236}">
              <a16:creationId xmlns:a16="http://schemas.microsoft.com/office/drawing/2014/main" id="{D657FB54-9522-4C07-A502-4FC6D7610F3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215335" y="83344"/>
          <a:ext cx="1585373" cy="1554480"/>
        </a:xfrm>
        <a:prstGeom prst="rect">
          <a:avLst/>
        </a:prstGeom>
      </xdr:spPr>
    </xdr:pic>
    <xdr:clientData/>
  </xdr:twoCellAnchor>
  <xdr:oneCellAnchor>
    <xdr:from>
      <xdr:col>3</xdr:col>
      <xdr:colOff>0</xdr:colOff>
      <xdr:row>6</xdr:row>
      <xdr:rowOff>0</xdr:rowOff>
    </xdr:from>
    <xdr:ext cx="342000" cy="342000"/>
    <xdr:pic>
      <xdr:nvPicPr>
        <xdr:cNvPr id="260" name="Kép 259">
          <a:extLst>
            <a:ext uri="{FF2B5EF4-FFF2-40B4-BE49-F238E27FC236}">
              <a16:creationId xmlns:a16="http://schemas.microsoft.com/office/drawing/2014/main" id="{9D097F4C-B5AA-44DF-AFC9-BC3B03ADB67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166938"/>
          <a:ext cx="342000" cy="342000"/>
        </a:xfrm>
        <a:prstGeom prst="rect">
          <a:avLst/>
        </a:prstGeom>
      </xdr:spPr>
    </xdr:pic>
    <xdr:clientData/>
  </xdr:oneCellAnchor>
  <xdr:oneCellAnchor>
    <xdr:from>
      <xdr:col>3</xdr:col>
      <xdr:colOff>0</xdr:colOff>
      <xdr:row>7</xdr:row>
      <xdr:rowOff>0</xdr:rowOff>
    </xdr:from>
    <xdr:ext cx="342000" cy="342000"/>
    <xdr:pic>
      <xdr:nvPicPr>
        <xdr:cNvPr id="261" name="Kép 260">
          <a:extLst>
            <a:ext uri="{FF2B5EF4-FFF2-40B4-BE49-F238E27FC236}">
              <a16:creationId xmlns:a16="http://schemas.microsoft.com/office/drawing/2014/main" id="{F5201463-7C61-4A9A-B071-B5BBE94EC5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488406"/>
          <a:ext cx="342000" cy="342000"/>
        </a:xfrm>
        <a:prstGeom prst="rect">
          <a:avLst/>
        </a:prstGeom>
      </xdr:spPr>
    </xdr:pic>
    <xdr:clientData/>
  </xdr:oneCellAnchor>
  <xdr:oneCellAnchor>
    <xdr:from>
      <xdr:col>3</xdr:col>
      <xdr:colOff>0</xdr:colOff>
      <xdr:row>8</xdr:row>
      <xdr:rowOff>0</xdr:rowOff>
    </xdr:from>
    <xdr:ext cx="342000" cy="342000"/>
    <xdr:pic>
      <xdr:nvPicPr>
        <xdr:cNvPr id="262" name="Kép 261">
          <a:extLst>
            <a:ext uri="{FF2B5EF4-FFF2-40B4-BE49-F238E27FC236}">
              <a16:creationId xmlns:a16="http://schemas.microsoft.com/office/drawing/2014/main" id="{0FE39509-33CE-49F6-85E1-A4985A6BFF7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809875"/>
          <a:ext cx="342000" cy="342000"/>
        </a:xfrm>
        <a:prstGeom prst="rect">
          <a:avLst/>
        </a:prstGeom>
      </xdr:spPr>
    </xdr:pic>
    <xdr:clientData/>
  </xdr:oneCellAnchor>
  <xdr:oneCellAnchor>
    <xdr:from>
      <xdr:col>3</xdr:col>
      <xdr:colOff>0</xdr:colOff>
      <xdr:row>18</xdr:row>
      <xdr:rowOff>0</xdr:rowOff>
    </xdr:from>
    <xdr:ext cx="342000" cy="342000"/>
    <xdr:pic>
      <xdr:nvPicPr>
        <xdr:cNvPr id="263" name="Kép 262">
          <a:extLst>
            <a:ext uri="{FF2B5EF4-FFF2-40B4-BE49-F238E27FC236}">
              <a16:creationId xmlns:a16="http://schemas.microsoft.com/office/drawing/2014/main" id="{DFC519F4-3C84-4A0D-BDEF-29188709A9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6024563"/>
          <a:ext cx="342000" cy="342000"/>
        </a:xfrm>
        <a:prstGeom prst="rect">
          <a:avLst/>
        </a:prstGeom>
      </xdr:spPr>
    </xdr:pic>
    <xdr:clientData/>
  </xdr:oneCellAnchor>
  <xdr:oneCellAnchor>
    <xdr:from>
      <xdr:col>3</xdr:col>
      <xdr:colOff>0</xdr:colOff>
      <xdr:row>19</xdr:row>
      <xdr:rowOff>0</xdr:rowOff>
    </xdr:from>
    <xdr:ext cx="342000" cy="342000"/>
    <xdr:pic>
      <xdr:nvPicPr>
        <xdr:cNvPr id="264" name="Kép 263">
          <a:extLst>
            <a:ext uri="{FF2B5EF4-FFF2-40B4-BE49-F238E27FC236}">
              <a16:creationId xmlns:a16="http://schemas.microsoft.com/office/drawing/2014/main" id="{8C076853-2313-4E26-B664-7309E709D6C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6346031"/>
          <a:ext cx="342000" cy="342000"/>
        </a:xfrm>
        <a:prstGeom prst="rect">
          <a:avLst/>
        </a:prstGeom>
      </xdr:spPr>
    </xdr:pic>
    <xdr:clientData/>
  </xdr:oneCellAnchor>
  <xdr:oneCellAnchor>
    <xdr:from>
      <xdr:col>3</xdr:col>
      <xdr:colOff>0</xdr:colOff>
      <xdr:row>20</xdr:row>
      <xdr:rowOff>0</xdr:rowOff>
    </xdr:from>
    <xdr:ext cx="342000" cy="342000"/>
    <xdr:pic>
      <xdr:nvPicPr>
        <xdr:cNvPr id="265" name="Kép 264">
          <a:extLst>
            <a:ext uri="{FF2B5EF4-FFF2-40B4-BE49-F238E27FC236}">
              <a16:creationId xmlns:a16="http://schemas.microsoft.com/office/drawing/2014/main" id="{07EA5518-0552-403B-B74C-38E8D4BFA6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6667500"/>
          <a:ext cx="342000" cy="342000"/>
        </a:xfrm>
        <a:prstGeom prst="rect">
          <a:avLst/>
        </a:prstGeom>
      </xdr:spPr>
    </xdr:pic>
    <xdr:clientData/>
  </xdr:oneCellAnchor>
  <xdr:oneCellAnchor>
    <xdr:from>
      <xdr:col>3</xdr:col>
      <xdr:colOff>0</xdr:colOff>
      <xdr:row>22</xdr:row>
      <xdr:rowOff>0</xdr:rowOff>
    </xdr:from>
    <xdr:ext cx="342000" cy="342000"/>
    <xdr:pic>
      <xdr:nvPicPr>
        <xdr:cNvPr id="266" name="Kép 265">
          <a:extLst>
            <a:ext uri="{FF2B5EF4-FFF2-40B4-BE49-F238E27FC236}">
              <a16:creationId xmlns:a16="http://schemas.microsoft.com/office/drawing/2014/main" id="{05C322E7-D4CE-44F4-8E90-D695BABB230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7310438"/>
          <a:ext cx="342000" cy="342000"/>
        </a:xfrm>
        <a:prstGeom prst="rect">
          <a:avLst/>
        </a:prstGeom>
      </xdr:spPr>
    </xdr:pic>
    <xdr:clientData/>
  </xdr:oneCellAnchor>
  <xdr:oneCellAnchor>
    <xdr:from>
      <xdr:col>3</xdr:col>
      <xdr:colOff>0</xdr:colOff>
      <xdr:row>24</xdr:row>
      <xdr:rowOff>0</xdr:rowOff>
    </xdr:from>
    <xdr:ext cx="342000" cy="342000"/>
    <xdr:pic>
      <xdr:nvPicPr>
        <xdr:cNvPr id="267" name="Kép 266">
          <a:extLst>
            <a:ext uri="{FF2B5EF4-FFF2-40B4-BE49-F238E27FC236}">
              <a16:creationId xmlns:a16="http://schemas.microsoft.com/office/drawing/2014/main" id="{7FAA5777-E839-400E-9904-883B483AC1D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7953375"/>
          <a:ext cx="342000" cy="342000"/>
        </a:xfrm>
        <a:prstGeom prst="rect">
          <a:avLst/>
        </a:prstGeom>
      </xdr:spPr>
    </xdr:pic>
    <xdr:clientData/>
  </xdr:oneCellAnchor>
  <xdr:oneCellAnchor>
    <xdr:from>
      <xdr:col>3</xdr:col>
      <xdr:colOff>0</xdr:colOff>
      <xdr:row>25</xdr:row>
      <xdr:rowOff>0</xdr:rowOff>
    </xdr:from>
    <xdr:ext cx="342000" cy="342000"/>
    <xdr:pic>
      <xdr:nvPicPr>
        <xdr:cNvPr id="268" name="Kép 267">
          <a:extLst>
            <a:ext uri="{FF2B5EF4-FFF2-40B4-BE49-F238E27FC236}">
              <a16:creationId xmlns:a16="http://schemas.microsoft.com/office/drawing/2014/main" id="{EC8AB99A-FD87-4365-9CE7-9D77B4C8BA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8274844"/>
          <a:ext cx="342000" cy="342000"/>
        </a:xfrm>
        <a:prstGeom prst="rect">
          <a:avLst/>
        </a:prstGeom>
      </xdr:spPr>
    </xdr:pic>
    <xdr:clientData/>
  </xdr:oneCellAnchor>
  <xdr:oneCellAnchor>
    <xdr:from>
      <xdr:col>3</xdr:col>
      <xdr:colOff>0</xdr:colOff>
      <xdr:row>32</xdr:row>
      <xdr:rowOff>0</xdr:rowOff>
    </xdr:from>
    <xdr:ext cx="342000" cy="342000"/>
    <xdr:pic>
      <xdr:nvPicPr>
        <xdr:cNvPr id="269" name="Kép 268">
          <a:extLst>
            <a:ext uri="{FF2B5EF4-FFF2-40B4-BE49-F238E27FC236}">
              <a16:creationId xmlns:a16="http://schemas.microsoft.com/office/drawing/2014/main" id="{48BBE656-2EDE-4111-BF60-C22EF7C6C0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0525125"/>
          <a:ext cx="342000" cy="342000"/>
        </a:xfrm>
        <a:prstGeom prst="rect">
          <a:avLst/>
        </a:prstGeom>
      </xdr:spPr>
    </xdr:pic>
    <xdr:clientData/>
  </xdr:oneCellAnchor>
  <xdr:oneCellAnchor>
    <xdr:from>
      <xdr:col>3</xdr:col>
      <xdr:colOff>0</xdr:colOff>
      <xdr:row>34</xdr:row>
      <xdr:rowOff>0</xdr:rowOff>
    </xdr:from>
    <xdr:ext cx="342000" cy="342000"/>
    <xdr:pic>
      <xdr:nvPicPr>
        <xdr:cNvPr id="270" name="Kép 269">
          <a:extLst>
            <a:ext uri="{FF2B5EF4-FFF2-40B4-BE49-F238E27FC236}">
              <a16:creationId xmlns:a16="http://schemas.microsoft.com/office/drawing/2014/main" id="{A9FCC942-D7F2-48DC-A8AA-890C66E9234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1168063"/>
          <a:ext cx="342000" cy="342000"/>
        </a:xfrm>
        <a:prstGeom prst="rect">
          <a:avLst/>
        </a:prstGeom>
      </xdr:spPr>
    </xdr:pic>
    <xdr:clientData/>
  </xdr:oneCellAnchor>
  <xdr:oneCellAnchor>
    <xdr:from>
      <xdr:col>3</xdr:col>
      <xdr:colOff>0</xdr:colOff>
      <xdr:row>35</xdr:row>
      <xdr:rowOff>0</xdr:rowOff>
    </xdr:from>
    <xdr:ext cx="342000" cy="342000"/>
    <xdr:pic>
      <xdr:nvPicPr>
        <xdr:cNvPr id="271" name="Kép 270">
          <a:extLst>
            <a:ext uri="{FF2B5EF4-FFF2-40B4-BE49-F238E27FC236}">
              <a16:creationId xmlns:a16="http://schemas.microsoft.com/office/drawing/2014/main" id="{327F3269-9748-4268-9789-9D25C781B7E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1489531"/>
          <a:ext cx="342000" cy="342000"/>
        </a:xfrm>
        <a:prstGeom prst="rect">
          <a:avLst/>
        </a:prstGeom>
      </xdr:spPr>
    </xdr:pic>
    <xdr:clientData/>
  </xdr:oneCellAnchor>
  <xdr:oneCellAnchor>
    <xdr:from>
      <xdr:col>3</xdr:col>
      <xdr:colOff>0</xdr:colOff>
      <xdr:row>36</xdr:row>
      <xdr:rowOff>0</xdr:rowOff>
    </xdr:from>
    <xdr:ext cx="342000" cy="342000"/>
    <xdr:pic>
      <xdr:nvPicPr>
        <xdr:cNvPr id="272" name="Kép 271">
          <a:extLst>
            <a:ext uri="{FF2B5EF4-FFF2-40B4-BE49-F238E27FC236}">
              <a16:creationId xmlns:a16="http://schemas.microsoft.com/office/drawing/2014/main" id="{BF2A74D8-F509-4A3E-A168-D281A4B51B6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1811000"/>
          <a:ext cx="342000" cy="342000"/>
        </a:xfrm>
        <a:prstGeom prst="rect">
          <a:avLst/>
        </a:prstGeom>
      </xdr:spPr>
    </xdr:pic>
    <xdr:clientData/>
  </xdr:oneCellAnchor>
  <xdr:oneCellAnchor>
    <xdr:from>
      <xdr:col>3</xdr:col>
      <xdr:colOff>0</xdr:colOff>
      <xdr:row>40</xdr:row>
      <xdr:rowOff>0</xdr:rowOff>
    </xdr:from>
    <xdr:ext cx="342000" cy="342000"/>
    <xdr:pic>
      <xdr:nvPicPr>
        <xdr:cNvPr id="273" name="Kép 272">
          <a:extLst>
            <a:ext uri="{FF2B5EF4-FFF2-40B4-BE49-F238E27FC236}">
              <a16:creationId xmlns:a16="http://schemas.microsoft.com/office/drawing/2014/main" id="{927669A9-A0D0-4EDA-9CE6-153E377710B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3096875"/>
          <a:ext cx="342000" cy="342000"/>
        </a:xfrm>
        <a:prstGeom prst="rect">
          <a:avLst/>
        </a:prstGeom>
      </xdr:spPr>
    </xdr:pic>
    <xdr:clientData/>
  </xdr:oneCellAnchor>
  <xdr:oneCellAnchor>
    <xdr:from>
      <xdr:col>3</xdr:col>
      <xdr:colOff>0</xdr:colOff>
      <xdr:row>44</xdr:row>
      <xdr:rowOff>0</xdr:rowOff>
    </xdr:from>
    <xdr:ext cx="342000" cy="342000"/>
    <xdr:pic>
      <xdr:nvPicPr>
        <xdr:cNvPr id="274" name="Kép 273">
          <a:extLst>
            <a:ext uri="{FF2B5EF4-FFF2-40B4-BE49-F238E27FC236}">
              <a16:creationId xmlns:a16="http://schemas.microsoft.com/office/drawing/2014/main" id="{4EF25F17-CF45-4E8C-92A4-8FC2600C36F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4382750"/>
          <a:ext cx="342000" cy="342000"/>
        </a:xfrm>
        <a:prstGeom prst="rect">
          <a:avLst/>
        </a:prstGeom>
      </xdr:spPr>
    </xdr:pic>
    <xdr:clientData/>
  </xdr:oneCellAnchor>
  <xdr:oneCellAnchor>
    <xdr:from>
      <xdr:col>3</xdr:col>
      <xdr:colOff>0</xdr:colOff>
      <xdr:row>52</xdr:row>
      <xdr:rowOff>0</xdr:rowOff>
    </xdr:from>
    <xdr:ext cx="342000" cy="342000"/>
    <xdr:pic>
      <xdr:nvPicPr>
        <xdr:cNvPr id="275" name="Kép 274">
          <a:extLst>
            <a:ext uri="{FF2B5EF4-FFF2-40B4-BE49-F238E27FC236}">
              <a16:creationId xmlns:a16="http://schemas.microsoft.com/office/drawing/2014/main" id="{639FFC02-851F-49D2-B746-B6E019605F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6954500"/>
          <a:ext cx="342000" cy="342000"/>
        </a:xfrm>
        <a:prstGeom prst="rect">
          <a:avLst/>
        </a:prstGeom>
      </xdr:spPr>
    </xdr:pic>
    <xdr:clientData/>
  </xdr:oneCellAnchor>
  <xdr:oneCellAnchor>
    <xdr:from>
      <xdr:col>3</xdr:col>
      <xdr:colOff>0</xdr:colOff>
      <xdr:row>55</xdr:row>
      <xdr:rowOff>0</xdr:rowOff>
    </xdr:from>
    <xdr:ext cx="342000" cy="342000"/>
    <xdr:pic>
      <xdr:nvPicPr>
        <xdr:cNvPr id="276" name="Kép 275">
          <a:extLst>
            <a:ext uri="{FF2B5EF4-FFF2-40B4-BE49-F238E27FC236}">
              <a16:creationId xmlns:a16="http://schemas.microsoft.com/office/drawing/2014/main" id="{96A4F3B1-A7ED-4E2D-B1DE-4F094A601E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7918906"/>
          <a:ext cx="342000" cy="342000"/>
        </a:xfrm>
        <a:prstGeom prst="rect">
          <a:avLst/>
        </a:prstGeom>
      </xdr:spPr>
    </xdr:pic>
    <xdr:clientData/>
  </xdr:oneCellAnchor>
  <xdr:oneCellAnchor>
    <xdr:from>
      <xdr:col>3</xdr:col>
      <xdr:colOff>0</xdr:colOff>
      <xdr:row>56</xdr:row>
      <xdr:rowOff>0</xdr:rowOff>
    </xdr:from>
    <xdr:ext cx="342000" cy="342000"/>
    <xdr:pic>
      <xdr:nvPicPr>
        <xdr:cNvPr id="277" name="Kép 276">
          <a:extLst>
            <a:ext uri="{FF2B5EF4-FFF2-40B4-BE49-F238E27FC236}">
              <a16:creationId xmlns:a16="http://schemas.microsoft.com/office/drawing/2014/main" id="{307EB49E-89C9-46FB-A7F2-6D596C79CEC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8240375"/>
          <a:ext cx="342000" cy="342000"/>
        </a:xfrm>
        <a:prstGeom prst="rect">
          <a:avLst/>
        </a:prstGeom>
      </xdr:spPr>
    </xdr:pic>
    <xdr:clientData/>
  </xdr:oneCellAnchor>
  <xdr:oneCellAnchor>
    <xdr:from>
      <xdr:col>3</xdr:col>
      <xdr:colOff>0</xdr:colOff>
      <xdr:row>57</xdr:row>
      <xdr:rowOff>0</xdr:rowOff>
    </xdr:from>
    <xdr:ext cx="342000" cy="342000"/>
    <xdr:pic>
      <xdr:nvPicPr>
        <xdr:cNvPr id="278" name="Kép 277">
          <a:extLst>
            <a:ext uri="{FF2B5EF4-FFF2-40B4-BE49-F238E27FC236}">
              <a16:creationId xmlns:a16="http://schemas.microsoft.com/office/drawing/2014/main" id="{0B46C68F-CE6F-4BAC-B5B7-031391E01A9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18561844"/>
          <a:ext cx="342000" cy="342000"/>
        </a:xfrm>
        <a:prstGeom prst="rect">
          <a:avLst/>
        </a:prstGeom>
      </xdr:spPr>
    </xdr:pic>
    <xdr:clientData/>
  </xdr:oneCellAnchor>
  <xdr:oneCellAnchor>
    <xdr:from>
      <xdr:col>3</xdr:col>
      <xdr:colOff>0</xdr:colOff>
      <xdr:row>67</xdr:row>
      <xdr:rowOff>0</xdr:rowOff>
    </xdr:from>
    <xdr:ext cx="342000" cy="342000"/>
    <xdr:pic>
      <xdr:nvPicPr>
        <xdr:cNvPr id="279" name="Kép 278">
          <a:extLst>
            <a:ext uri="{FF2B5EF4-FFF2-40B4-BE49-F238E27FC236}">
              <a16:creationId xmlns:a16="http://schemas.microsoft.com/office/drawing/2014/main" id="{47F9D0D5-14B7-4908-8807-727C0A7BBB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1776531"/>
          <a:ext cx="342000" cy="342000"/>
        </a:xfrm>
        <a:prstGeom prst="rect">
          <a:avLst/>
        </a:prstGeom>
      </xdr:spPr>
    </xdr:pic>
    <xdr:clientData/>
  </xdr:oneCellAnchor>
  <xdr:oneCellAnchor>
    <xdr:from>
      <xdr:col>3</xdr:col>
      <xdr:colOff>0</xdr:colOff>
      <xdr:row>81</xdr:row>
      <xdr:rowOff>0</xdr:rowOff>
    </xdr:from>
    <xdr:ext cx="342000" cy="342000"/>
    <xdr:pic>
      <xdr:nvPicPr>
        <xdr:cNvPr id="280" name="Kép 279">
          <a:extLst>
            <a:ext uri="{FF2B5EF4-FFF2-40B4-BE49-F238E27FC236}">
              <a16:creationId xmlns:a16="http://schemas.microsoft.com/office/drawing/2014/main" id="{010E04FB-0C47-4BB2-A316-403F48ECDEF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6277094"/>
          <a:ext cx="342000" cy="342000"/>
        </a:xfrm>
        <a:prstGeom prst="rect">
          <a:avLst/>
        </a:prstGeom>
      </xdr:spPr>
    </xdr:pic>
    <xdr:clientData/>
  </xdr:oneCellAnchor>
  <xdr:oneCellAnchor>
    <xdr:from>
      <xdr:col>3</xdr:col>
      <xdr:colOff>0</xdr:colOff>
      <xdr:row>84</xdr:row>
      <xdr:rowOff>0</xdr:rowOff>
    </xdr:from>
    <xdr:ext cx="342000" cy="342000"/>
    <xdr:pic>
      <xdr:nvPicPr>
        <xdr:cNvPr id="281" name="Kép 280">
          <a:extLst>
            <a:ext uri="{FF2B5EF4-FFF2-40B4-BE49-F238E27FC236}">
              <a16:creationId xmlns:a16="http://schemas.microsoft.com/office/drawing/2014/main" id="{B78CEB30-324C-4FFC-939E-72CCBD1017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7241500"/>
          <a:ext cx="342000" cy="342000"/>
        </a:xfrm>
        <a:prstGeom prst="rect">
          <a:avLst/>
        </a:prstGeom>
      </xdr:spPr>
    </xdr:pic>
    <xdr:clientData/>
  </xdr:oneCellAnchor>
  <xdr:oneCellAnchor>
    <xdr:from>
      <xdr:col>3</xdr:col>
      <xdr:colOff>0</xdr:colOff>
      <xdr:row>85</xdr:row>
      <xdr:rowOff>0</xdr:rowOff>
    </xdr:from>
    <xdr:ext cx="342000" cy="342000"/>
    <xdr:pic>
      <xdr:nvPicPr>
        <xdr:cNvPr id="282" name="Kép 281">
          <a:extLst>
            <a:ext uri="{FF2B5EF4-FFF2-40B4-BE49-F238E27FC236}">
              <a16:creationId xmlns:a16="http://schemas.microsoft.com/office/drawing/2014/main" id="{0F8C4600-9A60-48B3-9364-91A37545E6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7562969"/>
          <a:ext cx="342000" cy="342000"/>
        </a:xfrm>
        <a:prstGeom prst="rect">
          <a:avLst/>
        </a:prstGeom>
      </xdr:spPr>
    </xdr:pic>
    <xdr:clientData/>
  </xdr:oneCellAnchor>
  <xdr:oneCellAnchor>
    <xdr:from>
      <xdr:col>3</xdr:col>
      <xdr:colOff>0</xdr:colOff>
      <xdr:row>86</xdr:row>
      <xdr:rowOff>0</xdr:rowOff>
    </xdr:from>
    <xdr:ext cx="342000" cy="342000"/>
    <xdr:pic>
      <xdr:nvPicPr>
        <xdr:cNvPr id="283" name="Kép 282">
          <a:extLst>
            <a:ext uri="{FF2B5EF4-FFF2-40B4-BE49-F238E27FC236}">
              <a16:creationId xmlns:a16="http://schemas.microsoft.com/office/drawing/2014/main" id="{6523A7C7-FBFF-44E3-86D4-A0432B70DCF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7884438"/>
          <a:ext cx="342000" cy="342000"/>
        </a:xfrm>
        <a:prstGeom prst="rect">
          <a:avLst/>
        </a:prstGeom>
      </xdr:spPr>
    </xdr:pic>
    <xdr:clientData/>
  </xdr:oneCellAnchor>
  <xdr:oneCellAnchor>
    <xdr:from>
      <xdr:col>3</xdr:col>
      <xdr:colOff>0</xdr:colOff>
      <xdr:row>88</xdr:row>
      <xdr:rowOff>0</xdr:rowOff>
    </xdr:from>
    <xdr:ext cx="342000" cy="342000"/>
    <xdr:pic>
      <xdr:nvPicPr>
        <xdr:cNvPr id="284" name="Kép 283">
          <a:extLst>
            <a:ext uri="{FF2B5EF4-FFF2-40B4-BE49-F238E27FC236}">
              <a16:creationId xmlns:a16="http://schemas.microsoft.com/office/drawing/2014/main" id="{5C48DEAC-E95A-4CAF-80E8-F69559EF13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8527375"/>
          <a:ext cx="342000" cy="342000"/>
        </a:xfrm>
        <a:prstGeom prst="rect">
          <a:avLst/>
        </a:prstGeom>
      </xdr:spPr>
    </xdr:pic>
    <xdr:clientData/>
  </xdr:oneCellAnchor>
  <xdr:oneCellAnchor>
    <xdr:from>
      <xdr:col>3</xdr:col>
      <xdr:colOff>0</xdr:colOff>
      <xdr:row>89</xdr:row>
      <xdr:rowOff>0</xdr:rowOff>
    </xdr:from>
    <xdr:ext cx="342000" cy="342000"/>
    <xdr:pic>
      <xdr:nvPicPr>
        <xdr:cNvPr id="285" name="Kép 284">
          <a:extLst>
            <a:ext uri="{FF2B5EF4-FFF2-40B4-BE49-F238E27FC236}">
              <a16:creationId xmlns:a16="http://schemas.microsoft.com/office/drawing/2014/main" id="{1E2484FC-FF6B-4637-BE19-0B29AC1DC1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28848844"/>
          <a:ext cx="342000" cy="342000"/>
        </a:xfrm>
        <a:prstGeom prst="rect">
          <a:avLst/>
        </a:prstGeom>
      </xdr:spPr>
    </xdr:pic>
    <xdr:clientData/>
  </xdr:oneCellAnchor>
  <xdr:oneCellAnchor>
    <xdr:from>
      <xdr:col>3</xdr:col>
      <xdr:colOff>0</xdr:colOff>
      <xdr:row>93</xdr:row>
      <xdr:rowOff>0</xdr:rowOff>
    </xdr:from>
    <xdr:ext cx="342000" cy="342000"/>
    <xdr:pic>
      <xdr:nvPicPr>
        <xdr:cNvPr id="286" name="Kép 285">
          <a:extLst>
            <a:ext uri="{FF2B5EF4-FFF2-40B4-BE49-F238E27FC236}">
              <a16:creationId xmlns:a16="http://schemas.microsoft.com/office/drawing/2014/main" id="{FEAD1742-ECF0-481A-A827-8202503327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0134719"/>
          <a:ext cx="342000" cy="342000"/>
        </a:xfrm>
        <a:prstGeom prst="rect">
          <a:avLst/>
        </a:prstGeom>
      </xdr:spPr>
    </xdr:pic>
    <xdr:clientData/>
  </xdr:oneCellAnchor>
  <xdr:oneCellAnchor>
    <xdr:from>
      <xdr:col>3</xdr:col>
      <xdr:colOff>0</xdr:colOff>
      <xdr:row>95</xdr:row>
      <xdr:rowOff>0</xdr:rowOff>
    </xdr:from>
    <xdr:ext cx="342000" cy="342000"/>
    <xdr:pic>
      <xdr:nvPicPr>
        <xdr:cNvPr id="287" name="Kép 286">
          <a:extLst>
            <a:ext uri="{FF2B5EF4-FFF2-40B4-BE49-F238E27FC236}">
              <a16:creationId xmlns:a16="http://schemas.microsoft.com/office/drawing/2014/main" id="{9C15449B-B1ED-419B-9B44-FA9555D7D4B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0777656"/>
          <a:ext cx="342000" cy="342000"/>
        </a:xfrm>
        <a:prstGeom prst="rect">
          <a:avLst/>
        </a:prstGeom>
      </xdr:spPr>
    </xdr:pic>
    <xdr:clientData/>
  </xdr:oneCellAnchor>
  <xdr:oneCellAnchor>
    <xdr:from>
      <xdr:col>3</xdr:col>
      <xdr:colOff>0</xdr:colOff>
      <xdr:row>100</xdr:row>
      <xdr:rowOff>0</xdr:rowOff>
    </xdr:from>
    <xdr:ext cx="342000" cy="342000"/>
    <xdr:pic>
      <xdr:nvPicPr>
        <xdr:cNvPr id="288" name="Kép 287">
          <a:extLst>
            <a:ext uri="{FF2B5EF4-FFF2-40B4-BE49-F238E27FC236}">
              <a16:creationId xmlns:a16="http://schemas.microsoft.com/office/drawing/2014/main" id="{5BDEDB22-0FD5-4B35-8153-801D703AAA3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2385000"/>
          <a:ext cx="342000" cy="342000"/>
        </a:xfrm>
        <a:prstGeom prst="rect">
          <a:avLst/>
        </a:prstGeom>
      </xdr:spPr>
    </xdr:pic>
    <xdr:clientData/>
  </xdr:oneCellAnchor>
  <xdr:oneCellAnchor>
    <xdr:from>
      <xdr:col>3</xdr:col>
      <xdr:colOff>0</xdr:colOff>
      <xdr:row>103</xdr:row>
      <xdr:rowOff>0</xdr:rowOff>
    </xdr:from>
    <xdr:ext cx="342000" cy="342000"/>
    <xdr:pic>
      <xdr:nvPicPr>
        <xdr:cNvPr id="289" name="Kép 288">
          <a:extLst>
            <a:ext uri="{FF2B5EF4-FFF2-40B4-BE49-F238E27FC236}">
              <a16:creationId xmlns:a16="http://schemas.microsoft.com/office/drawing/2014/main" id="{353D1865-388E-4D0D-9C56-7823E6203B0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3349406"/>
          <a:ext cx="342000" cy="342000"/>
        </a:xfrm>
        <a:prstGeom prst="rect">
          <a:avLst/>
        </a:prstGeom>
      </xdr:spPr>
    </xdr:pic>
    <xdr:clientData/>
  </xdr:oneCellAnchor>
  <xdr:oneCellAnchor>
    <xdr:from>
      <xdr:col>3</xdr:col>
      <xdr:colOff>0</xdr:colOff>
      <xdr:row>104</xdr:row>
      <xdr:rowOff>0</xdr:rowOff>
    </xdr:from>
    <xdr:ext cx="342000" cy="342000"/>
    <xdr:pic>
      <xdr:nvPicPr>
        <xdr:cNvPr id="290" name="Kép 289">
          <a:extLst>
            <a:ext uri="{FF2B5EF4-FFF2-40B4-BE49-F238E27FC236}">
              <a16:creationId xmlns:a16="http://schemas.microsoft.com/office/drawing/2014/main" id="{13E37DFE-872B-47B3-8379-041E5D6FAD3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3670875"/>
          <a:ext cx="342000" cy="342000"/>
        </a:xfrm>
        <a:prstGeom prst="rect">
          <a:avLst/>
        </a:prstGeom>
      </xdr:spPr>
    </xdr:pic>
    <xdr:clientData/>
  </xdr:oneCellAnchor>
  <xdr:twoCellAnchor editAs="oneCell">
    <xdr:from>
      <xdr:col>3</xdr:col>
      <xdr:colOff>0</xdr:colOff>
      <xdr:row>9</xdr:row>
      <xdr:rowOff>0</xdr:rowOff>
    </xdr:from>
    <xdr:to>
      <xdr:col>4</xdr:col>
      <xdr:colOff>21907</xdr:colOff>
      <xdr:row>10</xdr:row>
      <xdr:rowOff>20955</xdr:rowOff>
    </xdr:to>
    <xdr:pic>
      <xdr:nvPicPr>
        <xdr:cNvPr id="291" name="Kép 290">
          <a:extLst>
            <a:ext uri="{FF2B5EF4-FFF2-40B4-BE49-F238E27FC236}">
              <a16:creationId xmlns:a16="http://schemas.microsoft.com/office/drawing/2014/main" id="{CA126848-E91D-4D61-858F-528A9758FD1C}"/>
            </a:ext>
          </a:extLst>
        </xdr:cNvPr>
        <xdr:cNvPicPr>
          <a:picLocks noChangeAspect="1"/>
        </xdr:cNvPicPr>
      </xdr:nvPicPr>
      <xdr:blipFill>
        <a:blip xmlns:r="http://schemas.openxmlformats.org/officeDocument/2006/relationships" r:embed="rId13"/>
        <a:stretch>
          <a:fillRect/>
        </a:stretch>
      </xdr:blipFill>
      <xdr:spPr>
        <a:xfrm>
          <a:off x="1869281" y="3131344"/>
          <a:ext cx="347186" cy="346234"/>
        </a:xfrm>
        <a:prstGeom prst="rect">
          <a:avLst/>
        </a:prstGeom>
      </xdr:spPr>
    </xdr:pic>
    <xdr:clientData/>
  </xdr:twoCellAnchor>
  <xdr:twoCellAnchor editAs="oneCell">
    <xdr:from>
      <xdr:col>3</xdr:col>
      <xdr:colOff>0</xdr:colOff>
      <xdr:row>10</xdr:row>
      <xdr:rowOff>0</xdr:rowOff>
    </xdr:from>
    <xdr:to>
      <xdr:col>4</xdr:col>
      <xdr:colOff>21907</xdr:colOff>
      <xdr:row>11</xdr:row>
      <xdr:rowOff>20956</xdr:rowOff>
    </xdr:to>
    <xdr:pic>
      <xdr:nvPicPr>
        <xdr:cNvPr id="292" name="Kép 291">
          <a:extLst>
            <a:ext uri="{FF2B5EF4-FFF2-40B4-BE49-F238E27FC236}">
              <a16:creationId xmlns:a16="http://schemas.microsoft.com/office/drawing/2014/main" id="{89873D3D-1853-43B1-80E7-C3394FBA0D71}"/>
            </a:ext>
          </a:extLst>
        </xdr:cNvPr>
        <xdr:cNvPicPr>
          <a:picLocks noChangeAspect="1"/>
        </xdr:cNvPicPr>
      </xdr:nvPicPr>
      <xdr:blipFill>
        <a:blip xmlns:r="http://schemas.openxmlformats.org/officeDocument/2006/relationships" r:embed="rId13"/>
        <a:stretch>
          <a:fillRect/>
        </a:stretch>
      </xdr:blipFill>
      <xdr:spPr>
        <a:xfrm>
          <a:off x="1869281" y="3452813"/>
          <a:ext cx="347186" cy="346234"/>
        </a:xfrm>
        <a:prstGeom prst="rect">
          <a:avLst/>
        </a:prstGeom>
      </xdr:spPr>
    </xdr:pic>
    <xdr:clientData/>
  </xdr:twoCellAnchor>
  <xdr:twoCellAnchor editAs="oneCell">
    <xdr:from>
      <xdr:col>3</xdr:col>
      <xdr:colOff>0</xdr:colOff>
      <xdr:row>11</xdr:row>
      <xdr:rowOff>0</xdr:rowOff>
    </xdr:from>
    <xdr:to>
      <xdr:col>4</xdr:col>
      <xdr:colOff>21907</xdr:colOff>
      <xdr:row>12</xdr:row>
      <xdr:rowOff>20955</xdr:rowOff>
    </xdr:to>
    <xdr:pic>
      <xdr:nvPicPr>
        <xdr:cNvPr id="293" name="Kép 292">
          <a:extLst>
            <a:ext uri="{FF2B5EF4-FFF2-40B4-BE49-F238E27FC236}">
              <a16:creationId xmlns:a16="http://schemas.microsoft.com/office/drawing/2014/main" id="{77C2DED5-5D48-4D11-91C4-BC306D6554E2}"/>
            </a:ext>
          </a:extLst>
        </xdr:cNvPr>
        <xdr:cNvPicPr>
          <a:picLocks noChangeAspect="1"/>
        </xdr:cNvPicPr>
      </xdr:nvPicPr>
      <xdr:blipFill>
        <a:blip xmlns:r="http://schemas.openxmlformats.org/officeDocument/2006/relationships" r:embed="rId13"/>
        <a:stretch>
          <a:fillRect/>
        </a:stretch>
      </xdr:blipFill>
      <xdr:spPr>
        <a:xfrm>
          <a:off x="1869281" y="3774281"/>
          <a:ext cx="347186" cy="346234"/>
        </a:xfrm>
        <a:prstGeom prst="rect">
          <a:avLst/>
        </a:prstGeom>
      </xdr:spPr>
    </xdr:pic>
    <xdr:clientData/>
  </xdr:twoCellAnchor>
  <xdr:twoCellAnchor editAs="oneCell">
    <xdr:from>
      <xdr:col>3</xdr:col>
      <xdr:colOff>0</xdr:colOff>
      <xdr:row>14</xdr:row>
      <xdr:rowOff>0</xdr:rowOff>
    </xdr:from>
    <xdr:to>
      <xdr:col>4</xdr:col>
      <xdr:colOff>21907</xdr:colOff>
      <xdr:row>15</xdr:row>
      <xdr:rowOff>20956</xdr:rowOff>
    </xdr:to>
    <xdr:pic>
      <xdr:nvPicPr>
        <xdr:cNvPr id="294" name="Kép 293">
          <a:extLst>
            <a:ext uri="{FF2B5EF4-FFF2-40B4-BE49-F238E27FC236}">
              <a16:creationId xmlns:a16="http://schemas.microsoft.com/office/drawing/2014/main" id="{CC6CED72-A2F6-44A1-9A96-14BDA0A395C8}"/>
            </a:ext>
          </a:extLst>
        </xdr:cNvPr>
        <xdr:cNvPicPr>
          <a:picLocks noChangeAspect="1"/>
        </xdr:cNvPicPr>
      </xdr:nvPicPr>
      <xdr:blipFill>
        <a:blip xmlns:r="http://schemas.openxmlformats.org/officeDocument/2006/relationships" r:embed="rId13"/>
        <a:stretch>
          <a:fillRect/>
        </a:stretch>
      </xdr:blipFill>
      <xdr:spPr>
        <a:xfrm>
          <a:off x="1869281" y="4738688"/>
          <a:ext cx="347186" cy="346234"/>
        </a:xfrm>
        <a:prstGeom prst="rect">
          <a:avLst/>
        </a:prstGeom>
      </xdr:spPr>
    </xdr:pic>
    <xdr:clientData/>
  </xdr:twoCellAnchor>
  <xdr:twoCellAnchor editAs="oneCell">
    <xdr:from>
      <xdr:col>3</xdr:col>
      <xdr:colOff>0</xdr:colOff>
      <xdr:row>15</xdr:row>
      <xdr:rowOff>0</xdr:rowOff>
    </xdr:from>
    <xdr:to>
      <xdr:col>4</xdr:col>
      <xdr:colOff>21907</xdr:colOff>
      <xdr:row>16</xdr:row>
      <xdr:rowOff>20955</xdr:rowOff>
    </xdr:to>
    <xdr:pic>
      <xdr:nvPicPr>
        <xdr:cNvPr id="295" name="Kép 294">
          <a:extLst>
            <a:ext uri="{FF2B5EF4-FFF2-40B4-BE49-F238E27FC236}">
              <a16:creationId xmlns:a16="http://schemas.microsoft.com/office/drawing/2014/main" id="{F3822DBD-768C-4108-89A5-850CC891CB3F}"/>
            </a:ext>
          </a:extLst>
        </xdr:cNvPr>
        <xdr:cNvPicPr>
          <a:picLocks noChangeAspect="1"/>
        </xdr:cNvPicPr>
      </xdr:nvPicPr>
      <xdr:blipFill>
        <a:blip xmlns:r="http://schemas.openxmlformats.org/officeDocument/2006/relationships" r:embed="rId13"/>
        <a:stretch>
          <a:fillRect/>
        </a:stretch>
      </xdr:blipFill>
      <xdr:spPr>
        <a:xfrm>
          <a:off x="1869281" y="5060156"/>
          <a:ext cx="347186" cy="346234"/>
        </a:xfrm>
        <a:prstGeom prst="rect">
          <a:avLst/>
        </a:prstGeom>
      </xdr:spPr>
    </xdr:pic>
    <xdr:clientData/>
  </xdr:twoCellAnchor>
  <xdr:twoCellAnchor editAs="oneCell">
    <xdr:from>
      <xdr:col>3</xdr:col>
      <xdr:colOff>0</xdr:colOff>
      <xdr:row>27</xdr:row>
      <xdr:rowOff>0</xdr:rowOff>
    </xdr:from>
    <xdr:to>
      <xdr:col>4</xdr:col>
      <xdr:colOff>21907</xdr:colOff>
      <xdr:row>28</xdr:row>
      <xdr:rowOff>20955</xdr:rowOff>
    </xdr:to>
    <xdr:pic>
      <xdr:nvPicPr>
        <xdr:cNvPr id="296" name="Kép 295">
          <a:extLst>
            <a:ext uri="{FF2B5EF4-FFF2-40B4-BE49-F238E27FC236}">
              <a16:creationId xmlns:a16="http://schemas.microsoft.com/office/drawing/2014/main" id="{EAD459D4-7544-4531-B396-8D17AAF4CAD2}"/>
            </a:ext>
          </a:extLst>
        </xdr:cNvPr>
        <xdr:cNvPicPr>
          <a:picLocks noChangeAspect="1"/>
        </xdr:cNvPicPr>
      </xdr:nvPicPr>
      <xdr:blipFill>
        <a:blip xmlns:r="http://schemas.openxmlformats.org/officeDocument/2006/relationships" r:embed="rId13"/>
        <a:stretch>
          <a:fillRect/>
        </a:stretch>
      </xdr:blipFill>
      <xdr:spPr>
        <a:xfrm>
          <a:off x="1869281" y="8917781"/>
          <a:ext cx="347186" cy="346234"/>
        </a:xfrm>
        <a:prstGeom prst="rect">
          <a:avLst/>
        </a:prstGeom>
      </xdr:spPr>
    </xdr:pic>
    <xdr:clientData/>
  </xdr:twoCellAnchor>
  <xdr:twoCellAnchor editAs="oneCell">
    <xdr:from>
      <xdr:col>3</xdr:col>
      <xdr:colOff>0</xdr:colOff>
      <xdr:row>30</xdr:row>
      <xdr:rowOff>0</xdr:rowOff>
    </xdr:from>
    <xdr:to>
      <xdr:col>4</xdr:col>
      <xdr:colOff>21907</xdr:colOff>
      <xdr:row>31</xdr:row>
      <xdr:rowOff>20956</xdr:rowOff>
    </xdr:to>
    <xdr:pic>
      <xdr:nvPicPr>
        <xdr:cNvPr id="297" name="Kép 296">
          <a:extLst>
            <a:ext uri="{FF2B5EF4-FFF2-40B4-BE49-F238E27FC236}">
              <a16:creationId xmlns:a16="http://schemas.microsoft.com/office/drawing/2014/main" id="{29A8D413-4987-4FC3-85F5-75D0979A6C2A}"/>
            </a:ext>
          </a:extLst>
        </xdr:cNvPr>
        <xdr:cNvPicPr>
          <a:picLocks noChangeAspect="1"/>
        </xdr:cNvPicPr>
      </xdr:nvPicPr>
      <xdr:blipFill>
        <a:blip xmlns:r="http://schemas.openxmlformats.org/officeDocument/2006/relationships" r:embed="rId13"/>
        <a:stretch>
          <a:fillRect/>
        </a:stretch>
      </xdr:blipFill>
      <xdr:spPr>
        <a:xfrm>
          <a:off x="1869281" y="9882188"/>
          <a:ext cx="347186" cy="346234"/>
        </a:xfrm>
        <a:prstGeom prst="rect">
          <a:avLst/>
        </a:prstGeom>
      </xdr:spPr>
    </xdr:pic>
    <xdr:clientData/>
  </xdr:twoCellAnchor>
  <xdr:twoCellAnchor editAs="oneCell">
    <xdr:from>
      <xdr:col>3</xdr:col>
      <xdr:colOff>0</xdr:colOff>
      <xdr:row>31</xdr:row>
      <xdr:rowOff>0</xdr:rowOff>
    </xdr:from>
    <xdr:to>
      <xdr:col>4</xdr:col>
      <xdr:colOff>21907</xdr:colOff>
      <xdr:row>32</xdr:row>
      <xdr:rowOff>20955</xdr:rowOff>
    </xdr:to>
    <xdr:pic>
      <xdr:nvPicPr>
        <xdr:cNvPr id="298" name="Kép 297">
          <a:extLst>
            <a:ext uri="{FF2B5EF4-FFF2-40B4-BE49-F238E27FC236}">
              <a16:creationId xmlns:a16="http://schemas.microsoft.com/office/drawing/2014/main" id="{E75ADCED-267E-4170-BCF2-CCEE86CF21C6}"/>
            </a:ext>
          </a:extLst>
        </xdr:cNvPr>
        <xdr:cNvPicPr>
          <a:picLocks noChangeAspect="1"/>
        </xdr:cNvPicPr>
      </xdr:nvPicPr>
      <xdr:blipFill>
        <a:blip xmlns:r="http://schemas.openxmlformats.org/officeDocument/2006/relationships" r:embed="rId13"/>
        <a:stretch>
          <a:fillRect/>
        </a:stretch>
      </xdr:blipFill>
      <xdr:spPr>
        <a:xfrm>
          <a:off x="1869281" y="10203656"/>
          <a:ext cx="347186" cy="346234"/>
        </a:xfrm>
        <a:prstGeom prst="rect">
          <a:avLst/>
        </a:prstGeom>
      </xdr:spPr>
    </xdr:pic>
    <xdr:clientData/>
  </xdr:twoCellAnchor>
  <xdr:twoCellAnchor editAs="oneCell">
    <xdr:from>
      <xdr:col>3</xdr:col>
      <xdr:colOff>0</xdr:colOff>
      <xdr:row>43</xdr:row>
      <xdr:rowOff>0</xdr:rowOff>
    </xdr:from>
    <xdr:to>
      <xdr:col>4</xdr:col>
      <xdr:colOff>21907</xdr:colOff>
      <xdr:row>44</xdr:row>
      <xdr:rowOff>20955</xdr:rowOff>
    </xdr:to>
    <xdr:pic>
      <xdr:nvPicPr>
        <xdr:cNvPr id="299" name="Kép 298">
          <a:extLst>
            <a:ext uri="{FF2B5EF4-FFF2-40B4-BE49-F238E27FC236}">
              <a16:creationId xmlns:a16="http://schemas.microsoft.com/office/drawing/2014/main" id="{4DE42B70-7B6A-49D1-A051-EC57ED673520}"/>
            </a:ext>
          </a:extLst>
        </xdr:cNvPr>
        <xdr:cNvPicPr>
          <a:picLocks noChangeAspect="1"/>
        </xdr:cNvPicPr>
      </xdr:nvPicPr>
      <xdr:blipFill>
        <a:blip xmlns:r="http://schemas.openxmlformats.org/officeDocument/2006/relationships" r:embed="rId13"/>
        <a:stretch>
          <a:fillRect/>
        </a:stretch>
      </xdr:blipFill>
      <xdr:spPr>
        <a:xfrm>
          <a:off x="1869281" y="14061281"/>
          <a:ext cx="347186" cy="346234"/>
        </a:xfrm>
        <a:prstGeom prst="rect">
          <a:avLst/>
        </a:prstGeom>
      </xdr:spPr>
    </xdr:pic>
    <xdr:clientData/>
  </xdr:twoCellAnchor>
  <xdr:twoCellAnchor editAs="oneCell">
    <xdr:from>
      <xdr:col>3</xdr:col>
      <xdr:colOff>0</xdr:colOff>
      <xdr:row>47</xdr:row>
      <xdr:rowOff>0</xdr:rowOff>
    </xdr:from>
    <xdr:to>
      <xdr:col>4</xdr:col>
      <xdr:colOff>21907</xdr:colOff>
      <xdr:row>48</xdr:row>
      <xdr:rowOff>20955</xdr:rowOff>
    </xdr:to>
    <xdr:pic>
      <xdr:nvPicPr>
        <xdr:cNvPr id="300" name="Kép 299">
          <a:extLst>
            <a:ext uri="{FF2B5EF4-FFF2-40B4-BE49-F238E27FC236}">
              <a16:creationId xmlns:a16="http://schemas.microsoft.com/office/drawing/2014/main" id="{314F7F66-5488-49D3-B5A6-7F35B9CED382}"/>
            </a:ext>
          </a:extLst>
        </xdr:cNvPr>
        <xdr:cNvPicPr>
          <a:picLocks noChangeAspect="1"/>
        </xdr:cNvPicPr>
      </xdr:nvPicPr>
      <xdr:blipFill>
        <a:blip xmlns:r="http://schemas.openxmlformats.org/officeDocument/2006/relationships" r:embed="rId13"/>
        <a:stretch>
          <a:fillRect/>
        </a:stretch>
      </xdr:blipFill>
      <xdr:spPr>
        <a:xfrm>
          <a:off x="1869281" y="15347156"/>
          <a:ext cx="347186" cy="346234"/>
        </a:xfrm>
        <a:prstGeom prst="rect">
          <a:avLst/>
        </a:prstGeom>
      </xdr:spPr>
    </xdr:pic>
    <xdr:clientData/>
  </xdr:twoCellAnchor>
  <xdr:twoCellAnchor editAs="oneCell">
    <xdr:from>
      <xdr:col>3</xdr:col>
      <xdr:colOff>0</xdr:colOff>
      <xdr:row>49</xdr:row>
      <xdr:rowOff>0</xdr:rowOff>
    </xdr:from>
    <xdr:to>
      <xdr:col>4</xdr:col>
      <xdr:colOff>21907</xdr:colOff>
      <xdr:row>50</xdr:row>
      <xdr:rowOff>20955</xdr:rowOff>
    </xdr:to>
    <xdr:pic>
      <xdr:nvPicPr>
        <xdr:cNvPr id="301" name="Kép 300">
          <a:extLst>
            <a:ext uri="{FF2B5EF4-FFF2-40B4-BE49-F238E27FC236}">
              <a16:creationId xmlns:a16="http://schemas.microsoft.com/office/drawing/2014/main" id="{AD43DDCD-83CA-4625-AE53-DE19C3532A5D}"/>
            </a:ext>
          </a:extLst>
        </xdr:cNvPr>
        <xdr:cNvPicPr>
          <a:picLocks noChangeAspect="1"/>
        </xdr:cNvPicPr>
      </xdr:nvPicPr>
      <xdr:blipFill>
        <a:blip xmlns:r="http://schemas.openxmlformats.org/officeDocument/2006/relationships" r:embed="rId13"/>
        <a:stretch>
          <a:fillRect/>
        </a:stretch>
      </xdr:blipFill>
      <xdr:spPr>
        <a:xfrm>
          <a:off x="1869281" y="15990094"/>
          <a:ext cx="347186" cy="346234"/>
        </a:xfrm>
        <a:prstGeom prst="rect">
          <a:avLst/>
        </a:prstGeom>
      </xdr:spPr>
    </xdr:pic>
    <xdr:clientData/>
  </xdr:twoCellAnchor>
  <xdr:twoCellAnchor editAs="oneCell">
    <xdr:from>
      <xdr:col>3</xdr:col>
      <xdr:colOff>0</xdr:colOff>
      <xdr:row>54</xdr:row>
      <xdr:rowOff>0</xdr:rowOff>
    </xdr:from>
    <xdr:to>
      <xdr:col>4</xdr:col>
      <xdr:colOff>21907</xdr:colOff>
      <xdr:row>55</xdr:row>
      <xdr:rowOff>20956</xdr:rowOff>
    </xdr:to>
    <xdr:pic>
      <xdr:nvPicPr>
        <xdr:cNvPr id="302" name="Kép 301">
          <a:extLst>
            <a:ext uri="{FF2B5EF4-FFF2-40B4-BE49-F238E27FC236}">
              <a16:creationId xmlns:a16="http://schemas.microsoft.com/office/drawing/2014/main" id="{96CAFA5F-6AD4-4954-BE67-44A791C3F396}"/>
            </a:ext>
          </a:extLst>
        </xdr:cNvPr>
        <xdr:cNvPicPr>
          <a:picLocks noChangeAspect="1"/>
        </xdr:cNvPicPr>
      </xdr:nvPicPr>
      <xdr:blipFill>
        <a:blip xmlns:r="http://schemas.openxmlformats.org/officeDocument/2006/relationships" r:embed="rId13"/>
        <a:stretch>
          <a:fillRect/>
        </a:stretch>
      </xdr:blipFill>
      <xdr:spPr>
        <a:xfrm>
          <a:off x="1869281" y="17597438"/>
          <a:ext cx="347186" cy="346234"/>
        </a:xfrm>
        <a:prstGeom prst="rect">
          <a:avLst/>
        </a:prstGeom>
      </xdr:spPr>
    </xdr:pic>
    <xdr:clientData/>
  </xdr:twoCellAnchor>
  <xdr:twoCellAnchor editAs="oneCell">
    <xdr:from>
      <xdr:col>3</xdr:col>
      <xdr:colOff>0</xdr:colOff>
      <xdr:row>68</xdr:row>
      <xdr:rowOff>0</xdr:rowOff>
    </xdr:from>
    <xdr:to>
      <xdr:col>4</xdr:col>
      <xdr:colOff>21907</xdr:colOff>
      <xdr:row>69</xdr:row>
      <xdr:rowOff>20955</xdr:rowOff>
    </xdr:to>
    <xdr:pic>
      <xdr:nvPicPr>
        <xdr:cNvPr id="303" name="Kép 302">
          <a:extLst>
            <a:ext uri="{FF2B5EF4-FFF2-40B4-BE49-F238E27FC236}">
              <a16:creationId xmlns:a16="http://schemas.microsoft.com/office/drawing/2014/main" id="{0EDCE391-A443-40B1-BD17-DD96238C80C3}"/>
            </a:ext>
          </a:extLst>
        </xdr:cNvPr>
        <xdr:cNvPicPr>
          <a:picLocks noChangeAspect="1"/>
        </xdr:cNvPicPr>
      </xdr:nvPicPr>
      <xdr:blipFill>
        <a:blip xmlns:r="http://schemas.openxmlformats.org/officeDocument/2006/relationships" r:embed="rId13"/>
        <a:stretch>
          <a:fillRect/>
        </a:stretch>
      </xdr:blipFill>
      <xdr:spPr>
        <a:xfrm>
          <a:off x="1869281" y="22098000"/>
          <a:ext cx="347186" cy="346234"/>
        </a:xfrm>
        <a:prstGeom prst="rect">
          <a:avLst/>
        </a:prstGeom>
      </xdr:spPr>
    </xdr:pic>
    <xdr:clientData/>
  </xdr:twoCellAnchor>
  <xdr:twoCellAnchor editAs="oneCell">
    <xdr:from>
      <xdr:col>3</xdr:col>
      <xdr:colOff>0</xdr:colOff>
      <xdr:row>70</xdr:row>
      <xdr:rowOff>0</xdr:rowOff>
    </xdr:from>
    <xdr:to>
      <xdr:col>4</xdr:col>
      <xdr:colOff>21907</xdr:colOff>
      <xdr:row>71</xdr:row>
      <xdr:rowOff>20956</xdr:rowOff>
    </xdr:to>
    <xdr:pic>
      <xdr:nvPicPr>
        <xdr:cNvPr id="304" name="Kép 303">
          <a:extLst>
            <a:ext uri="{FF2B5EF4-FFF2-40B4-BE49-F238E27FC236}">
              <a16:creationId xmlns:a16="http://schemas.microsoft.com/office/drawing/2014/main" id="{EEDD8F5D-32EA-4B49-B8A5-F1C13286B8D8}"/>
            </a:ext>
          </a:extLst>
        </xdr:cNvPr>
        <xdr:cNvPicPr>
          <a:picLocks noChangeAspect="1"/>
        </xdr:cNvPicPr>
      </xdr:nvPicPr>
      <xdr:blipFill>
        <a:blip xmlns:r="http://schemas.openxmlformats.org/officeDocument/2006/relationships" r:embed="rId13"/>
        <a:stretch>
          <a:fillRect/>
        </a:stretch>
      </xdr:blipFill>
      <xdr:spPr>
        <a:xfrm>
          <a:off x="1869281" y="22740938"/>
          <a:ext cx="347186" cy="346234"/>
        </a:xfrm>
        <a:prstGeom prst="rect">
          <a:avLst/>
        </a:prstGeom>
      </xdr:spPr>
    </xdr:pic>
    <xdr:clientData/>
  </xdr:twoCellAnchor>
  <xdr:twoCellAnchor editAs="oneCell">
    <xdr:from>
      <xdr:col>3</xdr:col>
      <xdr:colOff>0</xdr:colOff>
      <xdr:row>74</xdr:row>
      <xdr:rowOff>0</xdr:rowOff>
    </xdr:from>
    <xdr:to>
      <xdr:col>4</xdr:col>
      <xdr:colOff>21907</xdr:colOff>
      <xdr:row>75</xdr:row>
      <xdr:rowOff>20956</xdr:rowOff>
    </xdr:to>
    <xdr:pic>
      <xdr:nvPicPr>
        <xdr:cNvPr id="305" name="Kép 304">
          <a:extLst>
            <a:ext uri="{FF2B5EF4-FFF2-40B4-BE49-F238E27FC236}">
              <a16:creationId xmlns:a16="http://schemas.microsoft.com/office/drawing/2014/main" id="{952CC381-4471-4EEE-8ED0-2DEF3D5AECEB}"/>
            </a:ext>
          </a:extLst>
        </xdr:cNvPr>
        <xdr:cNvPicPr>
          <a:picLocks noChangeAspect="1"/>
        </xdr:cNvPicPr>
      </xdr:nvPicPr>
      <xdr:blipFill>
        <a:blip xmlns:r="http://schemas.openxmlformats.org/officeDocument/2006/relationships" r:embed="rId13"/>
        <a:stretch>
          <a:fillRect/>
        </a:stretch>
      </xdr:blipFill>
      <xdr:spPr>
        <a:xfrm>
          <a:off x="1869281" y="24026813"/>
          <a:ext cx="347186" cy="346234"/>
        </a:xfrm>
        <a:prstGeom prst="rect">
          <a:avLst/>
        </a:prstGeom>
      </xdr:spPr>
    </xdr:pic>
    <xdr:clientData/>
  </xdr:twoCellAnchor>
  <xdr:twoCellAnchor editAs="oneCell">
    <xdr:from>
      <xdr:col>3</xdr:col>
      <xdr:colOff>0</xdr:colOff>
      <xdr:row>77</xdr:row>
      <xdr:rowOff>0</xdr:rowOff>
    </xdr:from>
    <xdr:to>
      <xdr:col>4</xdr:col>
      <xdr:colOff>21907</xdr:colOff>
      <xdr:row>78</xdr:row>
      <xdr:rowOff>20955</xdr:rowOff>
    </xdr:to>
    <xdr:pic>
      <xdr:nvPicPr>
        <xdr:cNvPr id="306" name="Kép 305">
          <a:extLst>
            <a:ext uri="{FF2B5EF4-FFF2-40B4-BE49-F238E27FC236}">
              <a16:creationId xmlns:a16="http://schemas.microsoft.com/office/drawing/2014/main" id="{046B932A-466B-4D02-862D-67B107D712E6}"/>
            </a:ext>
          </a:extLst>
        </xdr:cNvPr>
        <xdr:cNvPicPr>
          <a:picLocks noChangeAspect="1"/>
        </xdr:cNvPicPr>
      </xdr:nvPicPr>
      <xdr:blipFill>
        <a:blip xmlns:r="http://schemas.openxmlformats.org/officeDocument/2006/relationships" r:embed="rId13"/>
        <a:stretch>
          <a:fillRect/>
        </a:stretch>
      </xdr:blipFill>
      <xdr:spPr>
        <a:xfrm>
          <a:off x="1869281" y="24991219"/>
          <a:ext cx="347186" cy="346234"/>
        </a:xfrm>
        <a:prstGeom prst="rect">
          <a:avLst/>
        </a:prstGeom>
      </xdr:spPr>
    </xdr:pic>
    <xdr:clientData/>
  </xdr:twoCellAnchor>
  <xdr:twoCellAnchor editAs="oneCell">
    <xdr:from>
      <xdr:col>3</xdr:col>
      <xdr:colOff>0</xdr:colOff>
      <xdr:row>83</xdr:row>
      <xdr:rowOff>0</xdr:rowOff>
    </xdr:from>
    <xdr:to>
      <xdr:col>4</xdr:col>
      <xdr:colOff>21907</xdr:colOff>
      <xdr:row>84</xdr:row>
      <xdr:rowOff>20955</xdr:rowOff>
    </xdr:to>
    <xdr:pic>
      <xdr:nvPicPr>
        <xdr:cNvPr id="307" name="Kép 306">
          <a:extLst>
            <a:ext uri="{FF2B5EF4-FFF2-40B4-BE49-F238E27FC236}">
              <a16:creationId xmlns:a16="http://schemas.microsoft.com/office/drawing/2014/main" id="{29FE15FD-AC3C-4823-9081-27C1C62AF7E1}"/>
            </a:ext>
          </a:extLst>
        </xdr:cNvPr>
        <xdr:cNvPicPr>
          <a:picLocks noChangeAspect="1"/>
        </xdr:cNvPicPr>
      </xdr:nvPicPr>
      <xdr:blipFill>
        <a:blip xmlns:r="http://schemas.openxmlformats.org/officeDocument/2006/relationships" r:embed="rId13"/>
        <a:stretch>
          <a:fillRect/>
        </a:stretch>
      </xdr:blipFill>
      <xdr:spPr>
        <a:xfrm>
          <a:off x="1869281" y="26920031"/>
          <a:ext cx="347186" cy="346234"/>
        </a:xfrm>
        <a:prstGeom prst="rect">
          <a:avLst/>
        </a:prstGeom>
      </xdr:spPr>
    </xdr:pic>
    <xdr:clientData/>
  </xdr:twoCellAnchor>
  <xdr:twoCellAnchor editAs="oneCell">
    <xdr:from>
      <xdr:col>3</xdr:col>
      <xdr:colOff>0</xdr:colOff>
      <xdr:row>87</xdr:row>
      <xdr:rowOff>0</xdr:rowOff>
    </xdr:from>
    <xdr:to>
      <xdr:col>4</xdr:col>
      <xdr:colOff>21907</xdr:colOff>
      <xdr:row>88</xdr:row>
      <xdr:rowOff>20955</xdr:rowOff>
    </xdr:to>
    <xdr:pic>
      <xdr:nvPicPr>
        <xdr:cNvPr id="308" name="Kép 307">
          <a:extLst>
            <a:ext uri="{FF2B5EF4-FFF2-40B4-BE49-F238E27FC236}">
              <a16:creationId xmlns:a16="http://schemas.microsoft.com/office/drawing/2014/main" id="{6556DCA8-6958-4F02-8976-FB86E677CBDD}"/>
            </a:ext>
          </a:extLst>
        </xdr:cNvPr>
        <xdr:cNvPicPr>
          <a:picLocks noChangeAspect="1"/>
        </xdr:cNvPicPr>
      </xdr:nvPicPr>
      <xdr:blipFill>
        <a:blip xmlns:r="http://schemas.openxmlformats.org/officeDocument/2006/relationships" r:embed="rId13"/>
        <a:stretch>
          <a:fillRect/>
        </a:stretch>
      </xdr:blipFill>
      <xdr:spPr>
        <a:xfrm>
          <a:off x="1869281" y="28205906"/>
          <a:ext cx="347186" cy="346234"/>
        </a:xfrm>
        <a:prstGeom prst="rect">
          <a:avLst/>
        </a:prstGeom>
      </xdr:spPr>
    </xdr:pic>
    <xdr:clientData/>
  </xdr:twoCellAnchor>
  <xdr:twoCellAnchor editAs="oneCell">
    <xdr:from>
      <xdr:col>3</xdr:col>
      <xdr:colOff>0</xdr:colOff>
      <xdr:row>90</xdr:row>
      <xdr:rowOff>0</xdr:rowOff>
    </xdr:from>
    <xdr:to>
      <xdr:col>4</xdr:col>
      <xdr:colOff>21907</xdr:colOff>
      <xdr:row>91</xdr:row>
      <xdr:rowOff>20956</xdr:rowOff>
    </xdr:to>
    <xdr:pic>
      <xdr:nvPicPr>
        <xdr:cNvPr id="309" name="Kép 308">
          <a:extLst>
            <a:ext uri="{FF2B5EF4-FFF2-40B4-BE49-F238E27FC236}">
              <a16:creationId xmlns:a16="http://schemas.microsoft.com/office/drawing/2014/main" id="{4B7BE98C-39FA-431F-A45C-0B506204E526}"/>
            </a:ext>
          </a:extLst>
        </xdr:cNvPr>
        <xdr:cNvPicPr>
          <a:picLocks noChangeAspect="1"/>
        </xdr:cNvPicPr>
      </xdr:nvPicPr>
      <xdr:blipFill>
        <a:blip xmlns:r="http://schemas.openxmlformats.org/officeDocument/2006/relationships" r:embed="rId13"/>
        <a:stretch>
          <a:fillRect/>
        </a:stretch>
      </xdr:blipFill>
      <xdr:spPr>
        <a:xfrm>
          <a:off x="1869281" y="29170313"/>
          <a:ext cx="347186" cy="346234"/>
        </a:xfrm>
        <a:prstGeom prst="rect">
          <a:avLst/>
        </a:prstGeom>
      </xdr:spPr>
    </xdr:pic>
    <xdr:clientData/>
  </xdr:twoCellAnchor>
  <xdr:twoCellAnchor editAs="oneCell">
    <xdr:from>
      <xdr:col>3</xdr:col>
      <xdr:colOff>0</xdr:colOff>
      <xdr:row>91</xdr:row>
      <xdr:rowOff>0</xdr:rowOff>
    </xdr:from>
    <xdr:to>
      <xdr:col>4</xdr:col>
      <xdr:colOff>21907</xdr:colOff>
      <xdr:row>92</xdr:row>
      <xdr:rowOff>20955</xdr:rowOff>
    </xdr:to>
    <xdr:pic>
      <xdr:nvPicPr>
        <xdr:cNvPr id="310" name="Kép 309">
          <a:extLst>
            <a:ext uri="{FF2B5EF4-FFF2-40B4-BE49-F238E27FC236}">
              <a16:creationId xmlns:a16="http://schemas.microsoft.com/office/drawing/2014/main" id="{42A27259-BC1D-4450-83A4-AD739820FE8D}"/>
            </a:ext>
          </a:extLst>
        </xdr:cNvPr>
        <xdr:cNvPicPr>
          <a:picLocks noChangeAspect="1"/>
        </xdr:cNvPicPr>
      </xdr:nvPicPr>
      <xdr:blipFill>
        <a:blip xmlns:r="http://schemas.openxmlformats.org/officeDocument/2006/relationships" r:embed="rId13"/>
        <a:stretch>
          <a:fillRect/>
        </a:stretch>
      </xdr:blipFill>
      <xdr:spPr>
        <a:xfrm>
          <a:off x="1869281" y="29491781"/>
          <a:ext cx="347186" cy="346234"/>
        </a:xfrm>
        <a:prstGeom prst="rect">
          <a:avLst/>
        </a:prstGeom>
      </xdr:spPr>
    </xdr:pic>
    <xdr:clientData/>
  </xdr:twoCellAnchor>
  <xdr:oneCellAnchor>
    <xdr:from>
      <xdr:col>3</xdr:col>
      <xdr:colOff>0</xdr:colOff>
      <xdr:row>12</xdr:row>
      <xdr:rowOff>0</xdr:rowOff>
    </xdr:from>
    <xdr:ext cx="342000" cy="342000"/>
    <xdr:pic>
      <xdr:nvPicPr>
        <xdr:cNvPr id="311" name="Kép 310">
          <a:extLst>
            <a:ext uri="{FF2B5EF4-FFF2-40B4-BE49-F238E27FC236}">
              <a16:creationId xmlns:a16="http://schemas.microsoft.com/office/drawing/2014/main" id="{9138F12E-3348-4E6B-9533-56EADCE9E2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4095750"/>
          <a:ext cx="342000" cy="342000"/>
        </a:xfrm>
        <a:prstGeom prst="rect">
          <a:avLst/>
        </a:prstGeom>
      </xdr:spPr>
    </xdr:pic>
    <xdr:clientData/>
  </xdr:oneCellAnchor>
  <xdr:oneCellAnchor>
    <xdr:from>
      <xdr:col>3</xdr:col>
      <xdr:colOff>0</xdr:colOff>
      <xdr:row>16</xdr:row>
      <xdr:rowOff>0</xdr:rowOff>
    </xdr:from>
    <xdr:ext cx="342000" cy="342000"/>
    <xdr:pic>
      <xdr:nvPicPr>
        <xdr:cNvPr id="312" name="Kép 311">
          <a:extLst>
            <a:ext uri="{FF2B5EF4-FFF2-40B4-BE49-F238E27FC236}">
              <a16:creationId xmlns:a16="http://schemas.microsoft.com/office/drawing/2014/main" id="{90756008-E211-473F-970D-0C02606F487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5381625"/>
          <a:ext cx="342000" cy="342000"/>
        </a:xfrm>
        <a:prstGeom prst="rect">
          <a:avLst/>
        </a:prstGeom>
      </xdr:spPr>
    </xdr:pic>
    <xdr:clientData/>
  </xdr:oneCellAnchor>
  <xdr:twoCellAnchor editAs="oneCell">
    <xdr:from>
      <xdr:col>3</xdr:col>
      <xdr:colOff>0</xdr:colOff>
      <xdr:row>21</xdr:row>
      <xdr:rowOff>0</xdr:rowOff>
    </xdr:from>
    <xdr:to>
      <xdr:col>4</xdr:col>
      <xdr:colOff>18097</xdr:colOff>
      <xdr:row>22</xdr:row>
      <xdr:rowOff>17145</xdr:rowOff>
    </xdr:to>
    <xdr:pic>
      <xdr:nvPicPr>
        <xdr:cNvPr id="313" name="Kép 312">
          <a:extLst>
            <a:ext uri="{FF2B5EF4-FFF2-40B4-BE49-F238E27FC236}">
              <a16:creationId xmlns:a16="http://schemas.microsoft.com/office/drawing/2014/main" id="{8F15F1E1-6BA5-44F4-ACAE-01998F6B2E8D}"/>
            </a:ext>
          </a:extLst>
        </xdr:cNvPr>
        <xdr:cNvPicPr>
          <a:picLocks noChangeAspect="1"/>
        </xdr:cNvPicPr>
      </xdr:nvPicPr>
      <xdr:blipFill>
        <a:blip xmlns:r="http://schemas.openxmlformats.org/officeDocument/2006/relationships" r:embed="rId13"/>
        <a:stretch>
          <a:fillRect/>
        </a:stretch>
      </xdr:blipFill>
      <xdr:spPr>
        <a:xfrm>
          <a:off x="1869281" y="6988969"/>
          <a:ext cx="343376" cy="342424"/>
        </a:xfrm>
        <a:prstGeom prst="rect">
          <a:avLst/>
        </a:prstGeom>
      </xdr:spPr>
    </xdr:pic>
    <xdr:clientData/>
  </xdr:twoCellAnchor>
  <xdr:oneCellAnchor>
    <xdr:from>
      <xdr:col>3</xdr:col>
      <xdr:colOff>0</xdr:colOff>
      <xdr:row>23</xdr:row>
      <xdr:rowOff>0</xdr:rowOff>
    </xdr:from>
    <xdr:ext cx="342000" cy="342000"/>
    <xdr:pic>
      <xdr:nvPicPr>
        <xdr:cNvPr id="314" name="Kép 313">
          <a:extLst>
            <a:ext uri="{FF2B5EF4-FFF2-40B4-BE49-F238E27FC236}">
              <a16:creationId xmlns:a16="http://schemas.microsoft.com/office/drawing/2014/main" id="{996FE749-9B19-4BC8-B217-52F2BE6728F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7631906"/>
          <a:ext cx="342000" cy="342000"/>
        </a:xfrm>
        <a:prstGeom prst="rect">
          <a:avLst/>
        </a:prstGeom>
      </xdr:spPr>
    </xdr:pic>
    <xdr:clientData/>
  </xdr:oneCellAnchor>
  <xdr:oneCellAnchor>
    <xdr:from>
      <xdr:col>3</xdr:col>
      <xdr:colOff>0</xdr:colOff>
      <xdr:row>13</xdr:row>
      <xdr:rowOff>0</xdr:rowOff>
    </xdr:from>
    <xdr:ext cx="335962" cy="342000"/>
    <xdr:pic>
      <xdr:nvPicPr>
        <xdr:cNvPr id="315" name="Kép 314">
          <a:extLst>
            <a:ext uri="{FF2B5EF4-FFF2-40B4-BE49-F238E27FC236}">
              <a16:creationId xmlns:a16="http://schemas.microsoft.com/office/drawing/2014/main" id="{FACF37CE-38A4-452D-A1E5-01F0EF0B72E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4417219"/>
          <a:ext cx="335962" cy="342000"/>
        </a:xfrm>
        <a:prstGeom prst="rect">
          <a:avLst/>
        </a:prstGeom>
      </xdr:spPr>
    </xdr:pic>
    <xdr:clientData/>
  </xdr:oneCellAnchor>
  <xdr:oneCellAnchor>
    <xdr:from>
      <xdr:col>3</xdr:col>
      <xdr:colOff>0</xdr:colOff>
      <xdr:row>17</xdr:row>
      <xdr:rowOff>0</xdr:rowOff>
    </xdr:from>
    <xdr:ext cx="342000" cy="342000"/>
    <xdr:pic>
      <xdr:nvPicPr>
        <xdr:cNvPr id="316" name="Kép 315">
          <a:extLst>
            <a:ext uri="{FF2B5EF4-FFF2-40B4-BE49-F238E27FC236}">
              <a16:creationId xmlns:a16="http://schemas.microsoft.com/office/drawing/2014/main" id="{7581CB15-1F21-42CA-8F41-864C1464803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69281" y="5703094"/>
          <a:ext cx="342000" cy="342000"/>
        </a:xfrm>
        <a:prstGeom prst="rect">
          <a:avLst/>
        </a:prstGeom>
      </xdr:spPr>
    </xdr:pic>
    <xdr:clientData/>
  </xdr:oneCellAnchor>
  <xdr:oneCellAnchor>
    <xdr:from>
      <xdr:col>3</xdr:col>
      <xdr:colOff>0</xdr:colOff>
      <xdr:row>26</xdr:row>
      <xdr:rowOff>0</xdr:rowOff>
    </xdr:from>
    <xdr:ext cx="342000" cy="342000"/>
    <xdr:pic>
      <xdr:nvPicPr>
        <xdr:cNvPr id="317" name="Kép 316">
          <a:extLst>
            <a:ext uri="{FF2B5EF4-FFF2-40B4-BE49-F238E27FC236}">
              <a16:creationId xmlns:a16="http://schemas.microsoft.com/office/drawing/2014/main" id="{240F88A7-EB84-4813-86AE-0D6099B9504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8596313"/>
          <a:ext cx="342000" cy="342000"/>
        </a:xfrm>
        <a:prstGeom prst="rect">
          <a:avLst/>
        </a:prstGeom>
      </xdr:spPr>
    </xdr:pic>
    <xdr:clientData/>
  </xdr:oneCellAnchor>
  <xdr:oneCellAnchor>
    <xdr:from>
      <xdr:col>3</xdr:col>
      <xdr:colOff>0</xdr:colOff>
      <xdr:row>28</xdr:row>
      <xdr:rowOff>0</xdr:rowOff>
    </xdr:from>
    <xdr:ext cx="342000" cy="342000"/>
    <xdr:pic>
      <xdr:nvPicPr>
        <xdr:cNvPr id="318" name="Kép 317">
          <a:extLst>
            <a:ext uri="{FF2B5EF4-FFF2-40B4-BE49-F238E27FC236}">
              <a16:creationId xmlns:a16="http://schemas.microsoft.com/office/drawing/2014/main" id="{2FC4F3DB-F530-4ADF-B940-8FA439D6A9A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9239250"/>
          <a:ext cx="342000" cy="342000"/>
        </a:xfrm>
        <a:prstGeom prst="rect">
          <a:avLst/>
        </a:prstGeom>
      </xdr:spPr>
    </xdr:pic>
    <xdr:clientData/>
  </xdr:oneCellAnchor>
  <xdr:oneCellAnchor>
    <xdr:from>
      <xdr:col>3</xdr:col>
      <xdr:colOff>0</xdr:colOff>
      <xdr:row>29</xdr:row>
      <xdr:rowOff>0</xdr:rowOff>
    </xdr:from>
    <xdr:ext cx="342000" cy="342000"/>
    <xdr:pic>
      <xdr:nvPicPr>
        <xdr:cNvPr id="319" name="Kép 318">
          <a:extLst>
            <a:ext uri="{FF2B5EF4-FFF2-40B4-BE49-F238E27FC236}">
              <a16:creationId xmlns:a16="http://schemas.microsoft.com/office/drawing/2014/main" id="{E2AFDBAC-DC3D-4A7E-8717-92F1B3026AB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869281" y="9560719"/>
          <a:ext cx="342000" cy="342000"/>
        </a:xfrm>
        <a:prstGeom prst="rect">
          <a:avLst/>
        </a:prstGeom>
      </xdr:spPr>
    </xdr:pic>
    <xdr:clientData/>
  </xdr:oneCellAnchor>
  <xdr:oneCellAnchor>
    <xdr:from>
      <xdr:col>3</xdr:col>
      <xdr:colOff>0</xdr:colOff>
      <xdr:row>33</xdr:row>
      <xdr:rowOff>0</xdr:rowOff>
    </xdr:from>
    <xdr:ext cx="335962" cy="342000"/>
    <xdr:pic>
      <xdr:nvPicPr>
        <xdr:cNvPr id="321" name="Kép 320">
          <a:extLst>
            <a:ext uri="{FF2B5EF4-FFF2-40B4-BE49-F238E27FC236}">
              <a16:creationId xmlns:a16="http://schemas.microsoft.com/office/drawing/2014/main" id="{64FA8281-B72B-42E5-A26F-18DF63A0F32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10846594"/>
          <a:ext cx="335962" cy="342000"/>
        </a:xfrm>
        <a:prstGeom prst="rect">
          <a:avLst/>
        </a:prstGeom>
      </xdr:spPr>
    </xdr:pic>
    <xdr:clientData/>
  </xdr:oneCellAnchor>
  <xdr:oneCellAnchor>
    <xdr:from>
      <xdr:col>3</xdr:col>
      <xdr:colOff>0</xdr:colOff>
      <xdr:row>37</xdr:row>
      <xdr:rowOff>0</xdr:rowOff>
    </xdr:from>
    <xdr:ext cx="342000" cy="342000"/>
    <xdr:pic>
      <xdr:nvPicPr>
        <xdr:cNvPr id="322" name="Kép 321">
          <a:extLst>
            <a:ext uri="{FF2B5EF4-FFF2-40B4-BE49-F238E27FC236}">
              <a16:creationId xmlns:a16="http://schemas.microsoft.com/office/drawing/2014/main" id="{FEEF4F2E-F922-46F6-A119-786EEF21F9F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869281" y="12132469"/>
          <a:ext cx="342000" cy="342000"/>
        </a:xfrm>
        <a:prstGeom prst="rect">
          <a:avLst/>
        </a:prstGeom>
      </xdr:spPr>
    </xdr:pic>
    <xdr:clientData/>
  </xdr:oneCellAnchor>
  <xdr:twoCellAnchor editAs="oneCell">
    <xdr:from>
      <xdr:col>3</xdr:col>
      <xdr:colOff>0</xdr:colOff>
      <xdr:row>38</xdr:row>
      <xdr:rowOff>0</xdr:rowOff>
    </xdr:from>
    <xdr:to>
      <xdr:col>4</xdr:col>
      <xdr:colOff>21007</xdr:colOff>
      <xdr:row>39</xdr:row>
      <xdr:rowOff>18150</xdr:rowOff>
    </xdr:to>
    <xdr:pic>
      <xdr:nvPicPr>
        <xdr:cNvPr id="323" name="Kép 322">
          <a:extLst>
            <a:ext uri="{FF2B5EF4-FFF2-40B4-BE49-F238E27FC236}">
              <a16:creationId xmlns:a16="http://schemas.microsoft.com/office/drawing/2014/main" id="{BD52D525-0646-4784-B080-70E86014BD3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69281" y="12453938"/>
          <a:ext cx="346286" cy="343428"/>
        </a:xfrm>
        <a:prstGeom prst="rect">
          <a:avLst/>
        </a:prstGeom>
      </xdr:spPr>
    </xdr:pic>
    <xdr:clientData/>
  </xdr:twoCellAnchor>
  <xdr:oneCellAnchor>
    <xdr:from>
      <xdr:col>3</xdr:col>
      <xdr:colOff>0</xdr:colOff>
      <xdr:row>39</xdr:row>
      <xdr:rowOff>0</xdr:rowOff>
    </xdr:from>
    <xdr:ext cx="342000" cy="342000"/>
    <xdr:pic>
      <xdr:nvPicPr>
        <xdr:cNvPr id="324" name="Kép 323">
          <a:extLst>
            <a:ext uri="{FF2B5EF4-FFF2-40B4-BE49-F238E27FC236}">
              <a16:creationId xmlns:a16="http://schemas.microsoft.com/office/drawing/2014/main" id="{FF902306-0FD5-4F8A-BB1A-3004760C698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12775406"/>
          <a:ext cx="342000" cy="342000"/>
        </a:xfrm>
        <a:prstGeom prst="rect">
          <a:avLst/>
        </a:prstGeom>
      </xdr:spPr>
    </xdr:pic>
    <xdr:clientData/>
  </xdr:oneCellAnchor>
  <xdr:twoCellAnchor editAs="oneCell">
    <xdr:from>
      <xdr:col>3</xdr:col>
      <xdr:colOff>0</xdr:colOff>
      <xdr:row>41</xdr:row>
      <xdr:rowOff>0</xdr:rowOff>
    </xdr:from>
    <xdr:to>
      <xdr:col>4</xdr:col>
      <xdr:colOff>17197</xdr:colOff>
      <xdr:row>42</xdr:row>
      <xdr:rowOff>21959</xdr:rowOff>
    </xdr:to>
    <xdr:pic>
      <xdr:nvPicPr>
        <xdr:cNvPr id="325" name="Kép 324">
          <a:extLst>
            <a:ext uri="{FF2B5EF4-FFF2-40B4-BE49-F238E27FC236}">
              <a16:creationId xmlns:a16="http://schemas.microsoft.com/office/drawing/2014/main" id="{59DC191E-9C29-4772-88E1-8C85E930A51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69281" y="13418344"/>
          <a:ext cx="342476" cy="339618"/>
        </a:xfrm>
        <a:prstGeom prst="rect">
          <a:avLst/>
        </a:prstGeom>
      </xdr:spPr>
    </xdr:pic>
    <xdr:clientData/>
  </xdr:twoCellAnchor>
  <xdr:oneCellAnchor>
    <xdr:from>
      <xdr:col>3</xdr:col>
      <xdr:colOff>0</xdr:colOff>
      <xdr:row>42</xdr:row>
      <xdr:rowOff>0</xdr:rowOff>
    </xdr:from>
    <xdr:ext cx="342000" cy="342000"/>
    <xdr:pic>
      <xdr:nvPicPr>
        <xdr:cNvPr id="326" name="Kép 325">
          <a:extLst>
            <a:ext uri="{FF2B5EF4-FFF2-40B4-BE49-F238E27FC236}">
              <a16:creationId xmlns:a16="http://schemas.microsoft.com/office/drawing/2014/main" id="{84E577A0-942A-415F-9A89-FE1FF05C34F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13739813"/>
          <a:ext cx="342000" cy="342000"/>
        </a:xfrm>
        <a:prstGeom prst="rect">
          <a:avLst/>
        </a:prstGeom>
      </xdr:spPr>
    </xdr:pic>
    <xdr:clientData/>
  </xdr:oneCellAnchor>
  <xdr:twoCellAnchor editAs="oneCell">
    <xdr:from>
      <xdr:col>3</xdr:col>
      <xdr:colOff>0</xdr:colOff>
      <xdr:row>45</xdr:row>
      <xdr:rowOff>0</xdr:rowOff>
    </xdr:from>
    <xdr:to>
      <xdr:col>4</xdr:col>
      <xdr:colOff>17197</xdr:colOff>
      <xdr:row>46</xdr:row>
      <xdr:rowOff>21959</xdr:rowOff>
    </xdr:to>
    <xdr:pic>
      <xdr:nvPicPr>
        <xdr:cNvPr id="327" name="Kép 326">
          <a:extLst>
            <a:ext uri="{FF2B5EF4-FFF2-40B4-BE49-F238E27FC236}">
              <a16:creationId xmlns:a16="http://schemas.microsoft.com/office/drawing/2014/main" id="{215C81AE-1158-4324-A9C0-A1307CE56B3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69281" y="14704219"/>
          <a:ext cx="342476" cy="339618"/>
        </a:xfrm>
        <a:prstGeom prst="rect">
          <a:avLst/>
        </a:prstGeom>
      </xdr:spPr>
    </xdr:pic>
    <xdr:clientData/>
  </xdr:twoCellAnchor>
  <xdr:oneCellAnchor>
    <xdr:from>
      <xdr:col>3</xdr:col>
      <xdr:colOff>0</xdr:colOff>
      <xdr:row>46</xdr:row>
      <xdr:rowOff>0</xdr:rowOff>
    </xdr:from>
    <xdr:ext cx="342000" cy="342000"/>
    <xdr:pic>
      <xdr:nvPicPr>
        <xdr:cNvPr id="328" name="Kép 327">
          <a:extLst>
            <a:ext uri="{FF2B5EF4-FFF2-40B4-BE49-F238E27FC236}">
              <a16:creationId xmlns:a16="http://schemas.microsoft.com/office/drawing/2014/main" id="{2A2E6987-75C7-40F7-B456-11A864AA2FB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15025688"/>
          <a:ext cx="342000" cy="342000"/>
        </a:xfrm>
        <a:prstGeom prst="rect">
          <a:avLst/>
        </a:prstGeom>
      </xdr:spPr>
    </xdr:pic>
    <xdr:clientData/>
  </xdr:oneCellAnchor>
  <xdr:twoCellAnchor editAs="oneCell">
    <xdr:from>
      <xdr:col>3</xdr:col>
      <xdr:colOff>0</xdr:colOff>
      <xdr:row>48</xdr:row>
      <xdr:rowOff>0</xdr:rowOff>
    </xdr:from>
    <xdr:to>
      <xdr:col>4</xdr:col>
      <xdr:colOff>26722</xdr:colOff>
      <xdr:row>49</xdr:row>
      <xdr:rowOff>16245</xdr:rowOff>
    </xdr:to>
    <xdr:pic>
      <xdr:nvPicPr>
        <xdr:cNvPr id="329" name="Kép 328">
          <a:extLst>
            <a:ext uri="{FF2B5EF4-FFF2-40B4-BE49-F238E27FC236}">
              <a16:creationId xmlns:a16="http://schemas.microsoft.com/office/drawing/2014/main" id="{002817A4-3704-4632-B5CE-07DF1CB027AF}"/>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69281" y="15668625"/>
          <a:ext cx="350096" cy="341524"/>
        </a:xfrm>
        <a:prstGeom prst="rect">
          <a:avLst/>
        </a:prstGeom>
      </xdr:spPr>
    </xdr:pic>
    <xdr:clientData/>
  </xdr:twoCellAnchor>
  <xdr:twoCellAnchor editAs="oneCell">
    <xdr:from>
      <xdr:col>3</xdr:col>
      <xdr:colOff>0</xdr:colOff>
      <xdr:row>50</xdr:row>
      <xdr:rowOff>0</xdr:rowOff>
    </xdr:from>
    <xdr:to>
      <xdr:col>4</xdr:col>
      <xdr:colOff>15292</xdr:colOff>
      <xdr:row>51</xdr:row>
      <xdr:rowOff>18150</xdr:rowOff>
    </xdr:to>
    <xdr:pic>
      <xdr:nvPicPr>
        <xdr:cNvPr id="330" name="Kép 329">
          <a:extLst>
            <a:ext uri="{FF2B5EF4-FFF2-40B4-BE49-F238E27FC236}">
              <a16:creationId xmlns:a16="http://schemas.microsoft.com/office/drawing/2014/main" id="{69CF3689-9034-4EA7-8100-8BA36A141E7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69281" y="16311563"/>
          <a:ext cx="340571" cy="343428"/>
        </a:xfrm>
        <a:prstGeom prst="rect">
          <a:avLst/>
        </a:prstGeom>
      </xdr:spPr>
    </xdr:pic>
    <xdr:clientData/>
  </xdr:twoCellAnchor>
  <xdr:oneCellAnchor>
    <xdr:from>
      <xdr:col>3</xdr:col>
      <xdr:colOff>0</xdr:colOff>
      <xdr:row>51</xdr:row>
      <xdr:rowOff>0</xdr:rowOff>
    </xdr:from>
    <xdr:ext cx="342000" cy="342000"/>
    <xdr:pic>
      <xdr:nvPicPr>
        <xdr:cNvPr id="331" name="Kép 330">
          <a:extLst>
            <a:ext uri="{FF2B5EF4-FFF2-40B4-BE49-F238E27FC236}">
              <a16:creationId xmlns:a16="http://schemas.microsoft.com/office/drawing/2014/main" id="{E6A32F66-D7D0-43B2-BC6A-AE27543CDDF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69281" y="16633031"/>
          <a:ext cx="342000" cy="342000"/>
        </a:xfrm>
        <a:prstGeom prst="rect">
          <a:avLst/>
        </a:prstGeom>
      </xdr:spPr>
    </xdr:pic>
    <xdr:clientData/>
  </xdr:oneCellAnchor>
  <xdr:oneCellAnchor>
    <xdr:from>
      <xdr:col>3</xdr:col>
      <xdr:colOff>0</xdr:colOff>
      <xdr:row>53</xdr:row>
      <xdr:rowOff>0</xdr:rowOff>
    </xdr:from>
    <xdr:ext cx="342000" cy="342000"/>
    <xdr:pic>
      <xdr:nvPicPr>
        <xdr:cNvPr id="332" name="Kép 331">
          <a:extLst>
            <a:ext uri="{FF2B5EF4-FFF2-40B4-BE49-F238E27FC236}">
              <a16:creationId xmlns:a16="http://schemas.microsoft.com/office/drawing/2014/main" id="{04ED0F95-E31A-4BAD-B2E2-5AFA86D44B5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17275969"/>
          <a:ext cx="342000" cy="342000"/>
        </a:xfrm>
        <a:prstGeom prst="rect">
          <a:avLst/>
        </a:prstGeom>
      </xdr:spPr>
    </xdr:pic>
    <xdr:clientData/>
  </xdr:oneCellAnchor>
  <xdr:twoCellAnchor editAs="oneCell">
    <xdr:from>
      <xdr:col>3</xdr:col>
      <xdr:colOff>0</xdr:colOff>
      <xdr:row>58</xdr:row>
      <xdr:rowOff>0</xdr:rowOff>
    </xdr:from>
    <xdr:to>
      <xdr:col>4</xdr:col>
      <xdr:colOff>19102</xdr:colOff>
      <xdr:row>59</xdr:row>
      <xdr:rowOff>21960</xdr:rowOff>
    </xdr:to>
    <xdr:pic>
      <xdr:nvPicPr>
        <xdr:cNvPr id="333" name="Kép 332">
          <a:extLst>
            <a:ext uri="{FF2B5EF4-FFF2-40B4-BE49-F238E27FC236}">
              <a16:creationId xmlns:a16="http://schemas.microsoft.com/office/drawing/2014/main" id="{BC4107F2-51B0-4016-9D38-7A7F17D5D47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69281" y="18883313"/>
          <a:ext cx="336761" cy="339618"/>
        </a:xfrm>
        <a:prstGeom prst="rect">
          <a:avLst/>
        </a:prstGeom>
      </xdr:spPr>
    </xdr:pic>
    <xdr:clientData/>
  </xdr:twoCellAnchor>
  <xdr:twoCellAnchor editAs="oneCell">
    <xdr:from>
      <xdr:col>3</xdr:col>
      <xdr:colOff>0</xdr:colOff>
      <xdr:row>59</xdr:row>
      <xdr:rowOff>0</xdr:rowOff>
    </xdr:from>
    <xdr:to>
      <xdr:col>4</xdr:col>
      <xdr:colOff>24817</xdr:colOff>
      <xdr:row>60</xdr:row>
      <xdr:rowOff>20054</xdr:rowOff>
    </xdr:to>
    <xdr:pic>
      <xdr:nvPicPr>
        <xdr:cNvPr id="334" name="Kép 333">
          <a:extLst>
            <a:ext uri="{FF2B5EF4-FFF2-40B4-BE49-F238E27FC236}">
              <a16:creationId xmlns:a16="http://schemas.microsoft.com/office/drawing/2014/main" id="{E9800D25-55BB-42F2-AFF6-A1A04CB9636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69281" y="19204781"/>
          <a:ext cx="348191" cy="345333"/>
        </a:xfrm>
        <a:prstGeom prst="rect">
          <a:avLst/>
        </a:prstGeom>
      </xdr:spPr>
    </xdr:pic>
    <xdr:clientData/>
  </xdr:twoCellAnchor>
  <xdr:twoCellAnchor editAs="oneCell">
    <xdr:from>
      <xdr:col>3</xdr:col>
      <xdr:colOff>0</xdr:colOff>
      <xdr:row>60</xdr:row>
      <xdr:rowOff>0</xdr:rowOff>
    </xdr:from>
    <xdr:to>
      <xdr:col>4</xdr:col>
      <xdr:colOff>21007</xdr:colOff>
      <xdr:row>61</xdr:row>
      <xdr:rowOff>18149</xdr:rowOff>
    </xdr:to>
    <xdr:pic>
      <xdr:nvPicPr>
        <xdr:cNvPr id="335" name="Kép 334">
          <a:extLst>
            <a:ext uri="{FF2B5EF4-FFF2-40B4-BE49-F238E27FC236}">
              <a16:creationId xmlns:a16="http://schemas.microsoft.com/office/drawing/2014/main" id="{9DA83FF7-7E1F-40DD-AEFE-70B93107290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69281" y="19526250"/>
          <a:ext cx="338666" cy="343428"/>
        </a:xfrm>
        <a:prstGeom prst="rect">
          <a:avLst/>
        </a:prstGeom>
      </xdr:spPr>
    </xdr:pic>
    <xdr:clientData/>
  </xdr:twoCellAnchor>
  <xdr:twoCellAnchor editAs="oneCell">
    <xdr:from>
      <xdr:col>3</xdr:col>
      <xdr:colOff>0</xdr:colOff>
      <xdr:row>61</xdr:row>
      <xdr:rowOff>0</xdr:rowOff>
    </xdr:from>
    <xdr:to>
      <xdr:col>4</xdr:col>
      <xdr:colOff>21007</xdr:colOff>
      <xdr:row>62</xdr:row>
      <xdr:rowOff>18149</xdr:rowOff>
    </xdr:to>
    <xdr:pic>
      <xdr:nvPicPr>
        <xdr:cNvPr id="336" name="Kép 335">
          <a:extLst>
            <a:ext uri="{FF2B5EF4-FFF2-40B4-BE49-F238E27FC236}">
              <a16:creationId xmlns:a16="http://schemas.microsoft.com/office/drawing/2014/main" id="{C720DB47-4DD0-4E63-B684-0BA5D6A6C98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69281" y="19847719"/>
          <a:ext cx="338666" cy="343428"/>
        </a:xfrm>
        <a:prstGeom prst="rect">
          <a:avLst/>
        </a:prstGeom>
      </xdr:spPr>
    </xdr:pic>
    <xdr:clientData/>
  </xdr:twoCellAnchor>
  <xdr:twoCellAnchor editAs="oneCell">
    <xdr:from>
      <xdr:col>3</xdr:col>
      <xdr:colOff>0</xdr:colOff>
      <xdr:row>62</xdr:row>
      <xdr:rowOff>0</xdr:rowOff>
    </xdr:from>
    <xdr:to>
      <xdr:col>4</xdr:col>
      <xdr:colOff>21007</xdr:colOff>
      <xdr:row>63</xdr:row>
      <xdr:rowOff>21961</xdr:rowOff>
    </xdr:to>
    <xdr:pic>
      <xdr:nvPicPr>
        <xdr:cNvPr id="338" name="Kép 337">
          <a:extLst>
            <a:ext uri="{FF2B5EF4-FFF2-40B4-BE49-F238E27FC236}">
              <a16:creationId xmlns:a16="http://schemas.microsoft.com/office/drawing/2014/main" id="{8961D950-E372-45B0-A959-E0E515FDD98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69281" y="20169188"/>
          <a:ext cx="346286" cy="339619"/>
        </a:xfrm>
        <a:prstGeom prst="rect">
          <a:avLst/>
        </a:prstGeom>
      </xdr:spPr>
    </xdr:pic>
    <xdr:clientData/>
  </xdr:twoCellAnchor>
  <xdr:oneCellAnchor>
    <xdr:from>
      <xdr:col>3</xdr:col>
      <xdr:colOff>0</xdr:colOff>
      <xdr:row>63</xdr:row>
      <xdr:rowOff>0</xdr:rowOff>
    </xdr:from>
    <xdr:ext cx="342000" cy="342000"/>
    <xdr:pic>
      <xdr:nvPicPr>
        <xdr:cNvPr id="339" name="Kép 338">
          <a:extLst>
            <a:ext uri="{FF2B5EF4-FFF2-40B4-BE49-F238E27FC236}">
              <a16:creationId xmlns:a16="http://schemas.microsoft.com/office/drawing/2014/main" id="{499C0C78-93C8-44E3-87B2-A8347E59404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20490656"/>
          <a:ext cx="342000" cy="342000"/>
        </a:xfrm>
        <a:prstGeom prst="rect">
          <a:avLst/>
        </a:prstGeom>
      </xdr:spPr>
    </xdr:pic>
    <xdr:clientData/>
  </xdr:oneCellAnchor>
  <xdr:oneCellAnchor>
    <xdr:from>
      <xdr:col>3</xdr:col>
      <xdr:colOff>0</xdr:colOff>
      <xdr:row>64</xdr:row>
      <xdr:rowOff>0</xdr:rowOff>
    </xdr:from>
    <xdr:ext cx="342000" cy="342000"/>
    <xdr:pic>
      <xdr:nvPicPr>
        <xdr:cNvPr id="340" name="Kép 339">
          <a:extLst>
            <a:ext uri="{FF2B5EF4-FFF2-40B4-BE49-F238E27FC236}">
              <a16:creationId xmlns:a16="http://schemas.microsoft.com/office/drawing/2014/main" id="{A5CEDEC5-C31D-4F88-8065-2690B57D433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20812125"/>
          <a:ext cx="342000" cy="342000"/>
        </a:xfrm>
        <a:prstGeom prst="rect">
          <a:avLst/>
        </a:prstGeom>
      </xdr:spPr>
    </xdr:pic>
    <xdr:clientData/>
  </xdr:oneCellAnchor>
  <xdr:oneCellAnchor>
    <xdr:from>
      <xdr:col>3</xdr:col>
      <xdr:colOff>0</xdr:colOff>
      <xdr:row>66</xdr:row>
      <xdr:rowOff>0</xdr:rowOff>
    </xdr:from>
    <xdr:ext cx="342000" cy="342000"/>
    <xdr:pic>
      <xdr:nvPicPr>
        <xdr:cNvPr id="341" name="Kép 340">
          <a:extLst>
            <a:ext uri="{FF2B5EF4-FFF2-40B4-BE49-F238E27FC236}">
              <a16:creationId xmlns:a16="http://schemas.microsoft.com/office/drawing/2014/main" id="{FAD892E2-8D8D-4B19-8FA6-FAACE16780F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21455063"/>
          <a:ext cx="342000" cy="342000"/>
        </a:xfrm>
        <a:prstGeom prst="rect">
          <a:avLst/>
        </a:prstGeom>
      </xdr:spPr>
    </xdr:pic>
    <xdr:clientData/>
  </xdr:oneCellAnchor>
  <xdr:oneCellAnchor>
    <xdr:from>
      <xdr:col>3</xdr:col>
      <xdr:colOff>0</xdr:colOff>
      <xdr:row>71</xdr:row>
      <xdr:rowOff>0</xdr:rowOff>
    </xdr:from>
    <xdr:ext cx="342000" cy="342000"/>
    <xdr:pic>
      <xdr:nvPicPr>
        <xdr:cNvPr id="342" name="Kép 341">
          <a:extLst>
            <a:ext uri="{FF2B5EF4-FFF2-40B4-BE49-F238E27FC236}">
              <a16:creationId xmlns:a16="http://schemas.microsoft.com/office/drawing/2014/main" id="{7FE4CC7E-8952-474A-9F11-04A7CA5C8E8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23062406"/>
          <a:ext cx="342000" cy="342000"/>
        </a:xfrm>
        <a:prstGeom prst="rect">
          <a:avLst/>
        </a:prstGeom>
      </xdr:spPr>
    </xdr:pic>
    <xdr:clientData/>
  </xdr:oneCellAnchor>
  <xdr:oneCellAnchor>
    <xdr:from>
      <xdr:col>3</xdr:col>
      <xdr:colOff>0</xdr:colOff>
      <xdr:row>75</xdr:row>
      <xdr:rowOff>0</xdr:rowOff>
    </xdr:from>
    <xdr:ext cx="342000" cy="342000"/>
    <xdr:pic>
      <xdr:nvPicPr>
        <xdr:cNvPr id="343" name="Kép 342">
          <a:extLst>
            <a:ext uri="{FF2B5EF4-FFF2-40B4-BE49-F238E27FC236}">
              <a16:creationId xmlns:a16="http://schemas.microsoft.com/office/drawing/2014/main" id="{84BC8E24-24DB-4A46-ADF2-009B6360FA7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24348281"/>
          <a:ext cx="342000" cy="342000"/>
        </a:xfrm>
        <a:prstGeom prst="rect">
          <a:avLst/>
        </a:prstGeom>
      </xdr:spPr>
    </xdr:pic>
    <xdr:clientData/>
  </xdr:oneCellAnchor>
  <xdr:oneCellAnchor>
    <xdr:from>
      <xdr:col>3</xdr:col>
      <xdr:colOff>0</xdr:colOff>
      <xdr:row>82</xdr:row>
      <xdr:rowOff>0</xdr:rowOff>
    </xdr:from>
    <xdr:ext cx="342000" cy="342000"/>
    <xdr:pic>
      <xdr:nvPicPr>
        <xdr:cNvPr id="344" name="Kép 343">
          <a:extLst>
            <a:ext uri="{FF2B5EF4-FFF2-40B4-BE49-F238E27FC236}">
              <a16:creationId xmlns:a16="http://schemas.microsoft.com/office/drawing/2014/main" id="{60773E7D-739F-44BA-96A4-6915721755B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26598563"/>
          <a:ext cx="342000" cy="342000"/>
        </a:xfrm>
        <a:prstGeom prst="rect">
          <a:avLst/>
        </a:prstGeom>
      </xdr:spPr>
    </xdr:pic>
    <xdr:clientData/>
  </xdr:oneCellAnchor>
  <xdr:oneCellAnchor>
    <xdr:from>
      <xdr:col>3</xdr:col>
      <xdr:colOff>0</xdr:colOff>
      <xdr:row>94</xdr:row>
      <xdr:rowOff>0</xdr:rowOff>
    </xdr:from>
    <xdr:ext cx="342000" cy="342000"/>
    <xdr:pic>
      <xdr:nvPicPr>
        <xdr:cNvPr id="345" name="Kép 344">
          <a:extLst>
            <a:ext uri="{FF2B5EF4-FFF2-40B4-BE49-F238E27FC236}">
              <a16:creationId xmlns:a16="http://schemas.microsoft.com/office/drawing/2014/main" id="{6BE9D2C0-3F52-4811-A21D-F3A95CE4318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30456188"/>
          <a:ext cx="342000" cy="342000"/>
        </a:xfrm>
        <a:prstGeom prst="rect">
          <a:avLst/>
        </a:prstGeom>
      </xdr:spPr>
    </xdr:pic>
    <xdr:clientData/>
  </xdr:oneCellAnchor>
  <xdr:twoCellAnchor editAs="oneCell">
    <xdr:from>
      <xdr:col>3</xdr:col>
      <xdr:colOff>0</xdr:colOff>
      <xdr:row>65</xdr:row>
      <xdr:rowOff>0</xdr:rowOff>
    </xdr:from>
    <xdr:to>
      <xdr:col>4</xdr:col>
      <xdr:colOff>15292</xdr:colOff>
      <xdr:row>66</xdr:row>
      <xdr:rowOff>18149</xdr:rowOff>
    </xdr:to>
    <xdr:pic>
      <xdr:nvPicPr>
        <xdr:cNvPr id="348" name="Kép 347">
          <a:extLst>
            <a:ext uri="{FF2B5EF4-FFF2-40B4-BE49-F238E27FC236}">
              <a16:creationId xmlns:a16="http://schemas.microsoft.com/office/drawing/2014/main" id="{22C6E505-FEB9-4A9B-8FAF-7970C2A01BE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69281" y="21133594"/>
          <a:ext cx="340571" cy="343428"/>
        </a:xfrm>
        <a:prstGeom prst="rect">
          <a:avLst/>
        </a:prstGeom>
      </xdr:spPr>
    </xdr:pic>
    <xdr:clientData/>
  </xdr:twoCellAnchor>
  <xdr:twoCellAnchor editAs="oneCell">
    <xdr:from>
      <xdr:col>3</xdr:col>
      <xdr:colOff>0</xdr:colOff>
      <xdr:row>69</xdr:row>
      <xdr:rowOff>0</xdr:rowOff>
    </xdr:from>
    <xdr:to>
      <xdr:col>4</xdr:col>
      <xdr:colOff>24817</xdr:colOff>
      <xdr:row>70</xdr:row>
      <xdr:rowOff>20055</xdr:rowOff>
    </xdr:to>
    <xdr:pic>
      <xdr:nvPicPr>
        <xdr:cNvPr id="349" name="Kép 348">
          <a:extLst>
            <a:ext uri="{FF2B5EF4-FFF2-40B4-BE49-F238E27FC236}">
              <a16:creationId xmlns:a16="http://schemas.microsoft.com/office/drawing/2014/main" id="{B09BDE43-35F3-4A3F-9E4B-B0EF2183008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69281" y="22419469"/>
          <a:ext cx="348191" cy="337714"/>
        </a:xfrm>
        <a:prstGeom prst="rect">
          <a:avLst/>
        </a:prstGeom>
      </xdr:spPr>
    </xdr:pic>
    <xdr:clientData/>
  </xdr:twoCellAnchor>
  <xdr:oneCellAnchor>
    <xdr:from>
      <xdr:col>3</xdr:col>
      <xdr:colOff>0</xdr:colOff>
      <xdr:row>72</xdr:row>
      <xdr:rowOff>0</xdr:rowOff>
    </xdr:from>
    <xdr:ext cx="342000" cy="342000"/>
    <xdr:pic>
      <xdr:nvPicPr>
        <xdr:cNvPr id="350" name="Kép 349">
          <a:extLst>
            <a:ext uri="{FF2B5EF4-FFF2-40B4-BE49-F238E27FC236}">
              <a16:creationId xmlns:a16="http://schemas.microsoft.com/office/drawing/2014/main" id="{0F1AA920-66FB-43F2-A720-E2E24CD5B51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69281" y="23383875"/>
          <a:ext cx="342000" cy="342000"/>
        </a:xfrm>
        <a:prstGeom prst="rect">
          <a:avLst/>
        </a:prstGeom>
      </xdr:spPr>
    </xdr:pic>
    <xdr:clientData/>
  </xdr:oneCellAnchor>
  <xdr:twoCellAnchor editAs="oneCell">
    <xdr:from>
      <xdr:col>3</xdr:col>
      <xdr:colOff>0</xdr:colOff>
      <xdr:row>73</xdr:row>
      <xdr:rowOff>0</xdr:rowOff>
    </xdr:from>
    <xdr:to>
      <xdr:col>4</xdr:col>
      <xdr:colOff>24817</xdr:colOff>
      <xdr:row>74</xdr:row>
      <xdr:rowOff>20055</xdr:rowOff>
    </xdr:to>
    <xdr:pic>
      <xdr:nvPicPr>
        <xdr:cNvPr id="351" name="Kép 350">
          <a:extLst>
            <a:ext uri="{FF2B5EF4-FFF2-40B4-BE49-F238E27FC236}">
              <a16:creationId xmlns:a16="http://schemas.microsoft.com/office/drawing/2014/main" id="{E634AFD1-1446-497D-A471-5A2FE5152EE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69281" y="23705344"/>
          <a:ext cx="348191" cy="345334"/>
        </a:xfrm>
        <a:prstGeom prst="rect">
          <a:avLst/>
        </a:prstGeom>
      </xdr:spPr>
    </xdr:pic>
    <xdr:clientData/>
  </xdr:twoCellAnchor>
  <xdr:oneCellAnchor>
    <xdr:from>
      <xdr:col>3</xdr:col>
      <xdr:colOff>0</xdr:colOff>
      <xdr:row>76</xdr:row>
      <xdr:rowOff>0</xdr:rowOff>
    </xdr:from>
    <xdr:ext cx="335962" cy="342000"/>
    <xdr:pic>
      <xdr:nvPicPr>
        <xdr:cNvPr id="352" name="Kép 351">
          <a:extLst>
            <a:ext uri="{FF2B5EF4-FFF2-40B4-BE49-F238E27FC236}">
              <a16:creationId xmlns:a16="http://schemas.microsoft.com/office/drawing/2014/main" id="{9719AFE6-F642-4C46-B162-15F035E1AB1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24669750"/>
          <a:ext cx="335962" cy="342000"/>
        </a:xfrm>
        <a:prstGeom prst="rect">
          <a:avLst/>
        </a:prstGeom>
      </xdr:spPr>
    </xdr:pic>
    <xdr:clientData/>
  </xdr:oneCellAnchor>
  <xdr:oneCellAnchor>
    <xdr:from>
      <xdr:col>3</xdr:col>
      <xdr:colOff>0</xdr:colOff>
      <xdr:row>78</xdr:row>
      <xdr:rowOff>0</xdr:rowOff>
    </xdr:from>
    <xdr:ext cx="342000" cy="342000"/>
    <xdr:pic>
      <xdr:nvPicPr>
        <xdr:cNvPr id="353" name="Kép 352">
          <a:extLst>
            <a:ext uri="{FF2B5EF4-FFF2-40B4-BE49-F238E27FC236}">
              <a16:creationId xmlns:a16="http://schemas.microsoft.com/office/drawing/2014/main" id="{2167700E-E7C6-4061-A910-37FA28BE9B8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869281" y="25312688"/>
          <a:ext cx="342000" cy="342000"/>
        </a:xfrm>
        <a:prstGeom prst="rect">
          <a:avLst/>
        </a:prstGeom>
      </xdr:spPr>
    </xdr:pic>
    <xdr:clientData/>
  </xdr:oneCellAnchor>
  <xdr:twoCellAnchor editAs="oneCell">
    <xdr:from>
      <xdr:col>3</xdr:col>
      <xdr:colOff>0</xdr:colOff>
      <xdr:row>79</xdr:row>
      <xdr:rowOff>0</xdr:rowOff>
    </xdr:from>
    <xdr:to>
      <xdr:col>4</xdr:col>
      <xdr:colOff>21007</xdr:colOff>
      <xdr:row>80</xdr:row>
      <xdr:rowOff>18150</xdr:rowOff>
    </xdr:to>
    <xdr:pic>
      <xdr:nvPicPr>
        <xdr:cNvPr id="354" name="Kép 353">
          <a:extLst>
            <a:ext uri="{FF2B5EF4-FFF2-40B4-BE49-F238E27FC236}">
              <a16:creationId xmlns:a16="http://schemas.microsoft.com/office/drawing/2014/main" id="{7A77AA1A-0444-4517-806C-BFC70441072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69281" y="25634156"/>
          <a:ext cx="346286" cy="343429"/>
        </a:xfrm>
        <a:prstGeom prst="rect">
          <a:avLst/>
        </a:prstGeom>
      </xdr:spPr>
    </xdr:pic>
    <xdr:clientData/>
  </xdr:twoCellAnchor>
  <xdr:twoCellAnchor editAs="oneCell">
    <xdr:from>
      <xdr:col>3</xdr:col>
      <xdr:colOff>0</xdr:colOff>
      <xdr:row>80</xdr:row>
      <xdr:rowOff>0</xdr:rowOff>
    </xdr:from>
    <xdr:to>
      <xdr:col>4</xdr:col>
      <xdr:colOff>19102</xdr:colOff>
      <xdr:row>81</xdr:row>
      <xdr:rowOff>16245</xdr:rowOff>
    </xdr:to>
    <xdr:pic>
      <xdr:nvPicPr>
        <xdr:cNvPr id="355" name="Kép 354">
          <a:extLst>
            <a:ext uri="{FF2B5EF4-FFF2-40B4-BE49-F238E27FC236}">
              <a16:creationId xmlns:a16="http://schemas.microsoft.com/office/drawing/2014/main" id="{C7F6855D-D2AA-464C-9B99-ED1782A5090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69281" y="25955625"/>
          <a:ext cx="344381" cy="341524"/>
        </a:xfrm>
        <a:prstGeom prst="rect">
          <a:avLst/>
        </a:prstGeom>
      </xdr:spPr>
    </xdr:pic>
    <xdr:clientData/>
  </xdr:twoCellAnchor>
  <xdr:oneCellAnchor>
    <xdr:from>
      <xdr:col>3</xdr:col>
      <xdr:colOff>0</xdr:colOff>
      <xdr:row>92</xdr:row>
      <xdr:rowOff>0</xdr:rowOff>
    </xdr:from>
    <xdr:ext cx="335962" cy="342000"/>
    <xdr:pic>
      <xdr:nvPicPr>
        <xdr:cNvPr id="356" name="Kép 355">
          <a:extLst>
            <a:ext uri="{FF2B5EF4-FFF2-40B4-BE49-F238E27FC236}">
              <a16:creationId xmlns:a16="http://schemas.microsoft.com/office/drawing/2014/main" id="{F010867F-FB69-4621-A167-C0F28F615B2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29813250"/>
          <a:ext cx="335962" cy="342000"/>
        </a:xfrm>
        <a:prstGeom prst="rect">
          <a:avLst/>
        </a:prstGeom>
      </xdr:spPr>
    </xdr:pic>
    <xdr:clientData/>
  </xdr:oneCellAnchor>
  <xdr:twoCellAnchor editAs="oneCell">
    <xdr:from>
      <xdr:col>3</xdr:col>
      <xdr:colOff>0</xdr:colOff>
      <xdr:row>96</xdr:row>
      <xdr:rowOff>0</xdr:rowOff>
    </xdr:from>
    <xdr:to>
      <xdr:col>4</xdr:col>
      <xdr:colOff>21007</xdr:colOff>
      <xdr:row>97</xdr:row>
      <xdr:rowOff>18150</xdr:rowOff>
    </xdr:to>
    <xdr:pic>
      <xdr:nvPicPr>
        <xdr:cNvPr id="357" name="Kép 356">
          <a:extLst>
            <a:ext uri="{FF2B5EF4-FFF2-40B4-BE49-F238E27FC236}">
              <a16:creationId xmlns:a16="http://schemas.microsoft.com/office/drawing/2014/main" id="{55599D69-67DD-49C5-A23D-4C7CDF17D0D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69281" y="31099125"/>
          <a:ext cx="346286" cy="343429"/>
        </a:xfrm>
        <a:prstGeom prst="rect">
          <a:avLst/>
        </a:prstGeom>
      </xdr:spPr>
    </xdr:pic>
    <xdr:clientData/>
  </xdr:twoCellAnchor>
  <xdr:twoCellAnchor editAs="oneCell">
    <xdr:from>
      <xdr:col>3</xdr:col>
      <xdr:colOff>0</xdr:colOff>
      <xdr:row>97</xdr:row>
      <xdr:rowOff>0</xdr:rowOff>
    </xdr:from>
    <xdr:to>
      <xdr:col>4</xdr:col>
      <xdr:colOff>21007</xdr:colOff>
      <xdr:row>98</xdr:row>
      <xdr:rowOff>18150</xdr:rowOff>
    </xdr:to>
    <xdr:pic>
      <xdr:nvPicPr>
        <xdr:cNvPr id="358" name="Kép 357">
          <a:extLst>
            <a:ext uri="{FF2B5EF4-FFF2-40B4-BE49-F238E27FC236}">
              <a16:creationId xmlns:a16="http://schemas.microsoft.com/office/drawing/2014/main" id="{15F2A008-2253-44BC-BD31-EAD8E23D0D5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69281" y="31420594"/>
          <a:ext cx="346286" cy="343429"/>
        </a:xfrm>
        <a:prstGeom prst="rect">
          <a:avLst/>
        </a:prstGeom>
      </xdr:spPr>
    </xdr:pic>
    <xdr:clientData/>
  </xdr:twoCellAnchor>
  <xdr:oneCellAnchor>
    <xdr:from>
      <xdr:col>3</xdr:col>
      <xdr:colOff>0</xdr:colOff>
      <xdr:row>98</xdr:row>
      <xdr:rowOff>0</xdr:rowOff>
    </xdr:from>
    <xdr:ext cx="335962" cy="342000"/>
    <xdr:pic>
      <xdr:nvPicPr>
        <xdr:cNvPr id="359" name="Kép 358">
          <a:extLst>
            <a:ext uri="{FF2B5EF4-FFF2-40B4-BE49-F238E27FC236}">
              <a16:creationId xmlns:a16="http://schemas.microsoft.com/office/drawing/2014/main" id="{85C151B3-E23A-4B59-8A69-15C001691AF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31742063"/>
          <a:ext cx="335962" cy="342000"/>
        </a:xfrm>
        <a:prstGeom prst="rect">
          <a:avLst/>
        </a:prstGeom>
      </xdr:spPr>
    </xdr:pic>
    <xdr:clientData/>
  </xdr:oneCellAnchor>
  <xdr:twoCellAnchor editAs="oneCell">
    <xdr:from>
      <xdr:col>3</xdr:col>
      <xdr:colOff>0</xdr:colOff>
      <xdr:row>99</xdr:row>
      <xdr:rowOff>0</xdr:rowOff>
    </xdr:from>
    <xdr:to>
      <xdr:col>4</xdr:col>
      <xdr:colOff>15292</xdr:colOff>
      <xdr:row>100</xdr:row>
      <xdr:rowOff>20055</xdr:rowOff>
    </xdr:to>
    <xdr:pic>
      <xdr:nvPicPr>
        <xdr:cNvPr id="360" name="Kép 359">
          <a:extLst>
            <a:ext uri="{FF2B5EF4-FFF2-40B4-BE49-F238E27FC236}">
              <a16:creationId xmlns:a16="http://schemas.microsoft.com/office/drawing/2014/main" id="{048D0070-F39A-4996-B0DB-38BC8B9BEC0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69281" y="32063531"/>
          <a:ext cx="340571" cy="337714"/>
        </a:xfrm>
        <a:prstGeom prst="rect">
          <a:avLst/>
        </a:prstGeom>
      </xdr:spPr>
    </xdr:pic>
    <xdr:clientData/>
  </xdr:twoCellAnchor>
  <xdr:twoCellAnchor editAs="oneCell">
    <xdr:from>
      <xdr:col>3</xdr:col>
      <xdr:colOff>0</xdr:colOff>
      <xdr:row>101</xdr:row>
      <xdr:rowOff>0</xdr:rowOff>
    </xdr:from>
    <xdr:to>
      <xdr:col>4</xdr:col>
      <xdr:colOff>19102</xdr:colOff>
      <xdr:row>102</xdr:row>
      <xdr:rowOff>21959</xdr:rowOff>
    </xdr:to>
    <xdr:pic>
      <xdr:nvPicPr>
        <xdr:cNvPr id="361" name="Kép 360">
          <a:extLst>
            <a:ext uri="{FF2B5EF4-FFF2-40B4-BE49-F238E27FC236}">
              <a16:creationId xmlns:a16="http://schemas.microsoft.com/office/drawing/2014/main" id="{FBF4ED51-9786-4347-AC0E-69FE356EF96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69281" y="32706469"/>
          <a:ext cx="336761" cy="339618"/>
        </a:xfrm>
        <a:prstGeom prst="rect">
          <a:avLst/>
        </a:prstGeom>
      </xdr:spPr>
    </xdr:pic>
    <xdr:clientData/>
  </xdr:twoCellAnchor>
  <xdr:oneCellAnchor>
    <xdr:from>
      <xdr:col>3</xdr:col>
      <xdr:colOff>0</xdr:colOff>
      <xdr:row>102</xdr:row>
      <xdr:rowOff>0</xdr:rowOff>
    </xdr:from>
    <xdr:ext cx="342000" cy="342000"/>
    <xdr:pic>
      <xdr:nvPicPr>
        <xdr:cNvPr id="362" name="Kép 361">
          <a:extLst>
            <a:ext uri="{FF2B5EF4-FFF2-40B4-BE49-F238E27FC236}">
              <a16:creationId xmlns:a16="http://schemas.microsoft.com/office/drawing/2014/main" id="{48D4E423-00B3-4142-A162-5E6396B092B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33027938"/>
          <a:ext cx="342000" cy="342000"/>
        </a:xfrm>
        <a:prstGeom prst="rect">
          <a:avLst/>
        </a:prstGeom>
      </xdr:spPr>
    </xdr:pic>
    <xdr:clientData/>
  </xdr:oneCellAnchor>
  <xdr:oneCellAnchor>
    <xdr:from>
      <xdr:col>3</xdr:col>
      <xdr:colOff>0</xdr:colOff>
      <xdr:row>105</xdr:row>
      <xdr:rowOff>0</xdr:rowOff>
    </xdr:from>
    <xdr:ext cx="342000" cy="342000"/>
    <xdr:pic>
      <xdr:nvPicPr>
        <xdr:cNvPr id="363" name="Kép 362">
          <a:extLst>
            <a:ext uri="{FF2B5EF4-FFF2-40B4-BE49-F238E27FC236}">
              <a16:creationId xmlns:a16="http://schemas.microsoft.com/office/drawing/2014/main" id="{0548D8EC-059D-4E7D-AF3E-025EE2D50A5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869281" y="33992344"/>
          <a:ext cx="342000" cy="342000"/>
        </a:xfrm>
        <a:prstGeom prst="rect">
          <a:avLst/>
        </a:prstGeom>
      </xdr:spPr>
    </xdr:pic>
    <xdr:clientData/>
  </xdr:oneCellAnchor>
  <xdr:twoCellAnchor editAs="oneCell">
    <xdr:from>
      <xdr:col>3</xdr:col>
      <xdr:colOff>0</xdr:colOff>
      <xdr:row>106</xdr:row>
      <xdr:rowOff>0</xdr:rowOff>
    </xdr:from>
    <xdr:to>
      <xdr:col>4</xdr:col>
      <xdr:colOff>15292</xdr:colOff>
      <xdr:row>107</xdr:row>
      <xdr:rowOff>18150</xdr:rowOff>
    </xdr:to>
    <xdr:pic>
      <xdr:nvPicPr>
        <xdr:cNvPr id="364" name="Kép 363">
          <a:extLst>
            <a:ext uri="{FF2B5EF4-FFF2-40B4-BE49-F238E27FC236}">
              <a16:creationId xmlns:a16="http://schemas.microsoft.com/office/drawing/2014/main" id="{34404459-D4B8-46E9-BE51-4DDCC24E480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69281" y="34313813"/>
          <a:ext cx="340571" cy="343428"/>
        </a:xfrm>
        <a:prstGeom prst="rect">
          <a:avLst/>
        </a:prstGeom>
      </xdr:spPr>
    </xdr:pic>
    <xdr:clientData/>
  </xdr:twoCellAnchor>
  <xdr:twoCellAnchor editAs="oneCell">
    <xdr:from>
      <xdr:col>3</xdr:col>
      <xdr:colOff>0</xdr:colOff>
      <xdr:row>146</xdr:row>
      <xdr:rowOff>0</xdr:rowOff>
    </xdr:from>
    <xdr:to>
      <xdr:col>4</xdr:col>
      <xdr:colOff>15292</xdr:colOff>
      <xdr:row>147</xdr:row>
      <xdr:rowOff>18150</xdr:rowOff>
    </xdr:to>
    <xdr:pic>
      <xdr:nvPicPr>
        <xdr:cNvPr id="365" name="Kép 364">
          <a:extLst>
            <a:ext uri="{FF2B5EF4-FFF2-40B4-BE49-F238E27FC236}">
              <a16:creationId xmlns:a16="http://schemas.microsoft.com/office/drawing/2014/main" id="{AF0EAE66-56A2-495C-BC86-1EC8492D279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69281" y="47172563"/>
          <a:ext cx="340571" cy="343428"/>
        </a:xfrm>
        <a:prstGeom prst="rect">
          <a:avLst/>
        </a:prstGeom>
      </xdr:spPr>
    </xdr:pic>
    <xdr:clientData/>
  </xdr:twoCellAnchor>
  <xdr:twoCellAnchor editAs="oneCell">
    <xdr:from>
      <xdr:col>3</xdr:col>
      <xdr:colOff>0</xdr:colOff>
      <xdr:row>155</xdr:row>
      <xdr:rowOff>0</xdr:rowOff>
    </xdr:from>
    <xdr:to>
      <xdr:col>4</xdr:col>
      <xdr:colOff>15292</xdr:colOff>
      <xdr:row>156</xdr:row>
      <xdr:rowOff>18149</xdr:rowOff>
    </xdr:to>
    <xdr:pic>
      <xdr:nvPicPr>
        <xdr:cNvPr id="366" name="Kép 365">
          <a:extLst>
            <a:ext uri="{FF2B5EF4-FFF2-40B4-BE49-F238E27FC236}">
              <a16:creationId xmlns:a16="http://schemas.microsoft.com/office/drawing/2014/main" id="{D882F583-16B3-4624-B6B0-82BB37709BE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69281" y="50065781"/>
          <a:ext cx="340571" cy="343428"/>
        </a:xfrm>
        <a:prstGeom prst="rect">
          <a:avLst/>
        </a:prstGeom>
      </xdr:spPr>
    </xdr:pic>
    <xdr:clientData/>
  </xdr:twoCellAnchor>
  <xdr:twoCellAnchor editAs="oneCell">
    <xdr:from>
      <xdr:col>3</xdr:col>
      <xdr:colOff>0</xdr:colOff>
      <xdr:row>108</xdr:row>
      <xdr:rowOff>0</xdr:rowOff>
    </xdr:from>
    <xdr:to>
      <xdr:col>4</xdr:col>
      <xdr:colOff>21007</xdr:colOff>
      <xdr:row>109</xdr:row>
      <xdr:rowOff>16245</xdr:rowOff>
    </xdr:to>
    <xdr:pic>
      <xdr:nvPicPr>
        <xdr:cNvPr id="367" name="Kép 366">
          <a:extLst>
            <a:ext uri="{FF2B5EF4-FFF2-40B4-BE49-F238E27FC236}">
              <a16:creationId xmlns:a16="http://schemas.microsoft.com/office/drawing/2014/main" id="{D30473D7-EA14-4F8D-AFD3-C184C66429D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69281" y="34956750"/>
          <a:ext cx="346286" cy="341524"/>
        </a:xfrm>
        <a:prstGeom prst="rect">
          <a:avLst/>
        </a:prstGeom>
      </xdr:spPr>
    </xdr:pic>
    <xdr:clientData/>
  </xdr:twoCellAnchor>
  <xdr:twoCellAnchor editAs="oneCell">
    <xdr:from>
      <xdr:col>3</xdr:col>
      <xdr:colOff>0</xdr:colOff>
      <xdr:row>111</xdr:row>
      <xdr:rowOff>0</xdr:rowOff>
    </xdr:from>
    <xdr:to>
      <xdr:col>4</xdr:col>
      <xdr:colOff>18097</xdr:colOff>
      <xdr:row>112</xdr:row>
      <xdr:rowOff>17145</xdr:rowOff>
    </xdr:to>
    <xdr:pic>
      <xdr:nvPicPr>
        <xdr:cNvPr id="368" name="Kép 367">
          <a:extLst>
            <a:ext uri="{FF2B5EF4-FFF2-40B4-BE49-F238E27FC236}">
              <a16:creationId xmlns:a16="http://schemas.microsoft.com/office/drawing/2014/main" id="{60683FCE-DF16-4AC7-A374-D01CF344320E}"/>
            </a:ext>
          </a:extLst>
        </xdr:cNvPr>
        <xdr:cNvPicPr>
          <a:picLocks noChangeAspect="1"/>
        </xdr:cNvPicPr>
      </xdr:nvPicPr>
      <xdr:blipFill>
        <a:blip xmlns:r="http://schemas.openxmlformats.org/officeDocument/2006/relationships" r:embed="rId13"/>
        <a:stretch>
          <a:fillRect/>
        </a:stretch>
      </xdr:blipFill>
      <xdr:spPr>
        <a:xfrm>
          <a:off x="1869281" y="35921156"/>
          <a:ext cx="343376" cy="342424"/>
        </a:xfrm>
        <a:prstGeom prst="rect">
          <a:avLst/>
        </a:prstGeom>
      </xdr:spPr>
    </xdr:pic>
    <xdr:clientData/>
  </xdr:twoCellAnchor>
  <xdr:twoCellAnchor editAs="oneCell">
    <xdr:from>
      <xdr:col>3</xdr:col>
      <xdr:colOff>0</xdr:colOff>
      <xdr:row>112</xdr:row>
      <xdr:rowOff>0</xdr:rowOff>
    </xdr:from>
    <xdr:to>
      <xdr:col>4</xdr:col>
      <xdr:colOff>18097</xdr:colOff>
      <xdr:row>113</xdr:row>
      <xdr:rowOff>17145</xdr:rowOff>
    </xdr:to>
    <xdr:pic>
      <xdr:nvPicPr>
        <xdr:cNvPr id="369" name="Kép 368">
          <a:extLst>
            <a:ext uri="{FF2B5EF4-FFF2-40B4-BE49-F238E27FC236}">
              <a16:creationId xmlns:a16="http://schemas.microsoft.com/office/drawing/2014/main" id="{3DBF685D-4221-4B79-8AA4-7CBCD6C3E4DC}"/>
            </a:ext>
          </a:extLst>
        </xdr:cNvPr>
        <xdr:cNvPicPr>
          <a:picLocks noChangeAspect="1"/>
        </xdr:cNvPicPr>
      </xdr:nvPicPr>
      <xdr:blipFill>
        <a:blip xmlns:r="http://schemas.openxmlformats.org/officeDocument/2006/relationships" r:embed="rId13"/>
        <a:stretch>
          <a:fillRect/>
        </a:stretch>
      </xdr:blipFill>
      <xdr:spPr>
        <a:xfrm>
          <a:off x="1869281" y="36242625"/>
          <a:ext cx="343376" cy="342424"/>
        </a:xfrm>
        <a:prstGeom prst="rect">
          <a:avLst/>
        </a:prstGeom>
      </xdr:spPr>
    </xdr:pic>
    <xdr:clientData/>
  </xdr:twoCellAnchor>
  <xdr:twoCellAnchor editAs="oneCell">
    <xdr:from>
      <xdr:col>3</xdr:col>
      <xdr:colOff>0</xdr:colOff>
      <xdr:row>113</xdr:row>
      <xdr:rowOff>0</xdr:rowOff>
    </xdr:from>
    <xdr:to>
      <xdr:col>4</xdr:col>
      <xdr:colOff>18097</xdr:colOff>
      <xdr:row>114</xdr:row>
      <xdr:rowOff>17145</xdr:rowOff>
    </xdr:to>
    <xdr:pic>
      <xdr:nvPicPr>
        <xdr:cNvPr id="370" name="Kép 369">
          <a:extLst>
            <a:ext uri="{FF2B5EF4-FFF2-40B4-BE49-F238E27FC236}">
              <a16:creationId xmlns:a16="http://schemas.microsoft.com/office/drawing/2014/main" id="{9F4634A2-AAB1-4D2D-814F-C732E81BEAAD}"/>
            </a:ext>
          </a:extLst>
        </xdr:cNvPr>
        <xdr:cNvPicPr>
          <a:picLocks noChangeAspect="1"/>
        </xdr:cNvPicPr>
      </xdr:nvPicPr>
      <xdr:blipFill>
        <a:blip xmlns:r="http://schemas.openxmlformats.org/officeDocument/2006/relationships" r:embed="rId13"/>
        <a:stretch>
          <a:fillRect/>
        </a:stretch>
      </xdr:blipFill>
      <xdr:spPr>
        <a:xfrm>
          <a:off x="1869281" y="36564094"/>
          <a:ext cx="343376" cy="342424"/>
        </a:xfrm>
        <a:prstGeom prst="rect">
          <a:avLst/>
        </a:prstGeom>
      </xdr:spPr>
    </xdr:pic>
    <xdr:clientData/>
  </xdr:twoCellAnchor>
  <xdr:twoCellAnchor editAs="oneCell">
    <xdr:from>
      <xdr:col>3</xdr:col>
      <xdr:colOff>0</xdr:colOff>
      <xdr:row>124</xdr:row>
      <xdr:rowOff>0</xdr:rowOff>
    </xdr:from>
    <xdr:to>
      <xdr:col>4</xdr:col>
      <xdr:colOff>18097</xdr:colOff>
      <xdr:row>125</xdr:row>
      <xdr:rowOff>17145</xdr:rowOff>
    </xdr:to>
    <xdr:pic>
      <xdr:nvPicPr>
        <xdr:cNvPr id="371" name="Kép 370">
          <a:extLst>
            <a:ext uri="{FF2B5EF4-FFF2-40B4-BE49-F238E27FC236}">
              <a16:creationId xmlns:a16="http://schemas.microsoft.com/office/drawing/2014/main" id="{1373A807-AF4D-479D-9D8C-C74DCD9A955A}"/>
            </a:ext>
          </a:extLst>
        </xdr:cNvPr>
        <xdr:cNvPicPr>
          <a:picLocks noChangeAspect="1"/>
        </xdr:cNvPicPr>
      </xdr:nvPicPr>
      <xdr:blipFill>
        <a:blip xmlns:r="http://schemas.openxmlformats.org/officeDocument/2006/relationships" r:embed="rId13"/>
        <a:stretch>
          <a:fillRect/>
        </a:stretch>
      </xdr:blipFill>
      <xdr:spPr>
        <a:xfrm>
          <a:off x="1869281" y="40100250"/>
          <a:ext cx="343376" cy="342424"/>
        </a:xfrm>
        <a:prstGeom prst="rect">
          <a:avLst/>
        </a:prstGeom>
      </xdr:spPr>
    </xdr:pic>
    <xdr:clientData/>
  </xdr:twoCellAnchor>
  <xdr:twoCellAnchor editAs="oneCell">
    <xdr:from>
      <xdr:col>3</xdr:col>
      <xdr:colOff>0</xdr:colOff>
      <xdr:row>131</xdr:row>
      <xdr:rowOff>0</xdr:rowOff>
    </xdr:from>
    <xdr:to>
      <xdr:col>4</xdr:col>
      <xdr:colOff>18097</xdr:colOff>
      <xdr:row>132</xdr:row>
      <xdr:rowOff>17145</xdr:rowOff>
    </xdr:to>
    <xdr:pic>
      <xdr:nvPicPr>
        <xdr:cNvPr id="372" name="Kép 371">
          <a:extLst>
            <a:ext uri="{FF2B5EF4-FFF2-40B4-BE49-F238E27FC236}">
              <a16:creationId xmlns:a16="http://schemas.microsoft.com/office/drawing/2014/main" id="{95370C97-18E2-4BF9-AA94-F2DA230B74C7}"/>
            </a:ext>
          </a:extLst>
        </xdr:cNvPr>
        <xdr:cNvPicPr>
          <a:picLocks noChangeAspect="1"/>
        </xdr:cNvPicPr>
      </xdr:nvPicPr>
      <xdr:blipFill>
        <a:blip xmlns:r="http://schemas.openxmlformats.org/officeDocument/2006/relationships" r:embed="rId13"/>
        <a:stretch>
          <a:fillRect/>
        </a:stretch>
      </xdr:blipFill>
      <xdr:spPr>
        <a:xfrm>
          <a:off x="1869281" y="42350531"/>
          <a:ext cx="343376" cy="342424"/>
        </a:xfrm>
        <a:prstGeom prst="rect">
          <a:avLst/>
        </a:prstGeom>
      </xdr:spPr>
    </xdr:pic>
    <xdr:clientData/>
  </xdr:twoCellAnchor>
  <xdr:twoCellAnchor editAs="oneCell">
    <xdr:from>
      <xdr:col>3</xdr:col>
      <xdr:colOff>0</xdr:colOff>
      <xdr:row>136</xdr:row>
      <xdr:rowOff>0</xdr:rowOff>
    </xdr:from>
    <xdr:to>
      <xdr:col>4</xdr:col>
      <xdr:colOff>18097</xdr:colOff>
      <xdr:row>137</xdr:row>
      <xdr:rowOff>17145</xdr:rowOff>
    </xdr:to>
    <xdr:pic>
      <xdr:nvPicPr>
        <xdr:cNvPr id="373" name="Kép 372">
          <a:extLst>
            <a:ext uri="{FF2B5EF4-FFF2-40B4-BE49-F238E27FC236}">
              <a16:creationId xmlns:a16="http://schemas.microsoft.com/office/drawing/2014/main" id="{E9A0CEF0-23FE-4478-9C2F-6D81AF901623}"/>
            </a:ext>
          </a:extLst>
        </xdr:cNvPr>
        <xdr:cNvPicPr>
          <a:picLocks noChangeAspect="1"/>
        </xdr:cNvPicPr>
      </xdr:nvPicPr>
      <xdr:blipFill>
        <a:blip xmlns:r="http://schemas.openxmlformats.org/officeDocument/2006/relationships" r:embed="rId13"/>
        <a:stretch>
          <a:fillRect/>
        </a:stretch>
      </xdr:blipFill>
      <xdr:spPr>
        <a:xfrm>
          <a:off x="1869281" y="43957875"/>
          <a:ext cx="343376" cy="342424"/>
        </a:xfrm>
        <a:prstGeom prst="rect">
          <a:avLst/>
        </a:prstGeom>
      </xdr:spPr>
    </xdr:pic>
    <xdr:clientData/>
  </xdr:twoCellAnchor>
  <xdr:twoCellAnchor editAs="oneCell">
    <xdr:from>
      <xdr:col>3</xdr:col>
      <xdr:colOff>0</xdr:colOff>
      <xdr:row>140</xdr:row>
      <xdr:rowOff>0</xdr:rowOff>
    </xdr:from>
    <xdr:to>
      <xdr:col>4</xdr:col>
      <xdr:colOff>18097</xdr:colOff>
      <xdr:row>141</xdr:row>
      <xdr:rowOff>17145</xdr:rowOff>
    </xdr:to>
    <xdr:pic>
      <xdr:nvPicPr>
        <xdr:cNvPr id="374" name="Kép 373">
          <a:extLst>
            <a:ext uri="{FF2B5EF4-FFF2-40B4-BE49-F238E27FC236}">
              <a16:creationId xmlns:a16="http://schemas.microsoft.com/office/drawing/2014/main" id="{A0027CB7-D890-4774-AAD4-B175A74FC4DA}"/>
            </a:ext>
          </a:extLst>
        </xdr:cNvPr>
        <xdr:cNvPicPr>
          <a:picLocks noChangeAspect="1"/>
        </xdr:cNvPicPr>
      </xdr:nvPicPr>
      <xdr:blipFill>
        <a:blip xmlns:r="http://schemas.openxmlformats.org/officeDocument/2006/relationships" r:embed="rId13"/>
        <a:stretch>
          <a:fillRect/>
        </a:stretch>
      </xdr:blipFill>
      <xdr:spPr>
        <a:xfrm>
          <a:off x="1869281" y="45243750"/>
          <a:ext cx="343376" cy="342424"/>
        </a:xfrm>
        <a:prstGeom prst="rect">
          <a:avLst/>
        </a:prstGeom>
      </xdr:spPr>
    </xdr:pic>
    <xdr:clientData/>
  </xdr:twoCellAnchor>
  <xdr:twoCellAnchor editAs="oneCell">
    <xdr:from>
      <xdr:col>3</xdr:col>
      <xdr:colOff>0</xdr:colOff>
      <xdr:row>142</xdr:row>
      <xdr:rowOff>0</xdr:rowOff>
    </xdr:from>
    <xdr:to>
      <xdr:col>4</xdr:col>
      <xdr:colOff>18097</xdr:colOff>
      <xdr:row>143</xdr:row>
      <xdr:rowOff>17146</xdr:rowOff>
    </xdr:to>
    <xdr:pic>
      <xdr:nvPicPr>
        <xdr:cNvPr id="375" name="Kép 374">
          <a:extLst>
            <a:ext uri="{FF2B5EF4-FFF2-40B4-BE49-F238E27FC236}">
              <a16:creationId xmlns:a16="http://schemas.microsoft.com/office/drawing/2014/main" id="{19B4E7E6-0609-44C9-98C7-4589C5AB28A7}"/>
            </a:ext>
          </a:extLst>
        </xdr:cNvPr>
        <xdr:cNvPicPr>
          <a:picLocks noChangeAspect="1"/>
        </xdr:cNvPicPr>
      </xdr:nvPicPr>
      <xdr:blipFill>
        <a:blip xmlns:r="http://schemas.openxmlformats.org/officeDocument/2006/relationships" r:embed="rId13"/>
        <a:stretch>
          <a:fillRect/>
        </a:stretch>
      </xdr:blipFill>
      <xdr:spPr>
        <a:xfrm>
          <a:off x="1869281" y="45886688"/>
          <a:ext cx="343376" cy="342424"/>
        </a:xfrm>
        <a:prstGeom prst="rect">
          <a:avLst/>
        </a:prstGeom>
      </xdr:spPr>
    </xdr:pic>
    <xdr:clientData/>
  </xdr:twoCellAnchor>
  <xdr:twoCellAnchor editAs="oneCell">
    <xdr:from>
      <xdr:col>3</xdr:col>
      <xdr:colOff>0</xdr:colOff>
      <xdr:row>150</xdr:row>
      <xdr:rowOff>0</xdr:rowOff>
    </xdr:from>
    <xdr:to>
      <xdr:col>4</xdr:col>
      <xdr:colOff>18097</xdr:colOff>
      <xdr:row>151</xdr:row>
      <xdr:rowOff>17146</xdr:rowOff>
    </xdr:to>
    <xdr:pic>
      <xdr:nvPicPr>
        <xdr:cNvPr id="376" name="Kép 375">
          <a:extLst>
            <a:ext uri="{FF2B5EF4-FFF2-40B4-BE49-F238E27FC236}">
              <a16:creationId xmlns:a16="http://schemas.microsoft.com/office/drawing/2014/main" id="{B71D91E0-1D87-42AD-ACBF-FD2D0F761FCC}"/>
            </a:ext>
          </a:extLst>
        </xdr:cNvPr>
        <xdr:cNvPicPr>
          <a:picLocks noChangeAspect="1"/>
        </xdr:cNvPicPr>
      </xdr:nvPicPr>
      <xdr:blipFill>
        <a:blip xmlns:r="http://schemas.openxmlformats.org/officeDocument/2006/relationships" r:embed="rId13"/>
        <a:stretch>
          <a:fillRect/>
        </a:stretch>
      </xdr:blipFill>
      <xdr:spPr>
        <a:xfrm>
          <a:off x="1869281" y="48458438"/>
          <a:ext cx="343376" cy="342424"/>
        </a:xfrm>
        <a:prstGeom prst="rect">
          <a:avLst/>
        </a:prstGeom>
      </xdr:spPr>
    </xdr:pic>
    <xdr:clientData/>
  </xdr:twoCellAnchor>
  <xdr:twoCellAnchor editAs="oneCell">
    <xdr:from>
      <xdr:col>3</xdr:col>
      <xdr:colOff>0</xdr:colOff>
      <xdr:row>152</xdr:row>
      <xdr:rowOff>0</xdr:rowOff>
    </xdr:from>
    <xdr:to>
      <xdr:col>4</xdr:col>
      <xdr:colOff>18097</xdr:colOff>
      <xdr:row>153</xdr:row>
      <xdr:rowOff>17145</xdr:rowOff>
    </xdr:to>
    <xdr:pic>
      <xdr:nvPicPr>
        <xdr:cNvPr id="377" name="Kép 376">
          <a:extLst>
            <a:ext uri="{FF2B5EF4-FFF2-40B4-BE49-F238E27FC236}">
              <a16:creationId xmlns:a16="http://schemas.microsoft.com/office/drawing/2014/main" id="{3E20DF77-4F29-4982-9A10-CC5613104414}"/>
            </a:ext>
          </a:extLst>
        </xdr:cNvPr>
        <xdr:cNvPicPr>
          <a:picLocks noChangeAspect="1"/>
        </xdr:cNvPicPr>
      </xdr:nvPicPr>
      <xdr:blipFill>
        <a:blip xmlns:r="http://schemas.openxmlformats.org/officeDocument/2006/relationships" r:embed="rId13"/>
        <a:stretch>
          <a:fillRect/>
        </a:stretch>
      </xdr:blipFill>
      <xdr:spPr>
        <a:xfrm>
          <a:off x="1869281" y="49101375"/>
          <a:ext cx="343376" cy="342424"/>
        </a:xfrm>
        <a:prstGeom prst="rect">
          <a:avLst/>
        </a:prstGeom>
      </xdr:spPr>
    </xdr:pic>
    <xdr:clientData/>
  </xdr:twoCellAnchor>
  <xdr:twoCellAnchor editAs="oneCell">
    <xdr:from>
      <xdr:col>3</xdr:col>
      <xdr:colOff>0</xdr:colOff>
      <xdr:row>160</xdr:row>
      <xdr:rowOff>0</xdr:rowOff>
    </xdr:from>
    <xdr:to>
      <xdr:col>4</xdr:col>
      <xdr:colOff>18097</xdr:colOff>
      <xdr:row>161</xdr:row>
      <xdr:rowOff>17145</xdr:rowOff>
    </xdr:to>
    <xdr:pic>
      <xdr:nvPicPr>
        <xdr:cNvPr id="378" name="Kép 377">
          <a:extLst>
            <a:ext uri="{FF2B5EF4-FFF2-40B4-BE49-F238E27FC236}">
              <a16:creationId xmlns:a16="http://schemas.microsoft.com/office/drawing/2014/main" id="{57643F02-BEB4-43CA-A86A-0C89A5139DC1}"/>
            </a:ext>
          </a:extLst>
        </xdr:cNvPr>
        <xdr:cNvPicPr>
          <a:picLocks noChangeAspect="1"/>
        </xdr:cNvPicPr>
      </xdr:nvPicPr>
      <xdr:blipFill>
        <a:blip xmlns:r="http://schemas.openxmlformats.org/officeDocument/2006/relationships" r:embed="rId13"/>
        <a:stretch>
          <a:fillRect/>
        </a:stretch>
      </xdr:blipFill>
      <xdr:spPr>
        <a:xfrm>
          <a:off x="1869281" y="51673125"/>
          <a:ext cx="343376" cy="342424"/>
        </a:xfrm>
        <a:prstGeom prst="rect">
          <a:avLst/>
        </a:prstGeom>
      </xdr:spPr>
    </xdr:pic>
    <xdr:clientData/>
  </xdr:twoCellAnchor>
  <xdr:twoCellAnchor editAs="oneCell">
    <xdr:from>
      <xdr:col>3</xdr:col>
      <xdr:colOff>0</xdr:colOff>
      <xdr:row>162</xdr:row>
      <xdr:rowOff>0</xdr:rowOff>
    </xdr:from>
    <xdr:to>
      <xdr:col>4</xdr:col>
      <xdr:colOff>18097</xdr:colOff>
      <xdr:row>163</xdr:row>
      <xdr:rowOff>17146</xdr:rowOff>
    </xdr:to>
    <xdr:pic>
      <xdr:nvPicPr>
        <xdr:cNvPr id="379" name="Kép 378">
          <a:extLst>
            <a:ext uri="{FF2B5EF4-FFF2-40B4-BE49-F238E27FC236}">
              <a16:creationId xmlns:a16="http://schemas.microsoft.com/office/drawing/2014/main" id="{55A7A013-5279-4C71-BD76-08F16F0BED5E}"/>
            </a:ext>
          </a:extLst>
        </xdr:cNvPr>
        <xdr:cNvPicPr>
          <a:picLocks noChangeAspect="1"/>
        </xdr:cNvPicPr>
      </xdr:nvPicPr>
      <xdr:blipFill>
        <a:blip xmlns:r="http://schemas.openxmlformats.org/officeDocument/2006/relationships" r:embed="rId13"/>
        <a:stretch>
          <a:fillRect/>
        </a:stretch>
      </xdr:blipFill>
      <xdr:spPr>
        <a:xfrm>
          <a:off x="1869281" y="52316063"/>
          <a:ext cx="343376" cy="342424"/>
        </a:xfrm>
        <a:prstGeom prst="rect">
          <a:avLst/>
        </a:prstGeom>
      </xdr:spPr>
    </xdr:pic>
    <xdr:clientData/>
  </xdr:twoCellAnchor>
  <xdr:twoCellAnchor editAs="oneCell">
    <xdr:from>
      <xdr:col>3</xdr:col>
      <xdr:colOff>0</xdr:colOff>
      <xdr:row>169</xdr:row>
      <xdr:rowOff>0</xdr:rowOff>
    </xdr:from>
    <xdr:to>
      <xdr:col>4</xdr:col>
      <xdr:colOff>18097</xdr:colOff>
      <xdr:row>170</xdr:row>
      <xdr:rowOff>17145</xdr:rowOff>
    </xdr:to>
    <xdr:pic>
      <xdr:nvPicPr>
        <xdr:cNvPr id="380" name="Kép 379">
          <a:extLst>
            <a:ext uri="{FF2B5EF4-FFF2-40B4-BE49-F238E27FC236}">
              <a16:creationId xmlns:a16="http://schemas.microsoft.com/office/drawing/2014/main" id="{0EC83823-AA58-41D2-A549-4DA36250667D}"/>
            </a:ext>
          </a:extLst>
        </xdr:cNvPr>
        <xdr:cNvPicPr>
          <a:picLocks noChangeAspect="1"/>
        </xdr:cNvPicPr>
      </xdr:nvPicPr>
      <xdr:blipFill>
        <a:blip xmlns:r="http://schemas.openxmlformats.org/officeDocument/2006/relationships" r:embed="rId13"/>
        <a:stretch>
          <a:fillRect/>
        </a:stretch>
      </xdr:blipFill>
      <xdr:spPr>
        <a:xfrm>
          <a:off x="1869281" y="54566344"/>
          <a:ext cx="343376" cy="342424"/>
        </a:xfrm>
        <a:prstGeom prst="rect">
          <a:avLst/>
        </a:prstGeom>
      </xdr:spPr>
    </xdr:pic>
    <xdr:clientData/>
  </xdr:twoCellAnchor>
  <xdr:twoCellAnchor editAs="oneCell">
    <xdr:from>
      <xdr:col>3</xdr:col>
      <xdr:colOff>0</xdr:colOff>
      <xdr:row>172</xdr:row>
      <xdr:rowOff>0</xdr:rowOff>
    </xdr:from>
    <xdr:to>
      <xdr:col>4</xdr:col>
      <xdr:colOff>18097</xdr:colOff>
      <xdr:row>173</xdr:row>
      <xdr:rowOff>17145</xdr:rowOff>
    </xdr:to>
    <xdr:pic>
      <xdr:nvPicPr>
        <xdr:cNvPr id="381" name="Kép 380">
          <a:extLst>
            <a:ext uri="{FF2B5EF4-FFF2-40B4-BE49-F238E27FC236}">
              <a16:creationId xmlns:a16="http://schemas.microsoft.com/office/drawing/2014/main" id="{308F397C-803B-409C-9453-499C529E317D}"/>
            </a:ext>
          </a:extLst>
        </xdr:cNvPr>
        <xdr:cNvPicPr>
          <a:picLocks noChangeAspect="1"/>
        </xdr:cNvPicPr>
      </xdr:nvPicPr>
      <xdr:blipFill>
        <a:blip xmlns:r="http://schemas.openxmlformats.org/officeDocument/2006/relationships" r:embed="rId13"/>
        <a:stretch>
          <a:fillRect/>
        </a:stretch>
      </xdr:blipFill>
      <xdr:spPr>
        <a:xfrm>
          <a:off x="1869281" y="55530750"/>
          <a:ext cx="343376" cy="342424"/>
        </a:xfrm>
        <a:prstGeom prst="rect">
          <a:avLst/>
        </a:prstGeom>
      </xdr:spPr>
    </xdr:pic>
    <xdr:clientData/>
  </xdr:twoCellAnchor>
  <xdr:twoCellAnchor editAs="oneCell">
    <xdr:from>
      <xdr:col>3</xdr:col>
      <xdr:colOff>0</xdr:colOff>
      <xdr:row>176</xdr:row>
      <xdr:rowOff>0</xdr:rowOff>
    </xdr:from>
    <xdr:to>
      <xdr:col>4</xdr:col>
      <xdr:colOff>18097</xdr:colOff>
      <xdr:row>177</xdr:row>
      <xdr:rowOff>17145</xdr:rowOff>
    </xdr:to>
    <xdr:pic>
      <xdr:nvPicPr>
        <xdr:cNvPr id="382" name="Kép 381">
          <a:extLst>
            <a:ext uri="{FF2B5EF4-FFF2-40B4-BE49-F238E27FC236}">
              <a16:creationId xmlns:a16="http://schemas.microsoft.com/office/drawing/2014/main" id="{F2E4D7A2-518B-4177-88AD-230EDB4F2911}"/>
            </a:ext>
          </a:extLst>
        </xdr:cNvPr>
        <xdr:cNvPicPr>
          <a:picLocks noChangeAspect="1"/>
        </xdr:cNvPicPr>
      </xdr:nvPicPr>
      <xdr:blipFill>
        <a:blip xmlns:r="http://schemas.openxmlformats.org/officeDocument/2006/relationships" r:embed="rId13"/>
        <a:stretch>
          <a:fillRect/>
        </a:stretch>
      </xdr:blipFill>
      <xdr:spPr>
        <a:xfrm>
          <a:off x="1869281" y="56816625"/>
          <a:ext cx="343376" cy="342424"/>
        </a:xfrm>
        <a:prstGeom prst="rect">
          <a:avLst/>
        </a:prstGeom>
      </xdr:spPr>
    </xdr:pic>
    <xdr:clientData/>
  </xdr:twoCellAnchor>
  <xdr:twoCellAnchor editAs="oneCell">
    <xdr:from>
      <xdr:col>3</xdr:col>
      <xdr:colOff>0</xdr:colOff>
      <xdr:row>177</xdr:row>
      <xdr:rowOff>0</xdr:rowOff>
    </xdr:from>
    <xdr:to>
      <xdr:col>4</xdr:col>
      <xdr:colOff>18097</xdr:colOff>
      <xdr:row>178</xdr:row>
      <xdr:rowOff>17145</xdr:rowOff>
    </xdr:to>
    <xdr:pic>
      <xdr:nvPicPr>
        <xdr:cNvPr id="383" name="Kép 382">
          <a:extLst>
            <a:ext uri="{FF2B5EF4-FFF2-40B4-BE49-F238E27FC236}">
              <a16:creationId xmlns:a16="http://schemas.microsoft.com/office/drawing/2014/main" id="{4BA06C29-B784-4922-850B-DDA59F20529D}"/>
            </a:ext>
          </a:extLst>
        </xdr:cNvPr>
        <xdr:cNvPicPr>
          <a:picLocks noChangeAspect="1"/>
        </xdr:cNvPicPr>
      </xdr:nvPicPr>
      <xdr:blipFill>
        <a:blip xmlns:r="http://schemas.openxmlformats.org/officeDocument/2006/relationships" r:embed="rId13"/>
        <a:stretch>
          <a:fillRect/>
        </a:stretch>
      </xdr:blipFill>
      <xdr:spPr>
        <a:xfrm>
          <a:off x="1869281" y="57138094"/>
          <a:ext cx="343376" cy="342424"/>
        </a:xfrm>
        <a:prstGeom prst="rect">
          <a:avLst/>
        </a:prstGeom>
      </xdr:spPr>
    </xdr:pic>
    <xdr:clientData/>
  </xdr:twoCellAnchor>
  <xdr:twoCellAnchor editAs="oneCell">
    <xdr:from>
      <xdr:col>3</xdr:col>
      <xdr:colOff>0</xdr:colOff>
      <xdr:row>184</xdr:row>
      <xdr:rowOff>0</xdr:rowOff>
    </xdr:from>
    <xdr:to>
      <xdr:col>4</xdr:col>
      <xdr:colOff>18097</xdr:colOff>
      <xdr:row>185</xdr:row>
      <xdr:rowOff>17145</xdr:rowOff>
    </xdr:to>
    <xdr:pic>
      <xdr:nvPicPr>
        <xdr:cNvPr id="384" name="Kép 383">
          <a:extLst>
            <a:ext uri="{FF2B5EF4-FFF2-40B4-BE49-F238E27FC236}">
              <a16:creationId xmlns:a16="http://schemas.microsoft.com/office/drawing/2014/main" id="{3EDC0CAA-9017-408E-BA60-3459B556C65A}"/>
            </a:ext>
          </a:extLst>
        </xdr:cNvPr>
        <xdr:cNvPicPr>
          <a:picLocks noChangeAspect="1"/>
        </xdr:cNvPicPr>
      </xdr:nvPicPr>
      <xdr:blipFill>
        <a:blip xmlns:r="http://schemas.openxmlformats.org/officeDocument/2006/relationships" r:embed="rId13"/>
        <a:stretch>
          <a:fillRect/>
        </a:stretch>
      </xdr:blipFill>
      <xdr:spPr>
        <a:xfrm>
          <a:off x="1869281" y="59388375"/>
          <a:ext cx="343376" cy="342424"/>
        </a:xfrm>
        <a:prstGeom prst="rect">
          <a:avLst/>
        </a:prstGeom>
      </xdr:spPr>
    </xdr:pic>
    <xdr:clientData/>
  </xdr:twoCellAnchor>
  <xdr:twoCellAnchor editAs="oneCell">
    <xdr:from>
      <xdr:col>3</xdr:col>
      <xdr:colOff>0</xdr:colOff>
      <xdr:row>185</xdr:row>
      <xdr:rowOff>0</xdr:rowOff>
    </xdr:from>
    <xdr:to>
      <xdr:col>4</xdr:col>
      <xdr:colOff>18097</xdr:colOff>
      <xdr:row>186</xdr:row>
      <xdr:rowOff>17145</xdr:rowOff>
    </xdr:to>
    <xdr:pic>
      <xdr:nvPicPr>
        <xdr:cNvPr id="385" name="Kép 384">
          <a:extLst>
            <a:ext uri="{FF2B5EF4-FFF2-40B4-BE49-F238E27FC236}">
              <a16:creationId xmlns:a16="http://schemas.microsoft.com/office/drawing/2014/main" id="{9CB32B70-3216-4AD9-A22D-02616D30AE90}"/>
            </a:ext>
          </a:extLst>
        </xdr:cNvPr>
        <xdr:cNvPicPr>
          <a:picLocks noChangeAspect="1"/>
        </xdr:cNvPicPr>
      </xdr:nvPicPr>
      <xdr:blipFill>
        <a:blip xmlns:r="http://schemas.openxmlformats.org/officeDocument/2006/relationships" r:embed="rId13"/>
        <a:stretch>
          <a:fillRect/>
        </a:stretch>
      </xdr:blipFill>
      <xdr:spPr>
        <a:xfrm>
          <a:off x="1869281" y="59709844"/>
          <a:ext cx="343376" cy="342424"/>
        </a:xfrm>
        <a:prstGeom prst="rect">
          <a:avLst/>
        </a:prstGeom>
      </xdr:spPr>
    </xdr:pic>
    <xdr:clientData/>
  </xdr:twoCellAnchor>
  <xdr:oneCellAnchor>
    <xdr:from>
      <xdr:col>3</xdr:col>
      <xdr:colOff>0</xdr:colOff>
      <xdr:row>110</xdr:row>
      <xdr:rowOff>0</xdr:rowOff>
    </xdr:from>
    <xdr:ext cx="342000" cy="342000"/>
    <xdr:pic>
      <xdr:nvPicPr>
        <xdr:cNvPr id="386" name="Kép 385">
          <a:extLst>
            <a:ext uri="{FF2B5EF4-FFF2-40B4-BE49-F238E27FC236}">
              <a16:creationId xmlns:a16="http://schemas.microsoft.com/office/drawing/2014/main" id="{8C0E66E9-F22D-4893-916D-CA73EA9CE9B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5599688"/>
          <a:ext cx="342000" cy="342000"/>
        </a:xfrm>
        <a:prstGeom prst="rect">
          <a:avLst/>
        </a:prstGeom>
      </xdr:spPr>
    </xdr:pic>
    <xdr:clientData/>
  </xdr:oneCellAnchor>
  <xdr:oneCellAnchor>
    <xdr:from>
      <xdr:col>3</xdr:col>
      <xdr:colOff>0</xdr:colOff>
      <xdr:row>114</xdr:row>
      <xdr:rowOff>0</xdr:rowOff>
    </xdr:from>
    <xdr:ext cx="342000" cy="342000"/>
    <xdr:pic>
      <xdr:nvPicPr>
        <xdr:cNvPr id="387" name="Kép 386">
          <a:extLst>
            <a:ext uri="{FF2B5EF4-FFF2-40B4-BE49-F238E27FC236}">
              <a16:creationId xmlns:a16="http://schemas.microsoft.com/office/drawing/2014/main" id="{77298D74-EDC6-441A-BC99-8A886AD55F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6885563"/>
          <a:ext cx="342000" cy="342000"/>
        </a:xfrm>
        <a:prstGeom prst="rect">
          <a:avLst/>
        </a:prstGeom>
      </xdr:spPr>
    </xdr:pic>
    <xdr:clientData/>
  </xdr:oneCellAnchor>
  <xdr:oneCellAnchor>
    <xdr:from>
      <xdr:col>3</xdr:col>
      <xdr:colOff>0</xdr:colOff>
      <xdr:row>119</xdr:row>
      <xdr:rowOff>0</xdr:rowOff>
    </xdr:from>
    <xdr:ext cx="342000" cy="342000"/>
    <xdr:pic>
      <xdr:nvPicPr>
        <xdr:cNvPr id="388" name="Kép 387">
          <a:extLst>
            <a:ext uri="{FF2B5EF4-FFF2-40B4-BE49-F238E27FC236}">
              <a16:creationId xmlns:a16="http://schemas.microsoft.com/office/drawing/2014/main" id="{E88C55E6-FE37-472D-A333-704962AC61A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38492906"/>
          <a:ext cx="342000" cy="342000"/>
        </a:xfrm>
        <a:prstGeom prst="rect">
          <a:avLst/>
        </a:prstGeom>
      </xdr:spPr>
    </xdr:pic>
    <xdr:clientData/>
  </xdr:oneCellAnchor>
  <xdr:oneCellAnchor>
    <xdr:from>
      <xdr:col>3</xdr:col>
      <xdr:colOff>0</xdr:colOff>
      <xdr:row>125</xdr:row>
      <xdr:rowOff>0</xdr:rowOff>
    </xdr:from>
    <xdr:ext cx="342000" cy="342000"/>
    <xdr:pic>
      <xdr:nvPicPr>
        <xdr:cNvPr id="389" name="Kép 388">
          <a:extLst>
            <a:ext uri="{FF2B5EF4-FFF2-40B4-BE49-F238E27FC236}">
              <a16:creationId xmlns:a16="http://schemas.microsoft.com/office/drawing/2014/main" id="{722DB5AB-1AA6-4D86-B011-F29584376F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40421719"/>
          <a:ext cx="342000" cy="342000"/>
        </a:xfrm>
        <a:prstGeom prst="rect">
          <a:avLst/>
        </a:prstGeom>
      </xdr:spPr>
    </xdr:pic>
    <xdr:clientData/>
  </xdr:oneCellAnchor>
  <xdr:oneCellAnchor>
    <xdr:from>
      <xdr:col>3</xdr:col>
      <xdr:colOff>0</xdr:colOff>
      <xdr:row>126</xdr:row>
      <xdr:rowOff>0</xdr:rowOff>
    </xdr:from>
    <xdr:ext cx="342000" cy="342000"/>
    <xdr:pic>
      <xdr:nvPicPr>
        <xdr:cNvPr id="390" name="Kép 389">
          <a:extLst>
            <a:ext uri="{FF2B5EF4-FFF2-40B4-BE49-F238E27FC236}">
              <a16:creationId xmlns:a16="http://schemas.microsoft.com/office/drawing/2014/main" id="{E0823760-5F67-4767-84F6-D719B01B8C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40743188"/>
          <a:ext cx="342000" cy="342000"/>
        </a:xfrm>
        <a:prstGeom prst="rect">
          <a:avLst/>
        </a:prstGeom>
      </xdr:spPr>
    </xdr:pic>
    <xdr:clientData/>
  </xdr:oneCellAnchor>
  <xdr:oneCellAnchor>
    <xdr:from>
      <xdr:col>3</xdr:col>
      <xdr:colOff>0</xdr:colOff>
      <xdr:row>135</xdr:row>
      <xdr:rowOff>0</xdr:rowOff>
    </xdr:from>
    <xdr:ext cx="342000" cy="342000"/>
    <xdr:pic>
      <xdr:nvPicPr>
        <xdr:cNvPr id="391" name="Kép 390">
          <a:extLst>
            <a:ext uri="{FF2B5EF4-FFF2-40B4-BE49-F238E27FC236}">
              <a16:creationId xmlns:a16="http://schemas.microsoft.com/office/drawing/2014/main" id="{4CF79089-7B00-4856-904C-804F76994D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43636406"/>
          <a:ext cx="342000" cy="342000"/>
        </a:xfrm>
        <a:prstGeom prst="rect">
          <a:avLst/>
        </a:prstGeom>
      </xdr:spPr>
    </xdr:pic>
    <xdr:clientData/>
  </xdr:oneCellAnchor>
  <xdr:oneCellAnchor>
    <xdr:from>
      <xdr:col>3</xdr:col>
      <xdr:colOff>0</xdr:colOff>
      <xdr:row>137</xdr:row>
      <xdr:rowOff>0</xdr:rowOff>
    </xdr:from>
    <xdr:ext cx="342000" cy="342000"/>
    <xdr:pic>
      <xdr:nvPicPr>
        <xdr:cNvPr id="392" name="Kép 391">
          <a:extLst>
            <a:ext uri="{FF2B5EF4-FFF2-40B4-BE49-F238E27FC236}">
              <a16:creationId xmlns:a16="http://schemas.microsoft.com/office/drawing/2014/main" id="{E8FD93F9-D157-4966-8779-F926EEC9BE6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44279344"/>
          <a:ext cx="342000" cy="342000"/>
        </a:xfrm>
        <a:prstGeom prst="rect">
          <a:avLst/>
        </a:prstGeom>
      </xdr:spPr>
    </xdr:pic>
    <xdr:clientData/>
  </xdr:oneCellAnchor>
  <xdr:oneCellAnchor>
    <xdr:from>
      <xdr:col>3</xdr:col>
      <xdr:colOff>0</xdr:colOff>
      <xdr:row>139</xdr:row>
      <xdr:rowOff>0</xdr:rowOff>
    </xdr:from>
    <xdr:ext cx="342000" cy="342000"/>
    <xdr:pic>
      <xdr:nvPicPr>
        <xdr:cNvPr id="393" name="Kép 392">
          <a:extLst>
            <a:ext uri="{FF2B5EF4-FFF2-40B4-BE49-F238E27FC236}">
              <a16:creationId xmlns:a16="http://schemas.microsoft.com/office/drawing/2014/main" id="{6C3F06A3-6F55-4306-807C-827EDDCDF5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44922281"/>
          <a:ext cx="342000" cy="342000"/>
        </a:xfrm>
        <a:prstGeom prst="rect">
          <a:avLst/>
        </a:prstGeom>
      </xdr:spPr>
    </xdr:pic>
    <xdr:clientData/>
  </xdr:oneCellAnchor>
  <xdr:oneCellAnchor>
    <xdr:from>
      <xdr:col>3</xdr:col>
      <xdr:colOff>0</xdr:colOff>
      <xdr:row>154</xdr:row>
      <xdr:rowOff>0</xdr:rowOff>
    </xdr:from>
    <xdr:ext cx="342000" cy="342000"/>
    <xdr:pic>
      <xdr:nvPicPr>
        <xdr:cNvPr id="394" name="Kép 393">
          <a:extLst>
            <a:ext uri="{FF2B5EF4-FFF2-40B4-BE49-F238E27FC236}">
              <a16:creationId xmlns:a16="http://schemas.microsoft.com/office/drawing/2014/main" id="{F8897852-77EF-4532-9530-D921E09699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49744313"/>
          <a:ext cx="342000" cy="342000"/>
        </a:xfrm>
        <a:prstGeom prst="rect">
          <a:avLst/>
        </a:prstGeom>
      </xdr:spPr>
    </xdr:pic>
    <xdr:clientData/>
  </xdr:oneCellAnchor>
  <xdr:oneCellAnchor>
    <xdr:from>
      <xdr:col>3</xdr:col>
      <xdr:colOff>0</xdr:colOff>
      <xdr:row>156</xdr:row>
      <xdr:rowOff>0</xdr:rowOff>
    </xdr:from>
    <xdr:ext cx="342000" cy="342000"/>
    <xdr:pic>
      <xdr:nvPicPr>
        <xdr:cNvPr id="395" name="Kép 394">
          <a:extLst>
            <a:ext uri="{FF2B5EF4-FFF2-40B4-BE49-F238E27FC236}">
              <a16:creationId xmlns:a16="http://schemas.microsoft.com/office/drawing/2014/main" id="{0B5A7792-49EA-43AD-8D92-CA4C7F20238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50387250"/>
          <a:ext cx="342000" cy="342000"/>
        </a:xfrm>
        <a:prstGeom prst="rect">
          <a:avLst/>
        </a:prstGeom>
      </xdr:spPr>
    </xdr:pic>
    <xdr:clientData/>
  </xdr:oneCellAnchor>
  <xdr:oneCellAnchor>
    <xdr:from>
      <xdr:col>3</xdr:col>
      <xdr:colOff>0</xdr:colOff>
      <xdr:row>157</xdr:row>
      <xdr:rowOff>0</xdr:rowOff>
    </xdr:from>
    <xdr:ext cx="342000" cy="342000"/>
    <xdr:pic>
      <xdr:nvPicPr>
        <xdr:cNvPr id="396" name="Kép 395">
          <a:extLst>
            <a:ext uri="{FF2B5EF4-FFF2-40B4-BE49-F238E27FC236}">
              <a16:creationId xmlns:a16="http://schemas.microsoft.com/office/drawing/2014/main" id="{60D4C7C7-AB1E-48EE-92BD-EA442C12D94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50708719"/>
          <a:ext cx="342000" cy="342000"/>
        </a:xfrm>
        <a:prstGeom prst="rect">
          <a:avLst/>
        </a:prstGeom>
      </xdr:spPr>
    </xdr:pic>
    <xdr:clientData/>
  </xdr:oneCellAnchor>
  <xdr:oneCellAnchor>
    <xdr:from>
      <xdr:col>3</xdr:col>
      <xdr:colOff>0</xdr:colOff>
      <xdr:row>158</xdr:row>
      <xdr:rowOff>0</xdr:rowOff>
    </xdr:from>
    <xdr:ext cx="342000" cy="342000"/>
    <xdr:pic>
      <xdr:nvPicPr>
        <xdr:cNvPr id="397" name="Kép 396">
          <a:extLst>
            <a:ext uri="{FF2B5EF4-FFF2-40B4-BE49-F238E27FC236}">
              <a16:creationId xmlns:a16="http://schemas.microsoft.com/office/drawing/2014/main" id="{2B6E4E12-9389-4FE0-AF93-6E7B2C98E77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51030188"/>
          <a:ext cx="342000" cy="342000"/>
        </a:xfrm>
        <a:prstGeom prst="rect">
          <a:avLst/>
        </a:prstGeom>
      </xdr:spPr>
    </xdr:pic>
    <xdr:clientData/>
  </xdr:oneCellAnchor>
  <xdr:oneCellAnchor>
    <xdr:from>
      <xdr:col>3</xdr:col>
      <xdr:colOff>0</xdr:colOff>
      <xdr:row>179</xdr:row>
      <xdr:rowOff>0</xdr:rowOff>
    </xdr:from>
    <xdr:ext cx="342000" cy="342000"/>
    <xdr:pic>
      <xdr:nvPicPr>
        <xdr:cNvPr id="398" name="Kép 397">
          <a:extLst>
            <a:ext uri="{FF2B5EF4-FFF2-40B4-BE49-F238E27FC236}">
              <a16:creationId xmlns:a16="http://schemas.microsoft.com/office/drawing/2014/main" id="{3FA942E4-F681-4994-A115-88DE511EB0B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57781031"/>
          <a:ext cx="342000" cy="342000"/>
        </a:xfrm>
        <a:prstGeom prst="rect">
          <a:avLst/>
        </a:prstGeom>
      </xdr:spPr>
    </xdr:pic>
    <xdr:clientData/>
  </xdr:oneCellAnchor>
  <xdr:oneCellAnchor>
    <xdr:from>
      <xdr:col>3</xdr:col>
      <xdr:colOff>0</xdr:colOff>
      <xdr:row>181</xdr:row>
      <xdr:rowOff>0</xdr:rowOff>
    </xdr:from>
    <xdr:ext cx="342000" cy="342000"/>
    <xdr:pic>
      <xdr:nvPicPr>
        <xdr:cNvPr id="399" name="Kép 398">
          <a:extLst>
            <a:ext uri="{FF2B5EF4-FFF2-40B4-BE49-F238E27FC236}">
              <a16:creationId xmlns:a16="http://schemas.microsoft.com/office/drawing/2014/main" id="{44DD9C47-B522-40DE-8275-75962917BCD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58423969"/>
          <a:ext cx="342000" cy="342000"/>
        </a:xfrm>
        <a:prstGeom prst="rect">
          <a:avLst/>
        </a:prstGeom>
      </xdr:spPr>
    </xdr:pic>
    <xdr:clientData/>
  </xdr:oneCellAnchor>
  <xdr:oneCellAnchor>
    <xdr:from>
      <xdr:col>3</xdr:col>
      <xdr:colOff>0</xdr:colOff>
      <xdr:row>183</xdr:row>
      <xdr:rowOff>0</xdr:rowOff>
    </xdr:from>
    <xdr:ext cx="342000" cy="342000"/>
    <xdr:pic>
      <xdr:nvPicPr>
        <xdr:cNvPr id="400" name="Kép 399">
          <a:extLst>
            <a:ext uri="{FF2B5EF4-FFF2-40B4-BE49-F238E27FC236}">
              <a16:creationId xmlns:a16="http://schemas.microsoft.com/office/drawing/2014/main" id="{F0AD30F1-2C5E-4810-A5A5-E0485FC2E5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69281" y="59066906"/>
          <a:ext cx="342000" cy="342000"/>
        </a:xfrm>
        <a:prstGeom prst="rect">
          <a:avLst/>
        </a:prstGeom>
      </xdr:spPr>
    </xdr:pic>
    <xdr:clientData/>
  </xdr:oneCellAnchor>
  <xdr:oneCellAnchor>
    <xdr:from>
      <xdr:col>3</xdr:col>
      <xdr:colOff>0</xdr:colOff>
      <xdr:row>116</xdr:row>
      <xdr:rowOff>0</xdr:rowOff>
    </xdr:from>
    <xdr:ext cx="335962" cy="342000"/>
    <xdr:pic>
      <xdr:nvPicPr>
        <xdr:cNvPr id="401" name="Kép 400">
          <a:extLst>
            <a:ext uri="{FF2B5EF4-FFF2-40B4-BE49-F238E27FC236}">
              <a16:creationId xmlns:a16="http://schemas.microsoft.com/office/drawing/2014/main" id="{A413BD91-7A8A-4F1D-A7BF-F8D226A9D94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37528500"/>
          <a:ext cx="335962" cy="342000"/>
        </a:xfrm>
        <a:prstGeom prst="rect">
          <a:avLst/>
        </a:prstGeom>
      </xdr:spPr>
    </xdr:pic>
    <xdr:clientData/>
  </xdr:oneCellAnchor>
  <xdr:oneCellAnchor>
    <xdr:from>
      <xdr:col>3</xdr:col>
      <xdr:colOff>0</xdr:colOff>
      <xdr:row>165</xdr:row>
      <xdr:rowOff>0</xdr:rowOff>
    </xdr:from>
    <xdr:ext cx="335962" cy="342000"/>
    <xdr:pic>
      <xdr:nvPicPr>
        <xdr:cNvPr id="402" name="Kép 401">
          <a:extLst>
            <a:ext uri="{FF2B5EF4-FFF2-40B4-BE49-F238E27FC236}">
              <a16:creationId xmlns:a16="http://schemas.microsoft.com/office/drawing/2014/main" id="{D9512CB7-94F3-460F-AD03-D572AC274CC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53280469"/>
          <a:ext cx="335962" cy="342000"/>
        </a:xfrm>
        <a:prstGeom prst="rect">
          <a:avLst/>
        </a:prstGeom>
      </xdr:spPr>
    </xdr:pic>
    <xdr:clientData/>
  </xdr:oneCellAnchor>
  <xdr:oneCellAnchor>
    <xdr:from>
      <xdr:col>3</xdr:col>
      <xdr:colOff>0</xdr:colOff>
      <xdr:row>178</xdr:row>
      <xdr:rowOff>0</xdr:rowOff>
    </xdr:from>
    <xdr:ext cx="335962" cy="342000"/>
    <xdr:pic>
      <xdr:nvPicPr>
        <xdr:cNvPr id="403" name="Kép 402">
          <a:extLst>
            <a:ext uri="{FF2B5EF4-FFF2-40B4-BE49-F238E27FC236}">
              <a16:creationId xmlns:a16="http://schemas.microsoft.com/office/drawing/2014/main" id="{EDB25196-6396-44CA-9F16-555A1949F8A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57459563"/>
          <a:ext cx="335962" cy="342000"/>
        </a:xfrm>
        <a:prstGeom prst="rect">
          <a:avLst/>
        </a:prstGeom>
      </xdr:spPr>
    </xdr:pic>
    <xdr:clientData/>
  </xdr:oneCellAnchor>
  <xdr:oneCellAnchor>
    <xdr:from>
      <xdr:col>3</xdr:col>
      <xdr:colOff>0</xdr:colOff>
      <xdr:row>117</xdr:row>
      <xdr:rowOff>0</xdr:rowOff>
    </xdr:from>
    <xdr:ext cx="342000" cy="342000"/>
    <xdr:pic>
      <xdr:nvPicPr>
        <xdr:cNvPr id="404" name="Kép 403">
          <a:extLst>
            <a:ext uri="{FF2B5EF4-FFF2-40B4-BE49-F238E27FC236}">
              <a16:creationId xmlns:a16="http://schemas.microsoft.com/office/drawing/2014/main" id="{26CDD5BC-F818-41A3-82B1-C37E6333B0F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37849969"/>
          <a:ext cx="342000" cy="342000"/>
        </a:xfrm>
        <a:prstGeom prst="rect">
          <a:avLst/>
        </a:prstGeom>
      </xdr:spPr>
    </xdr:pic>
    <xdr:clientData/>
  </xdr:oneCellAnchor>
  <xdr:oneCellAnchor>
    <xdr:from>
      <xdr:col>3</xdr:col>
      <xdr:colOff>0</xdr:colOff>
      <xdr:row>120</xdr:row>
      <xdr:rowOff>0</xdr:rowOff>
    </xdr:from>
    <xdr:ext cx="342000" cy="342000"/>
    <xdr:pic>
      <xdr:nvPicPr>
        <xdr:cNvPr id="405" name="Kép 404">
          <a:extLst>
            <a:ext uri="{FF2B5EF4-FFF2-40B4-BE49-F238E27FC236}">
              <a16:creationId xmlns:a16="http://schemas.microsoft.com/office/drawing/2014/main" id="{C4CE8D2A-7533-458F-9A45-6D60C7CABFB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38814375"/>
          <a:ext cx="342000" cy="342000"/>
        </a:xfrm>
        <a:prstGeom prst="rect">
          <a:avLst/>
        </a:prstGeom>
      </xdr:spPr>
    </xdr:pic>
    <xdr:clientData/>
  </xdr:oneCellAnchor>
  <xdr:oneCellAnchor>
    <xdr:from>
      <xdr:col>3</xdr:col>
      <xdr:colOff>0</xdr:colOff>
      <xdr:row>121</xdr:row>
      <xdr:rowOff>0</xdr:rowOff>
    </xdr:from>
    <xdr:ext cx="342000" cy="342000"/>
    <xdr:pic>
      <xdr:nvPicPr>
        <xdr:cNvPr id="406" name="Kép 405">
          <a:extLst>
            <a:ext uri="{FF2B5EF4-FFF2-40B4-BE49-F238E27FC236}">
              <a16:creationId xmlns:a16="http://schemas.microsoft.com/office/drawing/2014/main" id="{86D66C86-3A60-45F5-9290-DA90A8C4F6A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39135844"/>
          <a:ext cx="342000" cy="342000"/>
        </a:xfrm>
        <a:prstGeom prst="rect">
          <a:avLst/>
        </a:prstGeom>
      </xdr:spPr>
    </xdr:pic>
    <xdr:clientData/>
  </xdr:oneCellAnchor>
  <xdr:oneCellAnchor>
    <xdr:from>
      <xdr:col>3</xdr:col>
      <xdr:colOff>0</xdr:colOff>
      <xdr:row>133</xdr:row>
      <xdr:rowOff>0</xdr:rowOff>
    </xdr:from>
    <xdr:ext cx="342000" cy="342000"/>
    <xdr:pic>
      <xdr:nvPicPr>
        <xdr:cNvPr id="407" name="Kép 406">
          <a:extLst>
            <a:ext uri="{FF2B5EF4-FFF2-40B4-BE49-F238E27FC236}">
              <a16:creationId xmlns:a16="http://schemas.microsoft.com/office/drawing/2014/main" id="{AF8D35BA-F380-4F7A-9F24-7166526DC6D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42993469"/>
          <a:ext cx="342000" cy="342000"/>
        </a:xfrm>
        <a:prstGeom prst="rect">
          <a:avLst/>
        </a:prstGeom>
      </xdr:spPr>
    </xdr:pic>
    <xdr:clientData/>
  </xdr:oneCellAnchor>
  <xdr:oneCellAnchor>
    <xdr:from>
      <xdr:col>3</xdr:col>
      <xdr:colOff>0</xdr:colOff>
      <xdr:row>143</xdr:row>
      <xdr:rowOff>0</xdr:rowOff>
    </xdr:from>
    <xdr:ext cx="342000" cy="342000"/>
    <xdr:pic>
      <xdr:nvPicPr>
        <xdr:cNvPr id="408" name="Kép 407">
          <a:extLst>
            <a:ext uri="{FF2B5EF4-FFF2-40B4-BE49-F238E27FC236}">
              <a16:creationId xmlns:a16="http://schemas.microsoft.com/office/drawing/2014/main" id="{46E5FD5E-B7CA-49B9-9C4D-C29E11A3BA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46208156"/>
          <a:ext cx="342000" cy="342000"/>
        </a:xfrm>
        <a:prstGeom prst="rect">
          <a:avLst/>
        </a:prstGeom>
      </xdr:spPr>
    </xdr:pic>
    <xdr:clientData/>
  </xdr:oneCellAnchor>
  <xdr:oneCellAnchor>
    <xdr:from>
      <xdr:col>3</xdr:col>
      <xdr:colOff>0</xdr:colOff>
      <xdr:row>144</xdr:row>
      <xdr:rowOff>0</xdr:rowOff>
    </xdr:from>
    <xdr:ext cx="342000" cy="342000"/>
    <xdr:pic>
      <xdr:nvPicPr>
        <xdr:cNvPr id="409" name="Kép 408">
          <a:extLst>
            <a:ext uri="{FF2B5EF4-FFF2-40B4-BE49-F238E27FC236}">
              <a16:creationId xmlns:a16="http://schemas.microsoft.com/office/drawing/2014/main" id="{EF0C2BDC-20C3-4412-9EAC-025ABE61B97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46529625"/>
          <a:ext cx="342000" cy="342000"/>
        </a:xfrm>
        <a:prstGeom prst="rect">
          <a:avLst/>
        </a:prstGeom>
      </xdr:spPr>
    </xdr:pic>
    <xdr:clientData/>
  </xdr:oneCellAnchor>
  <xdr:oneCellAnchor>
    <xdr:from>
      <xdr:col>3</xdr:col>
      <xdr:colOff>0</xdr:colOff>
      <xdr:row>145</xdr:row>
      <xdr:rowOff>0</xdr:rowOff>
    </xdr:from>
    <xdr:ext cx="342000" cy="342000"/>
    <xdr:pic>
      <xdr:nvPicPr>
        <xdr:cNvPr id="410" name="Kép 409">
          <a:extLst>
            <a:ext uri="{FF2B5EF4-FFF2-40B4-BE49-F238E27FC236}">
              <a16:creationId xmlns:a16="http://schemas.microsoft.com/office/drawing/2014/main" id="{D74F3B13-D93D-46D4-9B0A-B6DA9B092A8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46851094"/>
          <a:ext cx="342000" cy="342000"/>
        </a:xfrm>
        <a:prstGeom prst="rect">
          <a:avLst/>
        </a:prstGeom>
      </xdr:spPr>
    </xdr:pic>
    <xdr:clientData/>
  </xdr:oneCellAnchor>
  <xdr:oneCellAnchor>
    <xdr:from>
      <xdr:col>3</xdr:col>
      <xdr:colOff>0</xdr:colOff>
      <xdr:row>153</xdr:row>
      <xdr:rowOff>0</xdr:rowOff>
    </xdr:from>
    <xdr:ext cx="342000" cy="342000"/>
    <xdr:pic>
      <xdr:nvPicPr>
        <xdr:cNvPr id="411" name="Kép 410">
          <a:extLst>
            <a:ext uri="{FF2B5EF4-FFF2-40B4-BE49-F238E27FC236}">
              <a16:creationId xmlns:a16="http://schemas.microsoft.com/office/drawing/2014/main" id="{3D5B6960-A467-4932-B642-7371CAAA398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49422844"/>
          <a:ext cx="342000" cy="342000"/>
        </a:xfrm>
        <a:prstGeom prst="rect">
          <a:avLst/>
        </a:prstGeom>
      </xdr:spPr>
    </xdr:pic>
    <xdr:clientData/>
  </xdr:oneCellAnchor>
  <xdr:oneCellAnchor>
    <xdr:from>
      <xdr:col>3</xdr:col>
      <xdr:colOff>0</xdr:colOff>
      <xdr:row>159</xdr:row>
      <xdr:rowOff>0</xdr:rowOff>
    </xdr:from>
    <xdr:ext cx="342000" cy="342000"/>
    <xdr:pic>
      <xdr:nvPicPr>
        <xdr:cNvPr id="412" name="Kép 411">
          <a:extLst>
            <a:ext uri="{FF2B5EF4-FFF2-40B4-BE49-F238E27FC236}">
              <a16:creationId xmlns:a16="http://schemas.microsoft.com/office/drawing/2014/main" id="{C3D03D9B-E0FF-4142-ACD1-3980282077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51351656"/>
          <a:ext cx="342000" cy="342000"/>
        </a:xfrm>
        <a:prstGeom prst="rect">
          <a:avLst/>
        </a:prstGeom>
      </xdr:spPr>
    </xdr:pic>
    <xdr:clientData/>
  </xdr:oneCellAnchor>
  <xdr:oneCellAnchor>
    <xdr:from>
      <xdr:col>3</xdr:col>
      <xdr:colOff>0</xdr:colOff>
      <xdr:row>171</xdr:row>
      <xdr:rowOff>0</xdr:rowOff>
    </xdr:from>
    <xdr:ext cx="342000" cy="342000"/>
    <xdr:pic>
      <xdr:nvPicPr>
        <xdr:cNvPr id="413" name="Kép 412">
          <a:extLst>
            <a:ext uri="{FF2B5EF4-FFF2-40B4-BE49-F238E27FC236}">
              <a16:creationId xmlns:a16="http://schemas.microsoft.com/office/drawing/2014/main" id="{B29ABD19-1A74-4DEA-A929-6C540E02C73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55209281"/>
          <a:ext cx="342000" cy="342000"/>
        </a:xfrm>
        <a:prstGeom prst="rect">
          <a:avLst/>
        </a:prstGeom>
      </xdr:spPr>
    </xdr:pic>
    <xdr:clientData/>
  </xdr:oneCellAnchor>
  <xdr:oneCellAnchor>
    <xdr:from>
      <xdr:col>3</xdr:col>
      <xdr:colOff>0</xdr:colOff>
      <xdr:row>118</xdr:row>
      <xdr:rowOff>0</xdr:rowOff>
    </xdr:from>
    <xdr:ext cx="360000" cy="360000"/>
    <xdr:pic>
      <xdr:nvPicPr>
        <xdr:cNvPr id="414" name="Kép 413">
          <a:extLst>
            <a:ext uri="{FF2B5EF4-FFF2-40B4-BE49-F238E27FC236}">
              <a16:creationId xmlns:a16="http://schemas.microsoft.com/office/drawing/2014/main" id="{B141976B-6B1D-493C-BB17-BC6F852EDD7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869281" y="38171438"/>
          <a:ext cx="360000" cy="360000"/>
        </a:xfrm>
        <a:prstGeom prst="rect">
          <a:avLst/>
        </a:prstGeom>
      </xdr:spPr>
    </xdr:pic>
    <xdr:clientData/>
  </xdr:oneCellAnchor>
  <xdr:twoCellAnchor editAs="oneCell">
    <xdr:from>
      <xdr:col>3</xdr:col>
      <xdr:colOff>0</xdr:colOff>
      <xdr:row>122</xdr:row>
      <xdr:rowOff>0</xdr:rowOff>
    </xdr:from>
    <xdr:to>
      <xdr:col>4</xdr:col>
      <xdr:colOff>21007</xdr:colOff>
      <xdr:row>123</xdr:row>
      <xdr:rowOff>16245</xdr:rowOff>
    </xdr:to>
    <xdr:pic>
      <xdr:nvPicPr>
        <xdr:cNvPr id="415" name="Kép 414">
          <a:extLst>
            <a:ext uri="{FF2B5EF4-FFF2-40B4-BE49-F238E27FC236}">
              <a16:creationId xmlns:a16="http://schemas.microsoft.com/office/drawing/2014/main" id="{001F3B43-B97D-4A36-B0FF-F189B62043E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69281" y="39457313"/>
          <a:ext cx="346286" cy="341523"/>
        </a:xfrm>
        <a:prstGeom prst="rect">
          <a:avLst/>
        </a:prstGeom>
      </xdr:spPr>
    </xdr:pic>
    <xdr:clientData/>
  </xdr:twoCellAnchor>
  <xdr:twoCellAnchor editAs="oneCell">
    <xdr:from>
      <xdr:col>3</xdr:col>
      <xdr:colOff>0</xdr:colOff>
      <xdr:row>130</xdr:row>
      <xdr:rowOff>0</xdr:rowOff>
    </xdr:from>
    <xdr:to>
      <xdr:col>4</xdr:col>
      <xdr:colOff>21007</xdr:colOff>
      <xdr:row>131</xdr:row>
      <xdr:rowOff>16245</xdr:rowOff>
    </xdr:to>
    <xdr:pic>
      <xdr:nvPicPr>
        <xdr:cNvPr id="416" name="Kép 415">
          <a:extLst>
            <a:ext uri="{FF2B5EF4-FFF2-40B4-BE49-F238E27FC236}">
              <a16:creationId xmlns:a16="http://schemas.microsoft.com/office/drawing/2014/main" id="{0D2A4005-4FA5-4151-BFA6-F98DCD0A7C9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69281" y="42029063"/>
          <a:ext cx="346286" cy="341523"/>
        </a:xfrm>
        <a:prstGeom prst="rect">
          <a:avLst/>
        </a:prstGeom>
      </xdr:spPr>
    </xdr:pic>
    <xdr:clientData/>
  </xdr:twoCellAnchor>
  <xdr:twoCellAnchor editAs="oneCell">
    <xdr:from>
      <xdr:col>3</xdr:col>
      <xdr:colOff>0</xdr:colOff>
      <xdr:row>132</xdr:row>
      <xdr:rowOff>0</xdr:rowOff>
    </xdr:from>
    <xdr:to>
      <xdr:col>4</xdr:col>
      <xdr:colOff>21007</xdr:colOff>
      <xdr:row>133</xdr:row>
      <xdr:rowOff>16244</xdr:rowOff>
    </xdr:to>
    <xdr:pic>
      <xdr:nvPicPr>
        <xdr:cNvPr id="417" name="Kép 416">
          <a:extLst>
            <a:ext uri="{FF2B5EF4-FFF2-40B4-BE49-F238E27FC236}">
              <a16:creationId xmlns:a16="http://schemas.microsoft.com/office/drawing/2014/main" id="{C4BF55A1-E888-4E3A-93EA-A4E47E253A3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69281" y="42672000"/>
          <a:ext cx="346286" cy="341523"/>
        </a:xfrm>
        <a:prstGeom prst="rect">
          <a:avLst/>
        </a:prstGeom>
      </xdr:spPr>
    </xdr:pic>
    <xdr:clientData/>
  </xdr:twoCellAnchor>
  <xdr:twoCellAnchor editAs="oneCell">
    <xdr:from>
      <xdr:col>3</xdr:col>
      <xdr:colOff>0</xdr:colOff>
      <xdr:row>134</xdr:row>
      <xdr:rowOff>0</xdr:rowOff>
    </xdr:from>
    <xdr:to>
      <xdr:col>4</xdr:col>
      <xdr:colOff>21007</xdr:colOff>
      <xdr:row>135</xdr:row>
      <xdr:rowOff>16245</xdr:rowOff>
    </xdr:to>
    <xdr:pic>
      <xdr:nvPicPr>
        <xdr:cNvPr id="418" name="Kép 417">
          <a:extLst>
            <a:ext uri="{FF2B5EF4-FFF2-40B4-BE49-F238E27FC236}">
              <a16:creationId xmlns:a16="http://schemas.microsoft.com/office/drawing/2014/main" id="{7EA4DBE4-BC53-4D4D-8ACF-82A4D45B0EA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69281" y="43314938"/>
          <a:ext cx="346286" cy="341523"/>
        </a:xfrm>
        <a:prstGeom prst="rect">
          <a:avLst/>
        </a:prstGeom>
      </xdr:spPr>
    </xdr:pic>
    <xdr:clientData/>
  </xdr:twoCellAnchor>
  <xdr:twoCellAnchor editAs="oneCell">
    <xdr:from>
      <xdr:col>3</xdr:col>
      <xdr:colOff>0</xdr:colOff>
      <xdr:row>180</xdr:row>
      <xdr:rowOff>0</xdr:rowOff>
    </xdr:from>
    <xdr:to>
      <xdr:col>4</xdr:col>
      <xdr:colOff>21007</xdr:colOff>
      <xdr:row>181</xdr:row>
      <xdr:rowOff>16244</xdr:rowOff>
    </xdr:to>
    <xdr:pic>
      <xdr:nvPicPr>
        <xdr:cNvPr id="419" name="Kép 418">
          <a:extLst>
            <a:ext uri="{FF2B5EF4-FFF2-40B4-BE49-F238E27FC236}">
              <a16:creationId xmlns:a16="http://schemas.microsoft.com/office/drawing/2014/main" id="{A1D0A604-0726-4026-BC35-218EA27E782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69281" y="58102500"/>
          <a:ext cx="346286" cy="341523"/>
        </a:xfrm>
        <a:prstGeom prst="rect">
          <a:avLst/>
        </a:prstGeom>
      </xdr:spPr>
    </xdr:pic>
    <xdr:clientData/>
  </xdr:twoCellAnchor>
  <xdr:twoCellAnchor editAs="oneCell">
    <xdr:from>
      <xdr:col>3</xdr:col>
      <xdr:colOff>0</xdr:colOff>
      <xdr:row>186</xdr:row>
      <xdr:rowOff>0</xdr:rowOff>
    </xdr:from>
    <xdr:to>
      <xdr:col>4</xdr:col>
      <xdr:colOff>21007</xdr:colOff>
      <xdr:row>187</xdr:row>
      <xdr:rowOff>16245</xdr:rowOff>
    </xdr:to>
    <xdr:pic>
      <xdr:nvPicPr>
        <xdr:cNvPr id="420" name="Kép 419">
          <a:extLst>
            <a:ext uri="{FF2B5EF4-FFF2-40B4-BE49-F238E27FC236}">
              <a16:creationId xmlns:a16="http://schemas.microsoft.com/office/drawing/2014/main" id="{FD612354-2FBE-40D6-BDC4-A00E81AF497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69281" y="60031313"/>
          <a:ext cx="346286" cy="341523"/>
        </a:xfrm>
        <a:prstGeom prst="rect">
          <a:avLst/>
        </a:prstGeom>
      </xdr:spPr>
    </xdr:pic>
    <xdr:clientData/>
  </xdr:twoCellAnchor>
  <xdr:oneCellAnchor>
    <xdr:from>
      <xdr:col>3</xdr:col>
      <xdr:colOff>0</xdr:colOff>
      <xdr:row>127</xdr:row>
      <xdr:rowOff>0</xdr:rowOff>
    </xdr:from>
    <xdr:ext cx="342000" cy="342000"/>
    <xdr:pic>
      <xdr:nvPicPr>
        <xdr:cNvPr id="421" name="Kép 420">
          <a:extLst>
            <a:ext uri="{FF2B5EF4-FFF2-40B4-BE49-F238E27FC236}">
              <a16:creationId xmlns:a16="http://schemas.microsoft.com/office/drawing/2014/main" id="{6BD4F989-8468-4E95-AC1D-CA53229A741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41064656"/>
          <a:ext cx="342000" cy="342000"/>
        </a:xfrm>
        <a:prstGeom prst="rect">
          <a:avLst/>
        </a:prstGeom>
      </xdr:spPr>
    </xdr:pic>
    <xdr:clientData/>
  </xdr:oneCellAnchor>
  <xdr:oneCellAnchor>
    <xdr:from>
      <xdr:col>3</xdr:col>
      <xdr:colOff>0</xdr:colOff>
      <xdr:row>129</xdr:row>
      <xdr:rowOff>0</xdr:rowOff>
    </xdr:from>
    <xdr:ext cx="342000" cy="342000"/>
    <xdr:pic>
      <xdr:nvPicPr>
        <xdr:cNvPr id="422" name="Kép 421">
          <a:extLst>
            <a:ext uri="{FF2B5EF4-FFF2-40B4-BE49-F238E27FC236}">
              <a16:creationId xmlns:a16="http://schemas.microsoft.com/office/drawing/2014/main" id="{2D0BDADA-38E3-4338-8740-2AFADE7C2DB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41707594"/>
          <a:ext cx="342000" cy="342000"/>
        </a:xfrm>
        <a:prstGeom prst="rect">
          <a:avLst/>
        </a:prstGeom>
      </xdr:spPr>
    </xdr:pic>
    <xdr:clientData/>
  </xdr:oneCellAnchor>
  <xdr:oneCellAnchor>
    <xdr:from>
      <xdr:col>3</xdr:col>
      <xdr:colOff>0</xdr:colOff>
      <xdr:row>141</xdr:row>
      <xdr:rowOff>0</xdr:rowOff>
    </xdr:from>
    <xdr:ext cx="342000" cy="342000"/>
    <xdr:pic>
      <xdr:nvPicPr>
        <xdr:cNvPr id="423" name="Kép 422">
          <a:extLst>
            <a:ext uri="{FF2B5EF4-FFF2-40B4-BE49-F238E27FC236}">
              <a16:creationId xmlns:a16="http://schemas.microsoft.com/office/drawing/2014/main" id="{AF6A4A63-0308-4F35-9234-434C292367D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45565219"/>
          <a:ext cx="342000" cy="342000"/>
        </a:xfrm>
        <a:prstGeom prst="rect">
          <a:avLst/>
        </a:prstGeom>
      </xdr:spPr>
    </xdr:pic>
    <xdr:clientData/>
  </xdr:oneCellAnchor>
  <xdr:oneCellAnchor>
    <xdr:from>
      <xdr:col>3</xdr:col>
      <xdr:colOff>0</xdr:colOff>
      <xdr:row>164</xdr:row>
      <xdr:rowOff>0</xdr:rowOff>
    </xdr:from>
    <xdr:ext cx="342000" cy="342000"/>
    <xdr:pic>
      <xdr:nvPicPr>
        <xdr:cNvPr id="424" name="Kép 423">
          <a:extLst>
            <a:ext uri="{FF2B5EF4-FFF2-40B4-BE49-F238E27FC236}">
              <a16:creationId xmlns:a16="http://schemas.microsoft.com/office/drawing/2014/main" id="{89FEF599-E603-41CE-98DD-C66011C0376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52959000"/>
          <a:ext cx="342000" cy="342000"/>
        </a:xfrm>
        <a:prstGeom prst="rect">
          <a:avLst/>
        </a:prstGeom>
      </xdr:spPr>
    </xdr:pic>
    <xdr:clientData/>
  </xdr:oneCellAnchor>
  <xdr:oneCellAnchor>
    <xdr:from>
      <xdr:col>3</xdr:col>
      <xdr:colOff>0</xdr:colOff>
      <xdr:row>182</xdr:row>
      <xdr:rowOff>0</xdr:rowOff>
    </xdr:from>
    <xdr:ext cx="342000" cy="342000"/>
    <xdr:pic>
      <xdr:nvPicPr>
        <xdr:cNvPr id="425" name="Kép 424">
          <a:extLst>
            <a:ext uri="{FF2B5EF4-FFF2-40B4-BE49-F238E27FC236}">
              <a16:creationId xmlns:a16="http://schemas.microsoft.com/office/drawing/2014/main" id="{79202D52-7FDA-461B-8515-746321C6D11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58745438"/>
          <a:ext cx="342000" cy="342000"/>
        </a:xfrm>
        <a:prstGeom prst="rect">
          <a:avLst/>
        </a:prstGeom>
      </xdr:spPr>
    </xdr:pic>
    <xdr:clientData/>
  </xdr:oneCellAnchor>
  <xdr:oneCellAnchor>
    <xdr:from>
      <xdr:col>3</xdr:col>
      <xdr:colOff>0</xdr:colOff>
      <xdr:row>187</xdr:row>
      <xdr:rowOff>0</xdr:rowOff>
    </xdr:from>
    <xdr:ext cx="342000" cy="342000"/>
    <xdr:pic>
      <xdr:nvPicPr>
        <xdr:cNvPr id="426" name="Kép 425">
          <a:extLst>
            <a:ext uri="{FF2B5EF4-FFF2-40B4-BE49-F238E27FC236}">
              <a16:creationId xmlns:a16="http://schemas.microsoft.com/office/drawing/2014/main" id="{93121B18-6BF8-46D8-90E0-547977A3EE9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69281" y="60352781"/>
          <a:ext cx="342000" cy="342000"/>
        </a:xfrm>
        <a:prstGeom prst="rect">
          <a:avLst/>
        </a:prstGeom>
      </xdr:spPr>
    </xdr:pic>
    <xdr:clientData/>
  </xdr:oneCellAnchor>
  <xdr:twoCellAnchor editAs="oneCell">
    <xdr:from>
      <xdr:col>3</xdr:col>
      <xdr:colOff>0</xdr:colOff>
      <xdr:row>138</xdr:row>
      <xdr:rowOff>0</xdr:rowOff>
    </xdr:from>
    <xdr:to>
      <xdr:col>4</xdr:col>
      <xdr:colOff>17197</xdr:colOff>
      <xdr:row>139</xdr:row>
      <xdr:rowOff>21960</xdr:rowOff>
    </xdr:to>
    <xdr:pic>
      <xdr:nvPicPr>
        <xdr:cNvPr id="427" name="Kép 426">
          <a:extLst>
            <a:ext uri="{FF2B5EF4-FFF2-40B4-BE49-F238E27FC236}">
              <a16:creationId xmlns:a16="http://schemas.microsoft.com/office/drawing/2014/main" id="{A52206AE-18FC-470B-BD1E-A5C25B5B945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69281" y="44600813"/>
          <a:ext cx="342476" cy="339618"/>
        </a:xfrm>
        <a:prstGeom prst="rect">
          <a:avLst/>
        </a:prstGeom>
      </xdr:spPr>
    </xdr:pic>
    <xdr:clientData/>
  </xdr:twoCellAnchor>
  <xdr:twoCellAnchor editAs="oneCell">
    <xdr:from>
      <xdr:col>3</xdr:col>
      <xdr:colOff>0</xdr:colOff>
      <xdr:row>161</xdr:row>
      <xdr:rowOff>0</xdr:rowOff>
    </xdr:from>
    <xdr:to>
      <xdr:col>4</xdr:col>
      <xdr:colOff>17197</xdr:colOff>
      <xdr:row>162</xdr:row>
      <xdr:rowOff>21959</xdr:rowOff>
    </xdr:to>
    <xdr:pic>
      <xdr:nvPicPr>
        <xdr:cNvPr id="428" name="Kép 427">
          <a:extLst>
            <a:ext uri="{FF2B5EF4-FFF2-40B4-BE49-F238E27FC236}">
              <a16:creationId xmlns:a16="http://schemas.microsoft.com/office/drawing/2014/main" id="{F3371BBA-EB0F-4204-82AB-2241FE29082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69281" y="51994594"/>
          <a:ext cx="342476" cy="339618"/>
        </a:xfrm>
        <a:prstGeom prst="rect">
          <a:avLst/>
        </a:prstGeom>
      </xdr:spPr>
    </xdr:pic>
    <xdr:clientData/>
  </xdr:twoCellAnchor>
  <xdr:oneCellAnchor>
    <xdr:from>
      <xdr:col>3</xdr:col>
      <xdr:colOff>0</xdr:colOff>
      <xdr:row>148</xdr:row>
      <xdr:rowOff>0</xdr:rowOff>
    </xdr:from>
    <xdr:ext cx="342000" cy="342000"/>
    <xdr:pic>
      <xdr:nvPicPr>
        <xdr:cNvPr id="429" name="Kép 428">
          <a:extLst>
            <a:ext uri="{FF2B5EF4-FFF2-40B4-BE49-F238E27FC236}">
              <a16:creationId xmlns:a16="http://schemas.microsoft.com/office/drawing/2014/main" id="{DDFCFBE9-7F08-41C4-93BD-687AFABE99F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69281" y="47815500"/>
          <a:ext cx="342000" cy="342000"/>
        </a:xfrm>
        <a:prstGeom prst="rect">
          <a:avLst/>
        </a:prstGeom>
      </xdr:spPr>
    </xdr:pic>
    <xdr:clientData/>
  </xdr:oneCellAnchor>
  <xdr:oneCellAnchor>
    <xdr:from>
      <xdr:col>3</xdr:col>
      <xdr:colOff>0</xdr:colOff>
      <xdr:row>149</xdr:row>
      <xdr:rowOff>0</xdr:rowOff>
    </xdr:from>
    <xdr:ext cx="342000" cy="342000"/>
    <xdr:pic>
      <xdr:nvPicPr>
        <xdr:cNvPr id="430" name="Kép 429">
          <a:extLst>
            <a:ext uri="{FF2B5EF4-FFF2-40B4-BE49-F238E27FC236}">
              <a16:creationId xmlns:a16="http://schemas.microsoft.com/office/drawing/2014/main" id="{C8024D42-5276-4A4C-8DE9-7A40B3F78BC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69281" y="48136969"/>
          <a:ext cx="342000" cy="342000"/>
        </a:xfrm>
        <a:prstGeom prst="rect">
          <a:avLst/>
        </a:prstGeom>
      </xdr:spPr>
    </xdr:pic>
    <xdr:clientData/>
  </xdr:oneCellAnchor>
  <xdr:oneCellAnchor>
    <xdr:from>
      <xdr:col>3</xdr:col>
      <xdr:colOff>0</xdr:colOff>
      <xdr:row>163</xdr:row>
      <xdr:rowOff>0</xdr:rowOff>
    </xdr:from>
    <xdr:ext cx="342000" cy="342000"/>
    <xdr:pic>
      <xdr:nvPicPr>
        <xdr:cNvPr id="431" name="Kép 430">
          <a:extLst>
            <a:ext uri="{FF2B5EF4-FFF2-40B4-BE49-F238E27FC236}">
              <a16:creationId xmlns:a16="http://schemas.microsoft.com/office/drawing/2014/main" id="{3070F8B2-1A71-4C86-B64D-8EE069721E9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69281" y="52637531"/>
          <a:ext cx="342000" cy="342000"/>
        </a:xfrm>
        <a:prstGeom prst="rect">
          <a:avLst/>
        </a:prstGeom>
      </xdr:spPr>
    </xdr:pic>
    <xdr:clientData/>
  </xdr:oneCellAnchor>
  <xdr:oneCellAnchor>
    <xdr:from>
      <xdr:col>3</xdr:col>
      <xdr:colOff>0</xdr:colOff>
      <xdr:row>151</xdr:row>
      <xdr:rowOff>0</xdr:rowOff>
    </xdr:from>
    <xdr:ext cx="342000" cy="342000"/>
    <xdr:pic>
      <xdr:nvPicPr>
        <xdr:cNvPr id="432" name="Kép 431">
          <a:extLst>
            <a:ext uri="{FF2B5EF4-FFF2-40B4-BE49-F238E27FC236}">
              <a16:creationId xmlns:a16="http://schemas.microsoft.com/office/drawing/2014/main" id="{ED46AB7C-9B5E-476F-B0CD-14A5840F70F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69281" y="48779906"/>
          <a:ext cx="342000" cy="342000"/>
        </a:xfrm>
        <a:prstGeom prst="rect">
          <a:avLst/>
        </a:prstGeom>
      </xdr:spPr>
    </xdr:pic>
    <xdr:clientData/>
  </xdr:oneCellAnchor>
  <xdr:oneCellAnchor>
    <xdr:from>
      <xdr:col>3</xdr:col>
      <xdr:colOff>0</xdr:colOff>
      <xdr:row>175</xdr:row>
      <xdr:rowOff>0</xdr:rowOff>
    </xdr:from>
    <xdr:ext cx="342000" cy="342000"/>
    <xdr:pic>
      <xdr:nvPicPr>
        <xdr:cNvPr id="433" name="Kép 432">
          <a:extLst>
            <a:ext uri="{FF2B5EF4-FFF2-40B4-BE49-F238E27FC236}">
              <a16:creationId xmlns:a16="http://schemas.microsoft.com/office/drawing/2014/main" id="{6F4CB2DA-5555-4610-9927-B2DE498EAFC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69281" y="56495156"/>
          <a:ext cx="342000" cy="342000"/>
        </a:xfrm>
        <a:prstGeom prst="rect">
          <a:avLst/>
        </a:prstGeom>
      </xdr:spPr>
    </xdr:pic>
    <xdr:clientData/>
  </xdr:oneCellAnchor>
  <xdr:oneCellAnchor>
    <xdr:from>
      <xdr:col>3</xdr:col>
      <xdr:colOff>0</xdr:colOff>
      <xdr:row>173</xdr:row>
      <xdr:rowOff>0</xdr:rowOff>
    </xdr:from>
    <xdr:ext cx="335962" cy="342000"/>
    <xdr:pic>
      <xdr:nvPicPr>
        <xdr:cNvPr id="434" name="Kép 433">
          <a:extLst>
            <a:ext uri="{FF2B5EF4-FFF2-40B4-BE49-F238E27FC236}">
              <a16:creationId xmlns:a16="http://schemas.microsoft.com/office/drawing/2014/main" id="{64F580F5-EAFE-47C8-8E24-F3E72E7AD91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69281" y="55852219"/>
          <a:ext cx="335962" cy="342000"/>
        </a:xfrm>
        <a:prstGeom prst="rect">
          <a:avLst/>
        </a:prstGeom>
      </xdr:spPr>
    </xdr:pic>
    <xdr:clientData/>
  </xdr:oneCellAnchor>
  <xdr:twoCellAnchor editAs="oneCell">
    <xdr:from>
      <xdr:col>3</xdr:col>
      <xdr:colOff>0</xdr:colOff>
      <xdr:row>174</xdr:row>
      <xdr:rowOff>0</xdr:rowOff>
    </xdr:from>
    <xdr:to>
      <xdr:col>4</xdr:col>
      <xdr:colOff>50437</xdr:colOff>
      <xdr:row>175</xdr:row>
      <xdr:rowOff>41777</xdr:rowOff>
    </xdr:to>
    <xdr:pic>
      <xdr:nvPicPr>
        <xdr:cNvPr id="435" name="Kép 434">
          <a:extLst>
            <a:ext uri="{FF2B5EF4-FFF2-40B4-BE49-F238E27FC236}">
              <a16:creationId xmlns:a16="http://schemas.microsoft.com/office/drawing/2014/main" id="{AFF5D1E7-B634-40DC-AB59-FB5763072B7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69281" y="56173688"/>
          <a:ext cx="370001" cy="363245"/>
        </a:xfrm>
        <a:prstGeom prst="rect">
          <a:avLst/>
        </a:prstGeom>
      </xdr:spPr>
    </xdr:pic>
    <xdr:clientData/>
  </xdr:twoCellAnchor>
  <xdr:oneCellAnchor>
    <xdr:from>
      <xdr:col>3</xdr:col>
      <xdr:colOff>0</xdr:colOff>
      <xdr:row>166</xdr:row>
      <xdr:rowOff>0</xdr:rowOff>
    </xdr:from>
    <xdr:ext cx="342000" cy="342000"/>
    <xdr:pic>
      <xdr:nvPicPr>
        <xdr:cNvPr id="436" name="Kép 435">
          <a:extLst>
            <a:ext uri="{FF2B5EF4-FFF2-40B4-BE49-F238E27FC236}">
              <a16:creationId xmlns:a16="http://schemas.microsoft.com/office/drawing/2014/main" id="{D07E9CA8-30A2-46AC-B6B8-A8BE8829A83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69281" y="53601938"/>
          <a:ext cx="342000" cy="342000"/>
        </a:xfrm>
        <a:prstGeom prst="rect">
          <a:avLst/>
        </a:prstGeom>
      </xdr:spPr>
    </xdr:pic>
    <xdr:clientData/>
  </xdr:oneCellAnchor>
  <xdr:oneCellAnchor>
    <xdr:from>
      <xdr:col>3</xdr:col>
      <xdr:colOff>0</xdr:colOff>
      <xdr:row>167</xdr:row>
      <xdr:rowOff>0</xdr:rowOff>
    </xdr:from>
    <xdr:ext cx="342000" cy="342000"/>
    <xdr:pic>
      <xdr:nvPicPr>
        <xdr:cNvPr id="437" name="Kép 436">
          <a:extLst>
            <a:ext uri="{FF2B5EF4-FFF2-40B4-BE49-F238E27FC236}">
              <a16:creationId xmlns:a16="http://schemas.microsoft.com/office/drawing/2014/main" id="{A3F5F606-5344-4A5C-B2E3-7B8AB5FB2D1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69281" y="53923406"/>
          <a:ext cx="342000" cy="342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B5FF2226-CAFE-4F79-9E02-1E7B1E05CB82}"/>
            </a:ext>
          </a:extLst>
        </xdr:cNvPr>
        <xdr:cNvSpPr/>
      </xdr:nvSpPr>
      <xdr:spPr>
        <a:xfrm>
          <a:off x="1232534" y="68580"/>
          <a:ext cx="74295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3FEDFE66-AFA9-4926-974A-752841B2A8A0}"/>
            </a:ext>
          </a:extLst>
        </xdr:cNvPr>
        <xdr:cNvSpPr/>
      </xdr:nvSpPr>
      <xdr:spPr>
        <a:xfrm>
          <a:off x="1224915" y="590550"/>
          <a:ext cx="742950" cy="45529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256C1B89-4E53-4D4F-AFEB-8A41C3EA0AFB}"/>
            </a:ext>
          </a:extLst>
        </xdr:cNvPr>
        <xdr:cNvSpPr/>
      </xdr:nvSpPr>
      <xdr:spPr>
        <a:xfrm>
          <a:off x="1236345" y="1122045"/>
          <a:ext cx="74295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ED63991A-0458-4380-BB0B-12B7382677FD}"/>
            </a:ext>
          </a:extLst>
        </xdr:cNvPr>
        <xdr:cNvSpPr/>
      </xdr:nvSpPr>
      <xdr:spPr>
        <a:xfrm>
          <a:off x="2044065" y="72390"/>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56BE20D6-1FB8-470F-A433-DAAACD7BCC86}"/>
            </a:ext>
          </a:extLst>
        </xdr:cNvPr>
        <xdr:cNvSpPr/>
      </xdr:nvSpPr>
      <xdr:spPr>
        <a:xfrm>
          <a:off x="2044066" y="600075"/>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B677038B-B8DC-4B99-9DEF-28A445A815A7}"/>
            </a:ext>
          </a:extLst>
        </xdr:cNvPr>
        <xdr:cNvSpPr/>
      </xdr:nvSpPr>
      <xdr:spPr>
        <a:xfrm>
          <a:off x="2055496" y="1133475"/>
          <a:ext cx="70866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B0EF980B-6411-45D7-8733-359E85A4833B}"/>
            </a:ext>
          </a:extLst>
        </xdr:cNvPr>
        <xdr:cNvSpPr/>
      </xdr:nvSpPr>
      <xdr:spPr>
        <a:xfrm>
          <a:off x="2828925" y="72390"/>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B99CB1BD-ACDA-4F34-910C-ECE93EF8F011}"/>
            </a:ext>
          </a:extLst>
        </xdr:cNvPr>
        <xdr:cNvSpPr/>
      </xdr:nvSpPr>
      <xdr:spPr>
        <a:xfrm>
          <a:off x="2828926" y="600075"/>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81C6EBE5-DCF1-4E0C-83A3-96206C1FBB93}"/>
            </a:ext>
          </a:extLst>
        </xdr:cNvPr>
        <xdr:cNvSpPr/>
      </xdr:nvSpPr>
      <xdr:spPr>
        <a:xfrm>
          <a:off x="2840356" y="1133475"/>
          <a:ext cx="71247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1383030</xdr:colOff>
      <xdr:row>4</xdr:row>
      <xdr:rowOff>180975</xdr:rowOff>
    </xdr:from>
    <xdr:to>
      <xdr:col>16</xdr:col>
      <xdr:colOff>91440</xdr:colOff>
      <xdr:row>6</xdr:row>
      <xdr:rowOff>9525</xdr:rowOff>
    </xdr:to>
    <xdr:pic>
      <xdr:nvPicPr>
        <xdr:cNvPr id="17" name="Kép 16">
          <a:extLst>
            <a:ext uri="{FF2B5EF4-FFF2-40B4-BE49-F238E27FC236}">
              <a16:creationId xmlns:a16="http://schemas.microsoft.com/office/drawing/2014/main" id="{BE90EC99-6489-42CA-9CA8-8416F6CC6ACB}"/>
            </a:ext>
          </a:extLst>
        </xdr:cNvPr>
        <xdr:cNvPicPr>
          <a:picLocks noChangeAspect="1"/>
        </xdr:cNvPicPr>
      </xdr:nvPicPr>
      <xdr:blipFill>
        <a:blip xmlns:r="http://schemas.openxmlformats.org/officeDocument/2006/relationships" r:embed="rId10"/>
        <a:stretch>
          <a:fillRect/>
        </a:stretch>
      </xdr:blipFill>
      <xdr:spPr>
        <a:xfrm>
          <a:off x="7821930" y="1866900"/>
          <a:ext cx="350520" cy="339090"/>
        </a:xfrm>
        <a:prstGeom prst="rect">
          <a:avLst/>
        </a:prstGeom>
      </xdr:spPr>
    </xdr:pic>
    <xdr:clientData/>
  </xdr:twoCellAnchor>
  <xdr:oneCellAnchor>
    <xdr:from>
      <xdr:col>15</xdr:col>
      <xdr:colOff>1066800</xdr:colOff>
      <xdr:row>4</xdr:row>
      <xdr:rowOff>180975</xdr:rowOff>
    </xdr:from>
    <xdr:ext cx="342000" cy="342000"/>
    <xdr:pic>
      <xdr:nvPicPr>
        <xdr:cNvPr id="18" name="Kép 17">
          <a:extLst>
            <a:ext uri="{FF2B5EF4-FFF2-40B4-BE49-F238E27FC236}">
              <a16:creationId xmlns:a16="http://schemas.microsoft.com/office/drawing/2014/main" id="{37E713AB-BA1E-405A-8F3A-95060EC944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05700" y="1864995"/>
          <a:ext cx="342000" cy="342000"/>
        </a:xfrm>
        <a:prstGeom prst="rect">
          <a:avLst/>
        </a:prstGeom>
      </xdr:spPr>
    </xdr:pic>
    <xdr:clientData/>
  </xdr:oneCellAnchor>
  <xdr:oneCellAnchor>
    <xdr:from>
      <xdr:col>16</xdr:col>
      <xdr:colOff>64770</xdr:colOff>
      <xdr:row>4</xdr:row>
      <xdr:rowOff>182880</xdr:rowOff>
    </xdr:from>
    <xdr:ext cx="342000" cy="342000"/>
    <xdr:pic>
      <xdr:nvPicPr>
        <xdr:cNvPr id="19" name="Kép 18">
          <a:extLst>
            <a:ext uri="{FF2B5EF4-FFF2-40B4-BE49-F238E27FC236}">
              <a16:creationId xmlns:a16="http://schemas.microsoft.com/office/drawing/2014/main" id="{54A0834D-7E8A-4B75-8C83-02B85B43C2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51495" y="1868805"/>
          <a:ext cx="342000" cy="342000"/>
        </a:xfrm>
        <a:prstGeom prst="rect">
          <a:avLst/>
        </a:prstGeom>
      </xdr:spPr>
    </xdr:pic>
    <xdr:clientData/>
  </xdr:oneCellAnchor>
  <xdr:oneCellAnchor>
    <xdr:from>
      <xdr:col>3</xdr:col>
      <xdr:colOff>0</xdr:colOff>
      <xdr:row>10</xdr:row>
      <xdr:rowOff>0</xdr:rowOff>
    </xdr:from>
    <xdr:ext cx="342000" cy="342000"/>
    <xdr:pic>
      <xdr:nvPicPr>
        <xdr:cNvPr id="34" name="Kép 33">
          <a:extLst>
            <a:ext uri="{FF2B5EF4-FFF2-40B4-BE49-F238E27FC236}">
              <a16:creationId xmlns:a16="http://schemas.microsoft.com/office/drawing/2014/main" id="{B79137DB-C401-47D6-AF0F-D6C0B84B5F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3209925"/>
          <a:ext cx="342000" cy="342000"/>
        </a:xfrm>
        <a:prstGeom prst="rect">
          <a:avLst/>
        </a:prstGeom>
      </xdr:spPr>
    </xdr:pic>
    <xdr:clientData/>
  </xdr:oneCellAnchor>
  <xdr:oneCellAnchor>
    <xdr:from>
      <xdr:col>3</xdr:col>
      <xdr:colOff>0</xdr:colOff>
      <xdr:row>14</xdr:row>
      <xdr:rowOff>0</xdr:rowOff>
    </xdr:from>
    <xdr:ext cx="342000" cy="342000"/>
    <xdr:pic>
      <xdr:nvPicPr>
        <xdr:cNvPr id="36" name="Kép 35">
          <a:extLst>
            <a:ext uri="{FF2B5EF4-FFF2-40B4-BE49-F238E27FC236}">
              <a16:creationId xmlns:a16="http://schemas.microsoft.com/office/drawing/2014/main" id="{D9F7EC84-1532-4CFC-AAC8-29C12C28C99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38325" y="4505325"/>
          <a:ext cx="342000" cy="342000"/>
        </a:xfrm>
        <a:prstGeom prst="rect">
          <a:avLst/>
        </a:prstGeom>
      </xdr:spPr>
    </xdr:pic>
    <xdr:clientData/>
  </xdr:oneCellAnchor>
  <xdr:oneCellAnchor>
    <xdr:from>
      <xdr:col>3</xdr:col>
      <xdr:colOff>0</xdr:colOff>
      <xdr:row>19</xdr:row>
      <xdr:rowOff>0</xdr:rowOff>
    </xdr:from>
    <xdr:ext cx="342000" cy="342000"/>
    <xdr:pic>
      <xdr:nvPicPr>
        <xdr:cNvPr id="41" name="Kép 40">
          <a:extLst>
            <a:ext uri="{FF2B5EF4-FFF2-40B4-BE49-F238E27FC236}">
              <a16:creationId xmlns:a16="http://schemas.microsoft.com/office/drawing/2014/main" id="{066504F4-CC1D-4163-8088-522F19562E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6124575"/>
          <a:ext cx="342000" cy="342000"/>
        </a:xfrm>
        <a:prstGeom prst="rect">
          <a:avLst/>
        </a:prstGeom>
      </xdr:spPr>
    </xdr:pic>
    <xdr:clientData/>
  </xdr:oneCellAnchor>
  <xdr:oneCellAnchor>
    <xdr:from>
      <xdr:col>3</xdr:col>
      <xdr:colOff>0</xdr:colOff>
      <xdr:row>12</xdr:row>
      <xdr:rowOff>0</xdr:rowOff>
    </xdr:from>
    <xdr:ext cx="342000" cy="342000"/>
    <xdr:pic>
      <xdr:nvPicPr>
        <xdr:cNvPr id="82" name="Kép 81">
          <a:extLst>
            <a:ext uri="{FF2B5EF4-FFF2-40B4-BE49-F238E27FC236}">
              <a16:creationId xmlns:a16="http://schemas.microsoft.com/office/drawing/2014/main" id="{914AFFB5-69D4-4C82-8C33-312388433B5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3857625"/>
          <a:ext cx="342000" cy="342000"/>
        </a:xfrm>
        <a:prstGeom prst="rect">
          <a:avLst/>
        </a:prstGeom>
      </xdr:spPr>
    </xdr:pic>
    <xdr:clientData/>
  </xdr:oneCellAnchor>
  <xdr:oneCellAnchor>
    <xdr:from>
      <xdr:col>11</xdr:col>
      <xdr:colOff>1190625</xdr:colOff>
      <xdr:row>2</xdr:row>
      <xdr:rowOff>466725</xdr:rowOff>
    </xdr:from>
    <xdr:ext cx="554400" cy="554400"/>
    <xdr:pic>
      <xdr:nvPicPr>
        <xdr:cNvPr id="83" name="Kép 82">
          <a:extLst>
            <a:ext uri="{FF2B5EF4-FFF2-40B4-BE49-F238E27FC236}">
              <a16:creationId xmlns:a16="http://schemas.microsoft.com/office/drawing/2014/main" id="{0A949F50-FBFD-476E-B8FF-B5BFE18E16D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817745" y="1061085"/>
          <a:ext cx="554400" cy="554400"/>
        </a:xfrm>
        <a:prstGeom prst="rect">
          <a:avLst/>
        </a:prstGeom>
      </xdr:spPr>
    </xdr:pic>
    <xdr:clientData/>
  </xdr:oneCellAnchor>
  <xdr:twoCellAnchor editAs="oneCell">
    <xdr:from>
      <xdr:col>1</xdr:col>
      <xdr:colOff>9525</xdr:colOff>
      <xdr:row>0</xdr:row>
      <xdr:rowOff>28575</xdr:rowOff>
    </xdr:from>
    <xdr:to>
      <xdr:col>2</xdr:col>
      <xdr:colOff>1047274</xdr:colOff>
      <xdr:row>3</xdr:row>
      <xdr:rowOff>513951</xdr:rowOff>
    </xdr:to>
    <xdr:pic>
      <xdr:nvPicPr>
        <xdr:cNvPr id="84" name="Kép 83" descr="File Attachment:">
          <a:extLst>
            <a:ext uri="{FF2B5EF4-FFF2-40B4-BE49-F238E27FC236}">
              <a16:creationId xmlns:a16="http://schemas.microsoft.com/office/drawing/2014/main" id="{885D9C9F-96C3-4CAA-82DE-08E10017CCD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050" y="28575"/>
          <a:ext cx="1174909" cy="1637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17</xdr:row>
      <xdr:rowOff>0</xdr:rowOff>
    </xdr:from>
    <xdr:ext cx="342000" cy="342000"/>
    <xdr:pic>
      <xdr:nvPicPr>
        <xdr:cNvPr id="85" name="Kép 84">
          <a:extLst>
            <a:ext uri="{FF2B5EF4-FFF2-40B4-BE49-F238E27FC236}">
              <a16:creationId xmlns:a16="http://schemas.microsoft.com/office/drawing/2014/main" id="{A3C959F7-BDAF-4BFF-B158-9D729F82AB1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5476875"/>
          <a:ext cx="342000" cy="342000"/>
        </a:xfrm>
        <a:prstGeom prst="rect">
          <a:avLst/>
        </a:prstGeom>
      </xdr:spPr>
    </xdr:pic>
    <xdr:clientData/>
  </xdr:oneCellAnchor>
  <xdr:oneCellAnchor>
    <xdr:from>
      <xdr:col>3</xdr:col>
      <xdr:colOff>0</xdr:colOff>
      <xdr:row>24</xdr:row>
      <xdr:rowOff>0</xdr:rowOff>
    </xdr:from>
    <xdr:ext cx="342000" cy="342000"/>
    <xdr:pic>
      <xdr:nvPicPr>
        <xdr:cNvPr id="86" name="Kép 85">
          <a:extLst>
            <a:ext uri="{FF2B5EF4-FFF2-40B4-BE49-F238E27FC236}">
              <a16:creationId xmlns:a16="http://schemas.microsoft.com/office/drawing/2014/main" id="{4AABB5D9-DA6F-4B9C-B2F7-965FA94D051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7419975"/>
          <a:ext cx="342000" cy="342000"/>
        </a:xfrm>
        <a:prstGeom prst="rect">
          <a:avLst/>
        </a:prstGeom>
      </xdr:spPr>
    </xdr:pic>
    <xdr:clientData/>
  </xdr:oneCellAnchor>
  <xdr:oneCellAnchor>
    <xdr:from>
      <xdr:col>3</xdr:col>
      <xdr:colOff>0</xdr:colOff>
      <xdr:row>22</xdr:row>
      <xdr:rowOff>0</xdr:rowOff>
    </xdr:from>
    <xdr:ext cx="358140" cy="339090"/>
    <xdr:pic>
      <xdr:nvPicPr>
        <xdr:cNvPr id="87" name="Kép 86">
          <a:extLst>
            <a:ext uri="{FF2B5EF4-FFF2-40B4-BE49-F238E27FC236}">
              <a16:creationId xmlns:a16="http://schemas.microsoft.com/office/drawing/2014/main" id="{A36EF1EB-4049-4C90-8430-025DAB44513E}"/>
            </a:ext>
          </a:extLst>
        </xdr:cNvPr>
        <xdr:cNvPicPr>
          <a:picLocks noChangeAspect="1"/>
        </xdr:cNvPicPr>
      </xdr:nvPicPr>
      <xdr:blipFill>
        <a:blip xmlns:r="http://schemas.openxmlformats.org/officeDocument/2006/relationships" r:embed="rId10"/>
        <a:stretch>
          <a:fillRect/>
        </a:stretch>
      </xdr:blipFill>
      <xdr:spPr>
        <a:xfrm>
          <a:off x="1838325" y="6772275"/>
          <a:ext cx="358140" cy="339090"/>
        </a:xfrm>
        <a:prstGeom prst="rect">
          <a:avLst/>
        </a:prstGeom>
      </xdr:spPr>
    </xdr:pic>
    <xdr:clientData/>
  </xdr:oneCellAnchor>
  <xdr:oneCellAnchor>
    <xdr:from>
      <xdr:col>3</xdr:col>
      <xdr:colOff>0</xdr:colOff>
      <xdr:row>21</xdr:row>
      <xdr:rowOff>0</xdr:rowOff>
    </xdr:from>
    <xdr:ext cx="342000" cy="342000"/>
    <xdr:pic>
      <xdr:nvPicPr>
        <xdr:cNvPr id="88" name="Kép 87">
          <a:extLst>
            <a:ext uri="{FF2B5EF4-FFF2-40B4-BE49-F238E27FC236}">
              <a16:creationId xmlns:a16="http://schemas.microsoft.com/office/drawing/2014/main" id="{F27B0859-BE29-4BFC-8C63-E69CBBDC2E7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6772275"/>
          <a:ext cx="342000" cy="342000"/>
        </a:xfrm>
        <a:prstGeom prst="rect">
          <a:avLst/>
        </a:prstGeom>
      </xdr:spPr>
    </xdr:pic>
    <xdr:clientData/>
  </xdr:oneCellAnchor>
  <xdr:oneCellAnchor>
    <xdr:from>
      <xdr:col>17</xdr:col>
      <xdr:colOff>57150</xdr:colOff>
      <xdr:row>4</xdr:row>
      <xdr:rowOff>171450</xdr:rowOff>
    </xdr:from>
    <xdr:ext cx="342000" cy="342000"/>
    <xdr:pic>
      <xdr:nvPicPr>
        <xdr:cNvPr id="89" name="Kép 88">
          <a:extLst>
            <a:ext uri="{FF2B5EF4-FFF2-40B4-BE49-F238E27FC236}">
              <a16:creationId xmlns:a16="http://schemas.microsoft.com/office/drawing/2014/main" id="{F9812E2F-2913-46FC-A941-D5C42C75556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467725" y="1857375"/>
          <a:ext cx="342000" cy="342000"/>
        </a:xfrm>
        <a:prstGeom prst="rect">
          <a:avLst/>
        </a:prstGeom>
      </xdr:spPr>
    </xdr:pic>
    <xdr:clientData/>
  </xdr:oneCellAnchor>
  <xdr:oneCellAnchor>
    <xdr:from>
      <xdr:col>14</xdr:col>
      <xdr:colOff>0</xdr:colOff>
      <xdr:row>9</xdr:row>
      <xdr:rowOff>0</xdr:rowOff>
    </xdr:from>
    <xdr:ext cx="342000" cy="342000"/>
    <xdr:pic>
      <xdr:nvPicPr>
        <xdr:cNvPr id="90" name="Kép 89">
          <a:extLst>
            <a:ext uri="{FF2B5EF4-FFF2-40B4-BE49-F238E27FC236}">
              <a16:creationId xmlns:a16="http://schemas.microsoft.com/office/drawing/2014/main" id="{5012BDEA-D769-4BA3-862F-B3F7C01C98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2886075"/>
          <a:ext cx="342000" cy="342000"/>
        </a:xfrm>
        <a:prstGeom prst="rect">
          <a:avLst/>
        </a:prstGeom>
      </xdr:spPr>
    </xdr:pic>
    <xdr:clientData/>
  </xdr:oneCellAnchor>
  <xdr:oneCellAnchor>
    <xdr:from>
      <xdr:col>14</xdr:col>
      <xdr:colOff>0</xdr:colOff>
      <xdr:row>10</xdr:row>
      <xdr:rowOff>0</xdr:rowOff>
    </xdr:from>
    <xdr:ext cx="342000" cy="342000"/>
    <xdr:pic>
      <xdr:nvPicPr>
        <xdr:cNvPr id="91" name="Kép 90">
          <a:extLst>
            <a:ext uri="{FF2B5EF4-FFF2-40B4-BE49-F238E27FC236}">
              <a16:creationId xmlns:a16="http://schemas.microsoft.com/office/drawing/2014/main" id="{A0F74F00-0AB0-4150-B029-6426E2C5FF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3209925"/>
          <a:ext cx="342000" cy="342000"/>
        </a:xfrm>
        <a:prstGeom prst="rect">
          <a:avLst/>
        </a:prstGeom>
      </xdr:spPr>
    </xdr:pic>
    <xdr:clientData/>
  </xdr:oneCellAnchor>
  <xdr:oneCellAnchor>
    <xdr:from>
      <xdr:col>14</xdr:col>
      <xdr:colOff>0</xdr:colOff>
      <xdr:row>12</xdr:row>
      <xdr:rowOff>0</xdr:rowOff>
    </xdr:from>
    <xdr:ext cx="342000" cy="342000"/>
    <xdr:pic>
      <xdr:nvPicPr>
        <xdr:cNvPr id="92" name="Kép 91">
          <a:extLst>
            <a:ext uri="{FF2B5EF4-FFF2-40B4-BE49-F238E27FC236}">
              <a16:creationId xmlns:a16="http://schemas.microsoft.com/office/drawing/2014/main" id="{516D21F2-E8A1-489A-A864-773ACD8C54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3857625"/>
          <a:ext cx="342000" cy="342000"/>
        </a:xfrm>
        <a:prstGeom prst="rect">
          <a:avLst/>
        </a:prstGeom>
      </xdr:spPr>
    </xdr:pic>
    <xdr:clientData/>
  </xdr:oneCellAnchor>
  <xdr:oneCellAnchor>
    <xdr:from>
      <xdr:col>14</xdr:col>
      <xdr:colOff>0</xdr:colOff>
      <xdr:row>13</xdr:row>
      <xdr:rowOff>0</xdr:rowOff>
    </xdr:from>
    <xdr:ext cx="342000" cy="342000"/>
    <xdr:pic>
      <xdr:nvPicPr>
        <xdr:cNvPr id="93" name="Kép 92">
          <a:extLst>
            <a:ext uri="{FF2B5EF4-FFF2-40B4-BE49-F238E27FC236}">
              <a16:creationId xmlns:a16="http://schemas.microsoft.com/office/drawing/2014/main" id="{55FAB84E-63BD-4F2B-A144-95ABB2E45F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4181475"/>
          <a:ext cx="342000" cy="342000"/>
        </a:xfrm>
        <a:prstGeom prst="rect">
          <a:avLst/>
        </a:prstGeom>
      </xdr:spPr>
    </xdr:pic>
    <xdr:clientData/>
  </xdr:oneCellAnchor>
  <xdr:oneCellAnchor>
    <xdr:from>
      <xdr:col>14</xdr:col>
      <xdr:colOff>0</xdr:colOff>
      <xdr:row>16</xdr:row>
      <xdr:rowOff>0</xdr:rowOff>
    </xdr:from>
    <xdr:ext cx="342000" cy="342000"/>
    <xdr:pic>
      <xdr:nvPicPr>
        <xdr:cNvPr id="94" name="Kép 93">
          <a:extLst>
            <a:ext uri="{FF2B5EF4-FFF2-40B4-BE49-F238E27FC236}">
              <a16:creationId xmlns:a16="http://schemas.microsoft.com/office/drawing/2014/main" id="{673D6E1F-B1C7-49DC-8296-4DA3767579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5153025"/>
          <a:ext cx="342000" cy="342000"/>
        </a:xfrm>
        <a:prstGeom prst="rect">
          <a:avLst/>
        </a:prstGeom>
      </xdr:spPr>
    </xdr:pic>
    <xdr:clientData/>
  </xdr:oneCellAnchor>
  <xdr:oneCellAnchor>
    <xdr:from>
      <xdr:col>14</xdr:col>
      <xdr:colOff>0</xdr:colOff>
      <xdr:row>19</xdr:row>
      <xdr:rowOff>0</xdr:rowOff>
    </xdr:from>
    <xdr:ext cx="342000" cy="342000"/>
    <xdr:pic>
      <xdr:nvPicPr>
        <xdr:cNvPr id="95" name="Kép 94">
          <a:extLst>
            <a:ext uri="{FF2B5EF4-FFF2-40B4-BE49-F238E27FC236}">
              <a16:creationId xmlns:a16="http://schemas.microsoft.com/office/drawing/2014/main" id="{0B64BCB6-F4EA-404E-89CF-BB38801B9D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6124575"/>
          <a:ext cx="342000" cy="342000"/>
        </a:xfrm>
        <a:prstGeom prst="rect">
          <a:avLst/>
        </a:prstGeom>
      </xdr:spPr>
    </xdr:pic>
    <xdr:clientData/>
  </xdr:oneCellAnchor>
  <xdr:oneCellAnchor>
    <xdr:from>
      <xdr:col>14</xdr:col>
      <xdr:colOff>0</xdr:colOff>
      <xdr:row>20</xdr:row>
      <xdr:rowOff>0</xdr:rowOff>
    </xdr:from>
    <xdr:ext cx="342000" cy="342000"/>
    <xdr:pic>
      <xdr:nvPicPr>
        <xdr:cNvPr id="96" name="Kép 95">
          <a:extLst>
            <a:ext uri="{FF2B5EF4-FFF2-40B4-BE49-F238E27FC236}">
              <a16:creationId xmlns:a16="http://schemas.microsoft.com/office/drawing/2014/main" id="{7F426851-3B7F-4C4E-B2FC-E0A3A44DB8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6448425"/>
          <a:ext cx="342000" cy="342000"/>
        </a:xfrm>
        <a:prstGeom prst="rect">
          <a:avLst/>
        </a:prstGeom>
      </xdr:spPr>
    </xdr:pic>
    <xdr:clientData/>
  </xdr:oneCellAnchor>
  <xdr:oneCellAnchor>
    <xdr:from>
      <xdr:col>14</xdr:col>
      <xdr:colOff>0</xdr:colOff>
      <xdr:row>23</xdr:row>
      <xdr:rowOff>0</xdr:rowOff>
    </xdr:from>
    <xdr:ext cx="342000" cy="342000"/>
    <xdr:pic>
      <xdr:nvPicPr>
        <xdr:cNvPr id="97" name="Kép 96">
          <a:extLst>
            <a:ext uri="{FF2B5EF4-FFF2-40B4-BE49-F238E27FC236}">
              <a16:creationId xmlns:a16="http://schemas.microsoft.com/office/drawing/2014/main" id="{1C85B575-E947-4D08-86F2-4E0FE0FEEC0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7419975"/>
          <a:ext cx="342000" cy="342000"/>
        </a:xfrm>
        <a:prstGeom prst="rect">
          <a:avLst/>
        </a:prstGeom>
      </xdr:spPr>
    </xdr:pic>
    <xdr:clientData/>
  </xdr:oneCellAnchor>
  <xdr:oneCellAnchor>
    <xdr:from>
      <xdr:col>14</xdr:col>
      <xdr:colOff>0</xdr:colOff>
      <xdr:row>25</xdr:row>
      <xdr:rowOff>0</xdr:rowOff>
    </xdr:from>
    <xdr:ext cx="342000" cy="342000"/>
    <xdr:pic>
      <xdr:nvPicPr>
        <xdr:cNvPr id="98" name="Kép 97">
          <a:extLst>
            <a:ext uri="{FF2B5EF4-FFF2-40B4-BE49-F238E27FC236}">
              <a16:creationId xmlns:a16="http://schemas.microsoft.com/office/drawing/2014/main" id="{E32F1902-3C2D-4C83-9C5B-66335C3607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067675"/>
          <a:ext cx="342000" cy="342000"/>
        </a:xfrm>
        <a:prstGeom prst="rect">
          <a:avLst/>
        </a:prstGeom>
      </xdr:spPr>
    </xdr:pic>
    <xdr:clientData/>
  </xdr:oneCellAnchor>
  <xdr:oneCellAnchor>
    <xdr:from>
      <xdr:col>14</xdr:col>
      <xdr:colOff>0</xdr:colOff>
      <xdr:row>26</xdr:row>
      <xdr:rowOff>0</xdr:rowOff>
    </xdr:from>
    <xdr:ext cx="342000" cy="342000"/>
    <xdr:pic>
      <xdr:nvPicPr>
        <xdr:cNvPr id="99" name="Kép 98">
          <a:extLst>
            <a:ext uri="{FF2B5EF4-FFF2-40B4-BE49-F238E27FC236}">
              <a16:creationId xmlns:a16="http://schemas.microsoft.com/office/drawing/2014/main" id="{511105B0-428A-4C6F-A5D0-1C7FC80F83C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391525"/>
          <a:ext cx="342000" cy="342000"/>
        </a:xfrm>
        <a:prstGeom prst="rect">
          <a:avLst/>
        </a:prstGeom>
      </xdr:spPr>
    </xdr:pic>
    <xdr:clientData/>
  </xdr:oneCellAnchor>
  <xdr:oneCellAnchor>
    <xdr:from>
      <xdr:col>14</xdr:col>
      <xdr:colOff>0</xdr:colOff>
      <xdr:row>27</xdr:row>
      <xdr:rowOff>0</xdr:rowOff>
    </xdr:from>
    <xdr:ext cx="342000" cy="342000"/>
    <xdr:pic>
      <xdr:nvPicPr>
        <xdr:cNvPr id="100" name="Kép 99">
          <a:extLst>
            <a:ext uri="{FF2B5EF4-FFF2-40B4-BE49-F238E27FC236}">
              <a16:creationId xmlns:a16="http://schemas.microsoft.com/office/drawing/2014/main" id="{3DEE4F65-8488-428B-8E3A-F5A1979116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715375"/>
          <a:ext cx="342000" cy="342000"/>
        </a:xfrm>
        <a:prstGeom prst="rect">
          <a:avLst/>
        </a:prstGeom>
      </xdr:spPr>
    </xdr:pic>
    <xdr:clientData/>
  </xdr:oneCellAnchor>
  <xdr:oneCellAnchor>
    <xdr:from>
      <xdr:col>14</xdr:col>
      <xdr:colOff>0</xdr:colOff>
      <xdr:row>28</xdr:row>
      <xdr:rowOff>0</xdr:rowOff>
    </xdr:from>
    <xdr:ext cx="342000" cy="342000"/>
    <xdr:pic>
      <xdr:nvPicPr>
        <xdr:cNvPr id="101" name="Kép 100">
          <a:extLst>
            <a:ext uri="{FF2B5EF4-FFF2-40B4-BE49-F238E27FC236}">
              <a16:creationId xmlns:a16="http://schemas.microsoft.com/office/drawing/2014/main" id="{356AA18F-9328-4E20-AA10-5B2A92A1BEA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9039225"/>
          <a:ext cx="342000" cy="342000"/>
        </a:xfrm>
        <a:prstGeom prst="rect">
          <a:avLst/>
        </a:prstGeom>
      </xdr:spPr>
    </xdr:pic>
    <xdr:clientData/>
  </xdr:oneCellAnchor>
  <xdr:oneCellAnchor>
    <xdr:from>
      <xdr:col>14</xdr:col>
      <xdr:colOff>0</xdr:colOff>
      <xdr:row>29</xdr:row>
      <xdr:rowOff>0</xdr:rowOff>
    </xdr:from>
    <xdr:ext cx="342000" cy="342000"/>
    <xdr:pic>
      <xdr:nvPicPr>
        <xdr:cNvPr id="102" name="Kép 101">
          <a:extLst>
            <a:ext uri="{FF2B5EF4-FFF2-40B4-BE49-F238E27FC236}">
              <a16:creationId xmlns:a16="http://schemas.microsoft.com/office/drawing/2014/main" id="{E4BDE481-51BD-4DAC-A90E-6C41B18C0E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9363075"/>
          <a:ext cx="342000" cy="342000"/>
        </a:xfrm>
        <a:prstGeom prst="rect">
          <a:avLst/>
        </a:prstGeom>
      </xdr:spPr>
    </xdr:pic>
    <xdr:clientData/>
  </xdr:oneCellAnchor>
  <xdr:oneCellAnchor>
    <xdr:from>
      <xdr:col>14</xdr:col>
      <xdr:colOff>0</xdr:colOff>
      <xdr:row>30</xdr:row>
      <xdr:rowOff>0</xdr:rowOff>
    </xdr:from>
    <xdr:ext cx="342000" cy="342000"/>
    <xdr:pic>
      <xdr:nvPicPr>
        <xdr:cNvPr id="103" name="Kép 102">
          <a:extLst>
            <a:ext uri="{FF2B5EF4-FFF2-40B4-BE49-F238E27FC236}">
              <a16:creationId xmlns:a16="http://schemas.microsoft.com/office/drawing/2014/main" id="{BB038086-A494-4BEB-B413-C0F9BF54903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9686925"/>
          <a:ext cx="342000" cy="342000"/>
        </a:xfrm>
        <a:prstGeom prst="rect">
          <a:avLst/>
        </a:prstGeom>
      </xdr:spPr>
    </xdr:pic>
    <xdr:clientData/>
  </xdr:oneCellAnchor>
  <xdr:oneCellAnchor>
    <xdr:from>
      <xdr:col>14</xdr:col>
      <xdr:colOff>0</xdr:colOff>
      <xdr:row>31</xdr:row>
      <xdr:rowOff>0</xdr:rowOff>
    </xdr:from>
    <xdr:ext cx="342000" cy="342000"/>
    <xdr:pic>
      <xdr:nvPicPr>
        <xdr:cNvPr id="104" name="Kép 103">
          <a:extLst>
            <a:ext uri="{FF2B5EF4-FFF2-40B4-BE49-F238E27FC236}">
              <a16:creationId xmlns:a16="http://schemas.microsoft.com/office/drawing/2014/main" id="{D6DFEC6C-C5F1-48F2-BD7E-2D5C291E6BA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0010775"/>
          <a:ext cx="342000" cy="342000"/>
        </a:xfrm>
        <a:prstGeom prst="rect">
          <a:avLst/>
        </a:prstGeom>
      </xdr:spPr>
    </xdr:pic>
    <xdr:clientData/>
  </xdr:oneCellAnchor>
  <xdr:oneCellAnchor>
    <xdr:from>
      <xdr:col>14</xdr:col>
      <xdr:colOff>0</xdr:colOff>
      <xdr:row>32</xdr:row>
      <xdr:rowOff>0</xdr:rowOff>
    </xdr:from>
    <xdr:ext cx="342000" cy="342000"/>
    <xdr:pic>
      <xdr:nvPicPr>
        <xdr:cNvPr id="105" name="Kép 104">
          <a:extLst>
            <a:ext uri="{FF2B5EF4-FFF2-40B4-BE49-F238E27FC236}">
              <a16:creationId xmlns:a16="http://schemas.microsoft.com/office/drawing/2014/main" id="{381A1665-27A3-4587-AAF8-3C70C43B5D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0334625"/>
          <a:ext cx="342000" cy="342000"/>
        </a:xfrm>
        <a:prstGeom prst="rect">
          <a:avLst/>
        </a:prstGeom>
      </xdr:spPr>
    </xdr:pic>
    <xdr:clientData/>
  </xdr:oneCellAnchor>
  <xdr:oneCellAnchor>
    <xdr:from>
      <xdr:col>14</xdr:col>
      <xdr:colOff>0</xdr:colOff>
      <xdr:row>34</xdr:row>
      <xdr:rowOff>0</xdr:rowOff>
    </xdr:from>
    <xdr:ext cx="342000" cy="342000"/>
    <xdr:pic>
      <xdr:nvPicPr>
        <xdr:cNvPr id="106" name="Kép 105">
          <a:extLst>
            <a:ext uri="{FF2B5EF4-FFF2-40B4-BE49-F238E27FC236}">
              <a16:creationId xmlns:a16="http://schemas.microsoft.com/office/drawing/2014/main" id="{53475292-CE17-427C-8492-DFB52485310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96000" y="10982325"/>
          <a:ext cx="342000" cy="342000"/>
        </a:xfrm>
        <a:prstGeom prst="rect">
          <a:avLst/>
        </a:prstGeom>
      </xdr:spPr>
    </xdr:pic>
    <xdr:clientData/>
  </xdr:oneCellAnchor>
  <xdr:twoCellAnchor editAs="oneCell">
    <xdr:from>
      <xdr:col>14</xdr:col>
      <xdr:colOff>0</xdr:colOff>
      <xdr:row>33</xdr:row>
      <xdr:rowOff>0</xdr:rowOff>
    </xdr:from>
    <xdr:to>
      <xdr:col>15</xdr:col>
      <xdr:colOff>9525</xdr:colOff>
      <xdr:row>34</xdr:row>
      <xdr:rowOff>19050</xdr:rowOff>
    </xdr:to>
    <xdr:pic>
      <xdr:nvPicPr>
        <xdr:cNvPr id="107" name="Kép 106">
          <a:extLst>
            <a:ext uri="{FF2B5EF4-FFF2-40B4-BE49-F238E27FC236}">
              <a16:creationId xmlns:a16="http://schemas.microsoft.com/office/drawing/2014/main" id="{62593D69-54D5-44DF-9770-2DCD8995C4ED}"/>
            </a:ext>
          </a:extLst>
        </xdr:cNvPr>
        <xdr:cNvPicPr>
          <a:picLocks noChangeAspect="1"/>
        </xdr:cNvPicPr>
      </xdr:nvPicPr>
      <xdr:blipFill>
        <a:blip xmlns:r="http://schemas.openxmlformats.org/officeDocument/2006/relationships" r:embed="rId10"/>
        <a:stretch>
          <a:fillRect/>
        </a:stretch>
      </xdr:blipFill>
      <xdr:spPr>
        <a:xfrm>
          <a:off x="6096000" y="10658475"/>
          <a:ext cx="348615" cy="342900"/>
        </a:xfrm>
        <a:prstGeom prst="rect">
          <a:avLst/>
        </a:prstGeom>
      </xdr:spPr>
    </xdr:pic>
    <xdr:clientData/>
  </xdr:twoCellAnchor>
  <xdr:twoCellAnchor editAs="oneCell">
    <xdr:from>
      <xdr:col>14</xdr:col>
      <xdr:colOff>0</xdr:colOff>
      <xdr:row>24</xdr:row>
      <xdr:rowOff>0</xdr:rowOff>
    </xdr:from>
    <xdr:to>
      <xdr:col>15</xdr:col>
      <xdr:colOff>9525</xdr:colOff>
      <xdr:row>25</xdr:row>
      <xdr:rowOff>19050</xdr:rowOff>
    </xdr:to>
    <xdr:pic>
      <xdr:nvPicPr>
        <xdr:cNvPr id="108" name="Kép 107">
          <a:extLst>
            <a:ext uri="{FF2B5EF4-FFF2-40B4-BE49-F238E27FC236}">
              <a16:creationId xmlns:a16="http://schemas.microsoft.com/office/drawing/2014/main" id="{48CDE148-D15C-406C-8D01-D05289BB7FB8}"/>
            </a:ext>
          </a:extLst>
        </xdr:cNvPr>
        <xdr:cNvPicPr>
          <a:picLocks noChangeAspect="1"/>
        </xdr:cNvPicPr>
      </xdr:nvPicPr>
      <xdr:blipFill>
        <a:blip xmlns:r="http://schemas.openxmlformats.org/officeDocument/2006/relationships" r:embed="rId10"/>
        <a:stretch>
          <a:fillRect/>
        </a:stretch>
      </xdr:blipFill>
      <xdr:spPr>
        <a:xfrm>
          <a:off x="6096000" y="7743825"/>
          <a:ext cx="348615" cy="342900"/>
        </a:xfrm>
        <a:prstGeom prst="rect">
          <a:avLst/>
        </a:prstGeom>
      </xdr:spPr>
    </xdr:pic>
    <xdr:clientData/>
  </xdr:twoCellAnchor>
  <xdr:twoCellAnchor editAs="oneCell">
    <xdr:from>
      <xdr:col>14</xdr:col>
      <xdr:colOff>0</xdr:colOff>
      <xdr:row>22</xdr:row>
      <xdr:rowOff>0</xdr:rowOff>
    </xdr:from>
    <xdr:to>
      <xdr:col>15</xdr:col>
      <xdr:colOff>9525</xdr:colOff>
      <xdr:row>23</xdr:row>
      <xdr:rowOff>19050</xdr:rowOff>
    </xdr:to>
    <xdr:pic>
      <xdr:nvPicPr>
        <xdr:cNvPr id="109" name="Kép 108">
          <a:extLst>
            <a:ext uri="{FF2B5EF4-FFF2-40B4-BE49-F238E27FC236}">
              <a16:creationId xmlns:a16="http://schemas.microsoft.com/office/drawing/2014/main" id="{0B885655-BBCA-4ED4-B104-084BBE2E3883}"/>
            </a:ext>
          </a:extLst>
        </xdr:cNvPr>
        <xdr:cNvPicPr>
          <a:picLocks noChangeAspect="1"/>
        </xdr:cNvPicPr>
      </xdr:nvPicPr>
      <xdr:blipFill>
        <a:blip xmlns:r="http://schemas.openxmlformats.org/officeDocument/2006/relationships" r:embed="rId10"/>
        <a:stretch>
          <a:fillRect/>
        </a:stretch>
      </xdr:blipFill>
      <xdr:spPr>
        <a:xfrm>
          <a:off x="6096000" y="7096125"/>
          <a:ext cx="348615" cy="342900"/>
        </a:xfrm>
        <a:prstGeom prst="rect">
          <a:avLst/>
        </a:prstGeom>
      </xdr:spPr>
    </xdr:pic>
    <xdr:clientData/>
  </xdr:twoCellAnchor>
  <xdr:twoCellAnchor editAs="oneCell">
    <xdr:from>
      <xdr:col>14</xdr:col>
      <xdr:colOff>0</xdr:colOff>
      <xdr:row>21</xdr:row>
      <xdr:rowOff>0</xdr:rowOff>
    </xdr:from>
    <xdr:to>
      <xdr:col>15</xdr:col>
      <xdr:colOff>9525</xdr:colOff>
      <xdr:row>22</xdr:row>
      <xdr:rowOff>19050</xdr:rowOff>
    </xdr:to>
    <xdr:pic>
      <xdr:nvPicPr>
        <xdr:cNvPr id="110" name="Kép 109">
          <a:extLst>
            <a:ext uri="{FF2B5EF4-FFF2-40B4-BE49-F238E27FC236}">
              <a16:creationId xmlns:a16="http://schemas.microsoft.com/office/drawing/2014/main" id="{86378BF5-ED71-492B-B008-81099D3D0FC4}"/>
            </a:ext>
          </a:extLst>
        </xdr:cNvPr>
        <xdr:cNvPicPr>
          <a:picLocks noChangeAspect="1"/>
        </xdr:cNvPicPr>
      </xdr:nvPicPr>
      <xdr:blipFill>
        <a:blip xmlns:r="http://schemas.openxmlformats.org/officeDocument/2006/relationships" r:embed="rId10"/>
        <a:stretch>
          <a:fillRect/>
        </a:stretch>
      </xdr:blipFill>
      <xdr:spPr>
        <a:xfrm>
          <a:off x="6096000" y="6772275"/>
          <a:ext cx="348615" cy="342900"/>
        </a:xfrm>
        <a:prstGeom prst="rect">
          <a:avLst/>
        </a:prstGeom>
      </xdr:spPr>
    </xdr:pic>
    <xdr:clientData/>
  </xdr:twoCellAnchor>
  <xdr:twoCellAnchor editAs="oneCell">
    <xdr:from>
      <xdr:col>14</xdr:col>
      <xdr:colOff>0</xdr:colOff>
      <xdr:row>18</xdr:row>
      <xdr:rowOff>0</xdr:rowOff>
    </xdr:from>
    <xdr:to>
      <xdr:col>15</xdr:col>
      <xdr:colOff>9525</xdr:colOff>
      <xdr:row>19</xdr:row>
      <xdr:rowOff>19050</xdr:rowOff>
    </xdr:to>
    <xdr:pic>
      <xdr:nvPicPr>
        <xdr:cNvPr id="111" name="Kép 110">
          <a:extLst>
            <a:ext uri="{FF2B5EF4-FFF2-40B4-BE49-F238E27FC236}">
              <a16:creationId xmlns:a16="http://schemas.microsoft.com/office/drawing/2014/main" id="{267BC1A6-587B-4CCC-BD66-8A283C5E5DBE}"/>
            </a:ext>
          </a:extLst>
        </xdr:cNvPr>
        <xdr:cNvPicPr>
          <a:picLocks noChangeAspect="1"/>
        </xdr:cNvPicPr>
      </xdr:nvPicPr>
      <xdr:blipFill>
        <a:blip xmlns:r="http://schemas.openxmlformats.org/officeDocument/2006/relationships" r:embed="rId10"/>
        <a:stretch>
          <a:fillRect/>
        </a:stretch>
      </xdr:blipFill>
      <xdr:spPr>
        <a:xfrm>
          <a:off x="6096000" y="5800725"/>
          <a:ext cx="348615" cy="342900"/>
        </a:xfrm>
        <a:prstGeom prst="rect">
          <a:avLst/>
        </a:prstGeom>
      </xdr:spPr>
    </xdr:pic>
    <xdr:clientData/>
  </xdr:twoCellAnchor>
  <xdr:twoCellAnchor editAs="oneCell">
    <xdr:from>
      <xdr:col>14</xdr:col>
      <xdr:colOff>0</xdr:colOff>
      <xdr:row>15</xdr:row>
      <xdr:rowOff>0</xdr:rowOff>
    </xdr:from>
    <xdr:to>
      <xdr:col>15</xdr:col>
      <xdr:colOff>9525</xdr:colOff>
      <xdr:row>16</xdr:row>
      <xdr:rowOff>19050</xdr:rowOff>
    </xdr:to>
    <xdr:pic>
      <xdr:nvPicPr>
        <xdr:cNvPr id="112" name="Kép 111">
          <a:extLst>
            <a:ext uri="{FF2B5EF4-FFF2-40B4-BE49-F238E27FC236}">
              <a16:creationId xmlns:a16="http://schemas.microsoft.com/office/drawing/2014/main" id="{6D530172-8E10-46F0-947C-93C365C6B548}"/>
            </a:ext>
          </a:extLst>
        </xdr:cNvPr>
        <xdr:cNvPicPr>
          <a:picLocks noChangeAspect="1"/>
        </xdr:cNvPicPr>
      </xdr:nvPicPr>
      <xdr:blipFill>
        <a:blip xmlns:r="http://schemas.openxmlformats.org/officeDocument/2006/relationships" r:embed="rId10"/>
        <a:stretch>
          <a:fillRect/>
        </a:stretch>
      </xdr:blipFill>
      <xdr:spPr>
        <a:xfrm>
          <a:off x="6096000" y="4829175"/>
          <a:ext cx="348615" cy="342900"/>
        </a:xfrm>
        <a:prstGeom prst="rect">
          <a:avLst/>
        </a:prstGeom>
      </xdr:spPr>
    </xdr:pic>
    <xdr:clientData/>
  </xdr:twoCellAnchor>
  <xdr:oneCellAnchor>
    <xdr:from>
      <xdr:col>14</xdr:col>
      <xdr:colOff>0</xdr:colOff>
      <xdr:row>11</xdr:row>
      <xdr:rowOff>0</xdr:rowOff>
    </xdr:from>
    <xdr:ext cx="342000" cy="342000"/>
    <xdr:pic>
      <xdr:nvPicPr>
        <xdr:cNvPr id="113" name="Kép 112">
          <a:extLst>
            <a:ext uri="{FF2B5EF4-FFF2-40B4-BE49-F238E27FC236}">
              <a16:creationId xmlns:a16="http://schemas.microsoft.com/office/drawing/2014/main" id="{69C17AFB-C932-487C-A98F-95B7BA545A1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3533775"/>
          <a:ext cx="342000" cy="342000"/>
        </a:xfrm>
        <a:prstGeom prst="rect">
          <a:avLst/>
        </a:prstGeom>
      </xdr:spPr>
    </xdr:pic>
    <xdr:clientData/>
  </xdr:oneCellAnchor>
  <xdr:oneCellAnchor>
    <xdr:from>
      <xdr:col>14</xdr:col>
      <xdr:colOff>0</xdr:colOff>
      <xdr:row>14</xdr:row>
      <xdr:rowOff>0</xdr:rowOff>
    </xdr:from>
    <xdr:ext cx="342000" cy="342000"/>
    <xdr:pic>
      <xdr:nvPicPr>
        <xdr:cNvPr id="114" name="Kép 113">
          <a:extLst>
            <a:ext uri="{FF2B5EF4-FFF2-40B4-BE49-F238E27FC236}">
              <a16:creationId xmlns:a16="http://schemas.microsoft.com/office/drawing/2014/main" id="{96555B96-C0C1-4662-B843-4BE4538D6A1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4505325"/>
          <a:ext cx="342000" cy="342000"/>
        </a:xfrm>
        <a:prstGeom prst="rect">
          <a:avLst/>
        </a:prstGeom>
      </xdr:spPr>
    </xdr:pic>
    <xdr:clientData/>
  </xdr:oneCellAnchor>
  <xdr:oneCellAnchor>
    <xdr:from>
      <xdr:col>14</xdr:col>
      <xdr:colOff>0</xdr:colOff>
      <xdr:row>17</xdr:row>
      <xdr:rowOff>0</xdr:rowOff>
    </xdr:from>
    <xdr:ext cx="342000" cy="342000"/>
    <xdr:pic>
      <xdr:nvPicPr>
        <xdr:cNvPr id="115" name="Kép 114">
          <a:extLst>
            <a:ext uri="{FF2B5EF4-FFF2-40B4-BE49-F238E27FC236}">
              <a16:creationId xmlns:a16="http://schemas.microsoft.com/office/drawing/2014/main" id="{50611881-C042-4B78-9F19-E1C09C02571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5476875"/>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116" name="Lekerekített téglalap 73">
          <a:hlinkClick xmlns:r="http://schemas.openxmlformats.org/officeDocument/2006/relationships" r:id="rId16" tooltip="2013 Berlin"/>
          <a:extLst>
            <a:ext uri="{FF2B5EF4-FFF2-40B4-BE49-F238E27FC236}">
              <a16:creationId xmlns:a16="http://schemas.microsoft.com/office/drawing/2014/main" id="{53155FDB-E65E-478E-8C27-B2C8B84A0F00}"/>
            </a:ext>
          </a:extLst>
        </xdr:cNvPr>
        <xdr:cNvSpPr/>
      </xdr:nvSpPr>
      <xdr:spPr>
        <a:xfrm>
          <a:off x="6512719" y="95250"/>
          <a:ext cx="722647" cy="45148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117" name="Lekerekített téglalap 74">
          <a:hlinkClick xmlns:r="http://schemas.openxmlformats.org/officeDocument/2006/relationships" r:id="rId17" tooltip="2014 Billund"/>
          <a:extLst>
            <a:ext uri="{FF2B5EF4-FFF2-40B4-BE49-F238E27FC236}">
              <a16:creationId xmlns:a16="http://schemas.microsoft.com/office/drawing/2014/main" id="{7276546F-F649-49D4-A000-DE6EE9144EB2}"/>
            </a:ext>
          </a:extLst>
        </xdr:cNvPr>
        <xdr:cNvSpPr/>
      </xdr:nvSpPr>
      <xdr:spPr>
        <a:xfrm>
          <a:off x="6512720" y="609600"/>
          <a:ext cx="722647" cy="46577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118" name="Lekerekített téglalap 75">
          <a:hlinkClick xmlns:r="http://schemas.openxmlformats.org/officeDocument/2006/relationships" r:id="rId18" tooltip="2015 Lubin"/>
          <a:extLst>
            <a:ext uri="{FF2B5EF4-FFF2-40B4-BE49-F238E27FC236}">
              <a16:creationId xmlns:a16="http://schemas.microsoft.com/office/drawing/2014/main" id="{E75CF456-5225-4050-99CA-11CF4E083998}"/>
            </a:ext>
          </a:extLst>
        </xdr:cNvPr>
        <xdr:cNvSpPr/>
      </xdr:nvSpPr>
      <xdr:spPr>
        <a:xfrm>
          <a:off x="6524150" y="1149668"/>
          <a:ext cx="730267" cy="460057"/>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119" name="Lekerekített téglalap 76">
          <a:hlinkClick xmlns:r="http://schemas.openxmlformats.org/officeDocument/2006/relationships" r:id="rId19" tooltip="2016 Almelo"/>
          <a:extLst>
            <a:ext uri="{FF2B5EF4-FFF2-40B4-BE49-F238E27FC236}">
              <a16:creationId xmlns:a16="http://schemas.microsoft.com/office/drawing/2014/main" id="{1D95C3FA-CD7F-43DF-B0A4-EF4C6765B04A}"/>
            </a:ext>
          </a:extLst>
        </xdr:cNvPr>
        <xdr:cNvSpPr/>
      </xdr:nvSpPr>
      <xdr:spPr>
        <a:xfrm>
          <a:off x="7292816" y="106680"/>
          <a:ext cx="727887" cy="45148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20" name="Lekerekített téglalap 82">
          <a:hlinkClick xmlns:r="http://schemas.openxmlformats.org/officeDocument/2006/relationships" r:id="rId20" tooltip="2017 Budapest"/>
          <a:extLst>
            <a:ext uri="{FF2B5EF4-FFF2-40B4-BE49-F238E27FC236}">
              <a16:creationId xmlns:a16="http://schemas.microsoft.com/office/drawing/2014/main" id="{35808CC6-6149-4310-AC6A-616B7E7B50E0}"/>
            </a:ext>
          </a:extLst>
        </xdr:cNvPr>
        <xdr:cNvSpPr/>
      </xdr:nvSpPr>
      <xdr:spPr>
        <a:xfrm>
          <a:off x="7309960" y="609600"/>
          <a:ext cx="708837" cy="46577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15</xdr:col>
      <xdr:colOff>864394</xdr:colOff>
      <xdr:row>2</xdr:row>
      <xdr:rowOff>536257</xdr:rowOff>
    </xdr:from>
    <xdr:to>
      <xdr:col>15</xdr:col>
      <xdr:colOff>1590376</xdr:colOff>
      <xdr:row>3</xdr:row>
      <xdr:rowOff>439103</xdr:rowOff>
    </xdr:to>
    <xdr:sp macro="" textlink="">
      <xdr:nvSpPr>
        <xdr:cNvPr id="121" name="Lekerekített téglalap 82">
          <a:hlinkClick xmlns:r="http://schemas.openxmlformats.org/officeDocument/2006/relationships" r:id="rId21" tooltip="2018 Billund"/>
          <a:extLst>
            <a:ext uri="{FF2B5EF4-FFF2-40B4-BE49-F238E27FC236}">
              <a16:creationId xmlns:a16="http://schemas.microsoft.com/office/drawing/2014/main" id="{CFBF2795-0C1C-4256-B416-73F589CB695B}"/>
            </a:ext>
          </a:extLst>
        </xdr:cNvPr>
        <xdr:cNvSpPr/>
      </xdr:nvSpPr>
      <xdr:spPr>
        <a:xfrm>
          <a:off x="7293769" y="1143476"/>
          <a:ext cx="725982" cy="45053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22" name="Lekerekített téglalap 76">
          <a:hlinkClick xmlns:r="http://schemas.openxmlformats.org/officeDocument/2006/relationships" r:id="rId22" tooltip="2019 Fulda"/>
          <a:extLst>
            <a:ext uri="{FF2B5EF4-FFF2-40B4-BE49-F238E27FC236}">
              <a16:creationId xmlns:a16="http://schemas.microsoft.com/office/drawing/2014/main" id="{5A66FA7E-D157-485E-AE58-89F62185539C}"/>
            </a:ext>
          </a:extLst>
        </xdr:cNvPr>
        <xdr:cNvSpPr/>
      </xdr:nvSpPr>
      <xdr:spPr>
        <a:xfrm>
          <a:off x="8111015" y="101918"/>
          <a:ext cx="714552" cy="45910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23" name="Lekerekített téglalap 82">
          <a:hlinkClick xmlns:r="http://schemas.openxmlformats.org/officeDocument/2006/relationships" r:id="rId23" tooltip="2020 Bierdzany"/>
          <a:extLst>
            <a:ext uri="{FF2B5EF4-FFF2-40B4-BE49-F238E27FC236}">
              <a16:creationId xmlns:a16="http://schemas.microsoft.com/office/drawing/2014/main" id="{C44650A0-5AB9-4824-AE4D-AB2896A020B5}"/>
            </a:ext>
          </a:extLst>
        </xdr:cNvPr>
        <xdr:cNvSpPr/>
      </xdr:nvSpPr>
      <xdr:spPr>
        <a:xfrm>
          <a:off x="8120539" y="627698"/>
          <a:ext cx="716457"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24" name="Lekerekített téglalap 82">
          <a:hlinkClick xmlns:r="http://schemas.openxmlformats.org/officeDocument/2006/relationships" r:id="rId24" tooltip="2021 Bielsko-Biala"/>
          <a:extLst>
            <a:ext uri="{FF2B5EF4-FFF2-40B4-BE49-F238E27FC236}">
              <a16:creationId xmlns:a16="http://schemas.microsoft.com/office/drawing/2014/main" id="{E7D43EAC-E22E-4682-9CF7-418A8A4EBED4}"/>
            </a:ext>
          </a:extLst>
        </xdr:cNvPr>
        <xdr:cNvSpPr/>
      </xdr:nvSpPr>
      <xdr:spPr>
        <a:xfrm>
          <a:off x="8111968" y="1146334"/>
          <a:ext cx="731697" cy="456248"/>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25" name="Lekerekített téglalap 77">
          <a:hlinkClick xmlns:r="http://schemas.openxmlformats.org/officeDocument/2006/relationships" r:id="rId25" tooltip="Overview"/>
          <a:extLst>
            <a:ext uri="{FF2B5EF4-FFF2-40B4-BE49-F238E27FC236}">
              <a16:creationId xmlns:a16="http://schemas.microsoft.com/office/drawing/2014/main" id="{B4518E52-4410-4553-AE17-EF7FCFC4D39B}"/>
            </a:ext>
          </a:extLst>
        </xdr:cNvPr>
        <xdr:cNvSpPr/>
      </xdr:nvSpPr>
      <xdr:spPr>
        <a:xfrm>
          <a:off x="8909209" y="102870"/>
          <a:ext cx="1589238" cy="43624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26" name="Lekerekített téglalap 78">
          <a:hlinkClick xmlns:r="http://schemas.openxmlformats.org/officeDocument/2006/relationships" r:id="rId26" tooltip="All Time Table"/>
          <a:extLst>
            <a:ext uri="{FF2B5EF4-FFF2-40B4-BE49-F238E27FC236}">
              <a16:creationId xmlns:a16="http://schemas.microsoft.com/office/drawing/2014/main" id="{CB0B6B16-D1A1-4EA4-B112-FF5A4E68D9B7}"/>
            </a:ext>
          </a:extLst>
        </xdr:cNvPr>
        <xdr:cNvSpPr/>
      </xdr:nvSpPr>
      <xdr:spPr>
        <a:xfrm>
          <a:off x="8909209" y="596265"/>
          <a:ext cx="1610193" cy="46005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27" name="Lekerekített téglalap 79">
          <a:hlinkClick xmlns:r="http://schemas.openxmlformats.org/officeDocument/2006/relationships" r:id="rId27" tooltip="Records"/>
          <a:extLst>
            <a:ext uri="{FF2B5EF4-FFF2-40B4-BE49-F238E27FC236}">
              <a16:creationId xmlns:a16="http://schemas.microsoft.com/office/drawing/2014/main" id="{C130F20A-E727-44BC-9E23-705BE18BDA55}"/>
            </a:ext>
          </a:extLst>
        </xdr:cNvPr>
        <xdr:cNvSpPr/>
      </xdr:nvSpPr>
      <xdr:spPr>
        <a:xfrm>
          <a:off x="8909209" y="1143953"/>
          <a:ext cx="1610193" cy="460057"/>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ECBA02FB-4735-48A4-A2B1-E91B9F745D49}"/>
            </a:ext>
          </a:extLst>
        </xdr:cNvPr>
        <xdr:cNvSpPr/>
      </xdr:nvSpPr>
      <xdr:spPr>
        <a:xfrm>
          <a:off x="1232534" y="68580"/>
          <a:ext cx="74295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5BCBCA67-B5E9-41AC-9D0A-BFEEFF530830}"/>
            </a:ext>
          </a:extLst>
        </xdr:cNvPr>
        <xdr:cNvSpPr/>
      </xdr:nvSpPr>
      <xdr:spPr>
        <a:xfrm>
          <a:off x="1224915" y="590550"/>
          <a:ext cx="742950" cy="45529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20C7B287-E6A0-411B-9A84-B0472D2C973B}"/>
            </a:ext>
          </a:extLst>
        </xdr:cNvPr>
        <xdr:cNvSpPr/>
      </xdr:nvSpPr>
      <xdr:spPr>
        <a:xfrm>
          <a:off x="1236345" y="1122045"/>
          <a:ext cx="74295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2C128E04-28C8-49FC-A86B-C83C471F868A}"/>
            </a:ext>
          </a:extLst>
        </xdr:cNvPr>
        <xdr:cNvSpPr/>
      </xdr:nvSpPr>
      <xdr:spPr>
        <a:xfrm>
          <a:off x="2044065" y="72390"/>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816025EF-C57E-4F14-AAAE-145F49BEA91F}"/>
            </a:ext>
          </a:extLst>
        </xdr:cNvPr>
        <xdr:cNvSpPr/>
      </xdr:nvSpPr>
      <xdr:spPr>
        <a:xfrm>
          <a:off x="2044066" y="600075"/>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85D9EFF6-6BF0-4324-9FE8-01F2FE540EB7}"/>
            </a:ext>
          </a:extLst>
        </xdr:cNvPr>
        <xdr:cNvSpPr/>
      </xdr:nvSpPr>
      <xdr:spPr>
        <a:xfrm>
          <a:off x="2055496" y="1133475"/>
          <a:ext cx="70866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E8EBEBA3-0765-4FB3-ACC1-9E84CDFA1DF5}"/>
            </a:ext>
          </a:extLst>
        </xdr:cNvPr>
        <xdr:cNvSpPr/>
      </xdr:nvSpPr>
      <xdr:spPr>
        <a:xfrm>
          <a:off x="2828925" y="72390"/>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79042E0A-667B-4284-9E0A-4A539906934C}"/>
            </a:ext>
          </a:extLst>
        </xdr:cNvPr>
        <xdr:cNvSpPr/>
      </xdr:nvSpPr>
      <xdr:spPr>
        <a:xfrm>
          <a:off x="2828926" y="600075"/>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CFEF4C23-AA70-4166-A4B7-DCE1BA17D0C9}"/>
            </a:ext>
          </a:extLst>
        </xdr:cNvPr>
        <xdr:cNvSpPr/>
      </xdr:nvSpPr>
      <xdr:spPr>
        <a:xfrm>
          <a:off x="2840356" y="1133475"/>
          <a:ext cx="71247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1411605</xdr:colOff>
      <xdr:row>4</xdr:row>
      <xdr:rowOff>180975</xdr:rowOff>
    </xdr:from>
    <xdr:to>
      <xdr:col>16</xdr:col>
      <xdr:colOff>114300</xdr:colOff>
      <xdr:row>6</xdr:row>
      <xdr:rowOff>9525</xdr:rowOff>
    </xdr:to>
    <xdr:pic>
      <xdr:nvPicPr>
        <xdr:cNvPr id="17" name="Kép 16">
          <a:extLst>
            <a:ext uri="{FF2B5EF4-FFF2-40B4-BE49-F238E27FC236}">
              <a16:creationId xmlns:a16="http://schemas.microsoft.com/office/drawing/2014/main" id="{0EFDEEC8-6E12-4C45-B6E7-0B40D7751499}"/>
            </a:ext>
          </a:extLst>
        </xdr:cNvPr>
        <xdr:cNvPicPr>
          <a:picLocks noChangeAspect="1"/>
        </xdr:cNvPicPr>
      </xdr:nvPicPr>
      <xdr:blipFill>
        <a:blip xmlns:r="http://schemas.openxmlformats.org/officeDocument/2006/relationships" r:embed="rId10"/>
        <a:stretch>
          <a:fillRect/>
        </a:stretch>
      </xdr:blipFill>
      <xdr:spPr>
        <a:xfrm>
          <a:off x="7850505" y="1866900"/>
          <a:ext cx="350520" cy="339090"/>
        </a:xfrm>
        <a:prstGeom prst="rect">
          <a:avLst/>
        </a:prstGeom>
      </xdr:spPr>
    </xdr:pic>
    <xdr:clientData/>
  </xdr:twoCellAnchor>
  <xdr:oneCellAnchor>
    <xdr:from>
      <xdr:col>15</xdr:col>
      <xdr:colOff>1066800</xdr:colOff>
      <xdr:row>4</xdr:row>
      <xdr:rowOff>180975</xdr:rowOff>
    </xdr:from>
    <xdr:ext cx="342000" cy="342000"/>
    <xdr:pic>
      <xdr:nvPicPr>
        <xdr:cNvPr id="18" name="Kép 17">
          <a:extLst>
            <a:ext uri="{FF2B5EF4-FFF2-40B4-BE49-F238E27FC236}">
              <a16:creationId xmlns:a16="http://schemas.microsoft.com/office/drawing/2014/main" id="{C99AE21B-E3C3-4E0E-B8E0-7EE7EB06ED4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05700" y="1864995"/>
          <a:ext cx="342000" cy="342000"/>
        </a:xfrm>
        <a:prstGeom prst="rect">
          <a:avLst/>
        </a:prstGeom>
      </xdr:spPr>
    </xdr:pic>
    <xdr:clientData/>
  </xdr:oneCellAnchor>
  <xdr:oneCellAnchor>
    <xdr:from>
      <xdr:col>14</xdr:col>
      <xdr:colOff>0</xdr:colOff>
      <xdr:row>9</xdr:row>
      <xdr:rowOff>0</xdr:rowOff>
    </xdr:from>
    <xdr:ext cx="342000" cy="342000"/>
    <xdr:pic>
      <xdr:nvPicPr>
        <xdr:cNvPr id="33" name="Kép 32">
          <a:extLst>
            <a:ext uri="{FF2B5EF4-FFF2-40B4-BE49-F238E27FC236}">
              <a16:creationId xmlns:a16="http://schemas.microsoft.com/office/drawing/2014/main" id="{7AD64068-3BD4-4847-8684-5A999A81E3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2886075"/>
          <a:ext cx="342000" cy="342000"/>
        </a:xfrm>
        <a:prstGeom prst="rect">
          <a:avLst/>
        </a:prstGeom>
      </xdr:spPr>
    </xdr:pic>
    <xdr:clientData/>
  </xdr:oneCellAnchor>
  <xdr:oneCellAnchor>
    <xdr:from>
      <xdr:col>3</xdr:col>
      <xdr:colOff>0</xdr:colOff>
      <xdr:row>10</xdr:row>
      <xdr:rowOff>0</xdr:rowOff>
    </xdr:from>
    <xdr:ext cx="342000" cy="342000"/>
    <xdr:pic>
      <xdr:nvPicPr>
        <xdr:cNvPr id="34" name="Kép 33">
          <a:extLst>
            <a:ext uri="{FF2B5EF4-FFF2-40B4-BE49-F238E27FC236}">
              <a16:creationId xmlns:a16="http://schemas.microsoft.com/office/drawing/2014/main" id="{89D8BD24-6353-42DF-A276-686D454FDA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3209925"/>
          <a:ext cx="342000" cy="342000"/>
        </a:xfrm>
        <a:prstGeom prst="rect">
          <a:avLst/>
        </a:prstGeom>
      </xdr:spPr>
    </xdr:pic>
    <xdr:clientData/>
  </xdr:oneCellAnchor>
  <xdr:oneCellAnchor>
    <xdr:from>
      <xdr:col>11</xdr:col>
      <xdr:colOff>1143000</xdr:colOff>
      <xdr:row>2</xdr:row>
      <xdr:rowOff>495300</xdr:rowOff>
    </xdr:from>
    <xdr:ext cx="554400" cy="554400"/>
    <xdr:pic>
      <xdr:nvPicPr>
        <xdr:cNvPr id="76" name="Kép 75">
          <a:extLst>
            <a:ext uri="{FF2B5EF4-FFF2-40B4-BE49-F238E27FC236}">
              <a16:creationId xmlns:a16="http://schemas.microsoft.com/office/drawing/2014/main" id="{CE222DC1-F84C-484E-9A2B-1119A058C6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70120" y="1089660"/>
          <a:ext cx="554400" cy="554400"/>
        </a:xfrm>
        <a:prstGeom prst="rect">
          <a:avLst/>
        </a:prstGeom>
      </xdr:spPr>
    </xdr:pic>
    <xdr:clientData/>
  </xdr:oneCellAnchor>
  <xdr:twoCellAnchor editAs="oneCell">
    <xdr:from>
      <xdr:col>1</xdr:col>
      <xdr:colOff>66675</xdr:colOff>
      <xdr:row>1</xdr:row>
      <xdr:rowOff>0</xdr:rowOff>
    </xdr:from>
    <xdr:to>
      <xdr:col>2</xdr:col>
      <xdr:colOff>1048911</xdr:colOff>
      <xdr:row>3</xdr:row>
      <xdr:rowOff>460534</xdr:rowOff>
    </xdr:to>
    <xdr:pic>
      <xdr:nvPicPr>
        <xdr:cNvPr id="77" name="Kép 76" descr="File Attachment:">
          <a:extLst>
            <a:ext uri="{FF2B5EF4-FFF2-40B4-BE49-F238E27FC236}">
              <a16:creationId xmlns:a16="http://schemas.microsoft.com/office/drawing/2014/main" id="{2B676FC7-4CC1-46CF-8151-D783F0032BF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6200" y="57150"/>
          <a:ext cx="1115586" cy="154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12</xdr:row>
      <xdr:rowOff>0</xdr:rowOff>
    </xdr:from>
    <xdr:ext cx="342000" cy="342000"/>
    <xdr:pic>
      <xdr:nvPicPr>
        <xdr:cNvPr id="78" name="Kép 77">
          <a:extLst>
            <a:ext uri="{FF2B5EF4-FFF2-40B4-BE49-F238E27FC236}">
              <a16:creationId xmlns:a16="http://schemas.microsoft.com/office/drawing/2014/main" id="{5925B9CE-F1C6-4E9D-899D-63C781CE95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3857625"/>
          <a:ext cx="342000" cy="342000"/>
        </a:xfrm>
        <a:prstGeom prst="rect">
          <a:avLst/>
        </a:prstGeom>
      </xdr:spPr>
    </xdr:pic>
    <xdr:clientData/>
  </xdr:oneCellAnchor>
  <xdr:oneCellAnchor>
    <xdr:from>
      <xdr:col>3</xdr:col>
      <xdr:colOff>0</xdr:colOff>
      <xdr:row>14</xdr:row>
      <xdr:rowOff>0</xdr:rowOff>
    </xdr:from>
    <xdr:ext cx="342000" cy="342000"/>
    <xdr:pic>
      <xdr:nvPicPr>
        <xdr:cNvPr id="79" name="Kép 78">
          <a:extLst>
            <a:ext uri="{FF2B5EF4-FFF2-40B4-BE49-F238E27FC236}">
              <a16:creationId xmlns:a16="http://schemas.microsoft.com/office/drawing/2014/main" id="{DCB43A8C-2FB5-4BCD-B0FD-6EC74D4CA2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4505325"/>
          <a:ext cx="342000" cy="342000"/>
        </a:xfrm>
        <a:prstGeom prst="rect">
          <a:avLst/>
        </a:prstGeom>
      </xdr:spPr>
    </xdr:pic>
    <xdr:clientData/>
  </xdr:oneCellAnchor>
  <xdr:oneCellAnchor>
    <xdr:from>
      <xdr:col>16</xdr:col>
      <xdr:colOff>95250</xdr:colOff>
      <xdr:row>4</xdr:row>
      <xdr:rowOff>180975</xdr:rowOff>
    </xdr:from>
    <xdr:ext cx="342000" cy="342000"/>
    <xdr:pic>
      <xdr:nvPicPr>
        <xdr:cNvPr id="80" name="Kép 79">
          <a:extLst>
            <a:ext uri="{FF2B5EF4-FFF2-40B4-BE49-F238E27FC236}">
              <a16:creationId xmlns:a16="http://schemas.microsoft.com/office/drawing/2014/main" id="{9ABE39A8-BA4B-4DE6-8137-5B0D970795A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181975" y="1866900"/>
          <a:ext cx="342000" cy="342000"/>
        </a:xfrm>
        <a:prstGeom prst="rect">
          <a:avLst/>
        </a:prstGeom>
      </xdr:spPr>
    </xdr:pic>
    <xdr:clientData/>
  </xdr:oneCellAnchor>
  <xdr:twoCellAnchor editAs="oneCell">
    <xdr:from>
      <xdr:col>3</xdr:col>
      <xdr:colOff>0</xdr:colOff>
      <xdr:row>23</xdr:row>
      <xdr:rowOff>0</xdr:rowOff>
    </xdr:from>
    <xdr:to>
      <xdr:col>4</xdr:col>
      <xdr:colOff>15240</xdr:colOff>
      <xdr:row>24</xdr:row>
      <xdr:rowOff>15240</xdr:rowOff>
    </xdr:to>
    <xdr:pic>
      <xdr:nvPicPr>
        <xdr:cNvPr id="81" name="Kép 80">
          <a:extLst>
            <a:ext uri="{FF2B5EF4-FFF2-40B4-BE49-F238E27FC236}">
              <a16:creationId xmlns:a16="http://schemas.microsoft.com/office/drawing/2014/main" id="{EBB2552C-4F80-452D-B3DD-9E6B649F4741}"/>
            </a:ext>
          </a:extLst>
        </xdr:cNvPr>
        <xdr:cNvPicPr>
          <a:picLocks noChangeAspect="1"/>
        </xdr:cNvPicPr>
      </xdr:nvPicPr>
      <xdr:blipFill>
        <a:blip xmlns:r="http://schemas.openxmlformats.org/officeDocument/2006/relationships" r:embed="rId10"/>
        <a:stretch>
          <a:fillRect/>
        </a:stretch>
      </xdr:blipFill>
      <xdr:spPr>
        <a:xfrm>
          <a:off x="1838325" y="7419975"/>
          <a:ext cx="361950" cy="342900"/>
        </a:xfrm>
        <a:prstGeom prst="rect">
          <a:avLst/>
        </a:prstGeom>
      </xdr:spPr>
    </xdr:pic>
    <xdr:clientData/>
  </xdr:twoCellAnchor>
  <xdr:oneCellAnchor>
    <xdr:from>
      <xdr:col>14</xdr:col>
      <xdr:colOff>0</xdr:colOff>
      <xdr:row>10</xdr:row>
      <xdr:rowOff>0</xdr:rowOff>
    </xdr:from>
    <xdr:ext cx="342000" cy="342000"/>
    <xdr:pic>
      <xdr:nvPicPr>
        <xdr:cNvPr id="82" name="Kép 81">
          <a:extLst>
            <a:ext uri="{FF2B5EF4-FFF2-40B4-BE49-F238E27FC236}">
              <a16:creationId xmlns:a16="http://schemas.microsoft.com/office/drawing/2014/main" id="{B9B2A199-2638-4333-84C0-E883F8BA468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3209925"/>
          <a:ext cx="342000" cy="342000"/>
        </a:xfrm>
        <a:prstGeom prst="rect">
          <a:avLst/>
        </a:prstGeom>
      </xdr:spPr>
    </xdr:pic>
    <xdr:clientData/>
  </xdr:oneCellAnchor>
  <xdr:oneCellAnchor>
    <xdr:from>
      <xdr:col>14</xdr:col>
      <xdr:colOff>0</xdr:colOff>
      <xdr:row>11</xdr:row>
      <xdr:rowOff>0</xdr:rowOff>
    </xdr:from>
    <xdr:ext cx="342000" cy="342000"/>
    <xdr:pic>
      <xdr:nvPicPr>
        <xdr:cNvPr id="83" name="Kép 82">
          <a:extLst>
            <a:ext uri="{FF2B5EF4-FFF2-40B4-BE49-F238E27FC236}">
              <a16:creationId xmlns:a16="http://schemas.microsoft.com/office/drawing/2014/main" id="{F1146FC5-3B4A-4442-94DA-BD7ABE7DBF7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3533775"/>
          <a:ext cx="342000" cy="342000"/>
        </a:xfrm>
        <a:prstGeom prst="rect">
          <a:avLst/>
        </a:prstGeom>
      </xdr:spPr>
    </xdr:pic>
    <xdr:clientData/>
  </xdr:oneCellAnchor>
  <xdr:oneCellAnchor>
    <xdr:from>
      <xdr:col>14</xdr:col>
      <xdr:colOff>0</xdr:colOff>
      <xdr:row>12</xdr:row>
      <xdr:rowOff>0</xdr:rowOff>
    </xdr:from>
    <xdr:ext cx="342000" cy="342000"/>
    <xdr:pic>
      <xdr:nvPicPr>
        <xdr:cNvPr id="84" name="Kép 83">
          <a:extLst>
            <a:ext uri="{FF2B5EF4-FFF2-40B4-BE49-F238E27FC236}">
              <a16:creationId xmlns:a16="http://schemas.microsoft.com/office/drawing/2014/main" id="{95F226F5-702E-4A9A-932F-9EA5A53F32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3857625"/>
          <a:ext cx="342000" cy="342000"/>
        </a:xfrm>
        <a:prstGeom prst="rect">
          <a:avLst/>
        </a:prstGeom>
      </xdr:spPr>
    </xdr:pic>
    <xdr:clientData/>
  </xdr:oneCellAnchor>
  <xdr:oneCellAnchor>
    <xdr:from>
      <xdr:col>14</xdr:col>
      <xdr:colOff>0</xdr:colOff>
      <xdr:row>15</xdr:row>
      <xdr:rowOff>0</xdr:rowOff>
    </xdr:from>
    <xdr:ext cx="342000" cy="342000"/>
    <xdr:pic>
      <xdr:nvPicPr>
        <xdr:cNvPr id="85" name="Kép 84">
          <a:extLst>
            <a:ext uri="{FF2B5EF4-FFF2-40B4-BE49-F238E27FC236}">
              <a16:creationId xmlns:a16="http://schemas.microsoft.com/office/drawing/2014/main" id="{32D3380D-53B1-42DD-961E-C0E9F6B47C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4829175"/>
          <a:ext cx="342000" cy="342000"/>
        </a:xfrm>
        <a:prstGeom prst="rect">
          <a:avLst/>
        </a:prstGeom>
      </xdr:spPr>
    </xdr:pic>
    <xdr:clientData/>
  </xdr:oneCellAnchor>
  <xdr:oneCellAnchor>
    <xdr:from>
      <xdr:col>14</xdr:col>
      <xdr:colOff>0</xdr:colOff>
      <xdr:row>16</xdr:row>
      <xdr:rowOff>0</xdr:rowOff>
    </xdr:from>
    <xdr:ext cx="342000" cy="342000"/>
    <xdr:pic>
      <xdr:nvPicPr>
        <xdr:cNvPr id="86" name="Kép 85">
          <a:extLst>
            <a:ext uri="{FF2B5EF4-FFF2-40B4-BE49-F238E27FC236}">
              <a16:creationId xmlns:a16="http://schemas.microsoft.com/office/drawing/2014/main" id="{135C01EA-BEA5-461A-8016-9A82874CE3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5153025"/>
          <a:ext cx="342000" cy="342000"/>
        </a:xfrm>
        <a:prstGeom prst="rect">
          <a:avLst/>
        </a:prstGeom>
      </xdr:spPr>
    </xdr:pic>
    <xdr:clientData/>
  </xdr:oneCellAnchor>
  <xdr:oneCellAnchor>
    <xdr:from>
      <xdr:col>14</xdr:col>
      <xdr:colOff>0</xdr:colOff>
      <xdr:row>18</xdr:row>
      <xdr:rowOff>0</xdr:rowOff>
    </xdr:from>
    <xdr:ext cx="342000" cy="342000"/>
    <xdr:pic>
      <xdr:nvPicPr>
        <xdr:cNvPr id="87" name="Kép 86">
          <a:extLst>
            <a:ext uri="{FF2B5EF4-FFF2-40B4-BE49-F238E27FC236}">
              <a16:creationId xmlns:a16="http://schemas.microsoft.com/office/drawing/2014/main" id="{BA431FF6-838C-4E2F-AE52-03FACE1EB0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5800725"/>
          <a:ext cx="342000" cy="342000"/>
        </a:xfrm>
        <a:prstGeom prst="rect">
          <a:avLst/>
        </a:prstGeom>
      </xdr:spPr>
    </xdr:pic>
    <xdr:clientData/>
  </xdr:oneCellAnchor>
  <xdr:oneCellAnchor>
    <xdr:from>
      <xdr:col>14</xdr:col>
      <xdr:colOff>0</xdr:colOff>
      <xdr:row>19</xdr:row>
      <xdr:rowOff>0</xdr:rowOff>
    </xdr:from>
    <xdr:ext cx="342000" cy="342000"/>
    <xdr:pic>
      <xdr:nvPicPr>
        <xdr:cNvPr id="88" name="Kép 87">
          <a:extLst>
            <a:ext uri="{FF2B5EF4-FFF2-40B4-BE49-F238E27FC236}">
              <a16:creationId xmlns:a16="http://schemas.microsoft.com/office/drawing/2014/main" id="{B1EAAE03-B731-4C08-8EFE-6B2A3F8428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6124575"/>
          <a:ext cx="342000" cy="342000"/>
        </a:xfrm>
        <a:prstGeom prst="rect">
          <a:avLst/>
        </a:prstGeom>
      </xdr:spPr>
    </xdr:pic>
    <xdr:clientData/>
  </xdr:oneCellAnchor>
  <xdr:oneCellAnchor>
    <xdr:from>
      <xdr:col>14</xdr:col>
      <xdr:colOff>0</xdr:colOff>
      <xdr:row>20</xdr:row>
      <xdr:rowOff>0</xdr:rowOff>
    </xdr:from>
    <xdr:ext cx="342000" cy="342000"/>
    <xdr:pic>
      <xdr:nvPicPr>
        <xdr:cNvPr id="89" name="Kép 88">
          <a:extLst>
            <a:ext uri="{FF2B5EF4-FFF2-40B4-BE49-F238E27FC236}">
              <a16:creationId xmlns:a16="http://schemas.microsoft.com/office/drawing/2014/main" id="{A2E73202-8879-43FD-9AB9-E930392674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6448425"/>
          <a:ext cx="342000" cy="342000"/>
        </a:xfrm>
        <a:prstGeom prst="rect">
          <a:avLst/>
        </a:prstGeom>
      </xdr:spPr>
    </xdr:pic>
    <xdr:clientData/>
  </xdr:oneCellAnchor>
  <xdr:oneCellAnchor>
    <xdr:from>
      <xdr:col>14</xdr:col>
      <xdr:colOff>0</xdr:colOff>
      <xdr:row>22</xdr:row>
      <xdr:rowOff>0</xdr:rowOff>
    </xdr:from>
    <xdr:ext cx="342000" cy="342000"/>
    <xdr:pic>
      <xdr:nvPicPr>
        <xdr:cNvPr id="90" name="Kép 89">
          <a:extLst>
            <a:ext uri="{FF2B5EF4-FFF2-40B4-BE49-F238E27FC236}">
              <a16:creationId xmlns:a16="http://schemas.microsoft.com/office/drawing/2014/main" id="{36C65241-0D62-4EF5-AD46-623DB051B63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7096125"/>
          <a:ext cx="342000" cy="342000"/>
        </a:xfrm>
        <a:prstGeom prst="rect">
          <a:avLst/>
        </a:prstGeom>
      </xdr:spPr>
    </xdr:pic>
    <xdr:clientData/>
  </xdr:oneCellAnchor>
  <xdr:oneCellAnchor>
    <xdr:from>
      <xdr:col>14</xdr:col>
      <xdr:colOff>0</xdr:colOff>
      <xdr:row>23</xdr:row>
      <xdr:rowOff>0</xdr:rowOff>
    </xdr:from>
    <xdr:ext cx="342000" cy="342000"/>
    <xdr:pic>
      <xdr:nvPicPr>
        <xdr:cNvPr id="91" name="Kép 90">
          <a:extLst>
            <a:ext uri="{FF2B5EF4-FFF2-40B4-BE49-F238E27FC236}">
              <a16:creationId xmlns:a16="http://schemas.microsoft.com/office/drawing/2014/main" id="{09000D5E-5505-4F38-8CAB-7F3D1CAE188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7419975"/>
          <a:ext cx="342000" cy="342000"/>
        </a:xfrm>
        <a:prstGeom prst="rect">
          <a:avLst/>
        </a:prstGeom>
      </xdr:spPr>
    </xdr:pic>
    <xdr:clientData/>
  </xdr:oneCellAnchor>
  <xdr:oneCellAnchor>
    <xdr:from>
      <xdr:col>14</xdr:col>
      <xdr:colOff>0</xdr:colOff>
      <xdr:row>26</xdr:row>
      <xdr:rowOff>0</xdr:rowOff>
    </xdr:from>
    <xdr:ext cx="342000" cy="342000"/>
    <xdr:pic>
      <xdr:nvPicPr>
        <xdr:cNvPr id="92" name="Kép 91">
          <a:extLst>
            <a:ext uri="{FF2B5EF4-FFF2-40B4-BE49-F238E27FC236}">
              <a16:creationId xmlns:a16="http://schemas.microsoft.com/office/drawing/2014/main" id="{48253069-EC11-498F-A7EC-7C1A9E9627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391525"/>
          <a:ext cx="342000" cy="342000"/>
        </a:xfrm>
        <a:prstGeom prst="rect">
          <a:avLst/>
        </a:prstGeom>
      </xdr:spPr>
    </xdr:pic>
    <xdr:clientData/>
  </xdr:oneCellAnchor>
  <xdr:oneCellAnchor>
    <xdr:from>
      <xdr:col>14</xdr:col>
      <xdr:colOff>0</xdr:colOff>
      <xdr:row>27</xdr:row>
      <xdr:rowOff>0</xdr:rowOff>
    </xdr:from>
    <xdr:ext cx="342000" cy="342000"/>
    <xdr:pic>
      <xdr:nvPicPr>
        <xdr:cNvPr id="93" name="Kép 92">
          <a:extLst>
            <a:ext uri="{FF2B5EF4-FFF2-40B4-BE49-F238E27FC236}">
              <a16:creationId xmlns:a16="http://schemas.microsoft.com/office/drawing/2014/main" id="{175EFF91-A01A-4410-9E55-50B7037DCDE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715375"/>
          <a:ext cx="342000" cy="342000"/>
        </a:xfrm>
        <a:prstGeom prst="rect">
          <a:avLst/>
        </a:prstGeom>
      </xdr:spPr>
    </xdr:pic>
    <xdr:clientData/>
  </xdr:oneCellAnchor>
  <xdr:oneCellAnchor>
    <xdr:from>
      <xdr:col>14</xdr:col>
      <xdr:colOff>0</xdr:colOff>
      <xdr:row>25</xdr:row>
      <xdr:rowOff>0</xdr:rowOff>
    </xdr:from>
    <xdr:ext cx="342000" cy="342000"/>
    <xdr:pic>
      <xdr:nvPicPr>
        <xdr:cNvPr id="94" name="Kép 93">
          <a:extLst>
            <a:ext uri="{FF2B5EF4-FFF2-40B4-BE49-F238E27FC236}">
              <a16:creationId xmlns:a16="http://schemas.microsoft.com/office/drawing/2014/main" id="{D7740C1C-26D0-43F8-8433-F39069864F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096000" y="8067675"/>
          <a:ext cx="342000" cy="342000"/>
        </a:xfrm>
        <a:prstGeom prst="rect">
          <a:avLst/>
        </a:prstGeom>
      </xdr:spPr>
    </xdr:pic>
    <xdr:clientData/>
  </xdr:oneCellAnchor>
  <xdr:twoCellAnchor editAs="oneCell">
    <xdr:from>
      <xdr:col>14</xdr:col>
      <xdr:colOff>0</xdr:colOff>
      <xdr:row>24</xdr:row>
      <xdr:rowOff>0</xdr:rowOff>
    </xdr:from>
    <xdr:to>
      <xdr:col>15</xdr:col>
      <xdr:colOff>9525</xdr:colOff>
      <xdr:row>25</xdr:row>
      <xdr:rowOff>17145</xdr:rowOff>
    </xdr:to>
    <xdr:pic>
      <xdr:nvPicPr>
        <xdr:cNvPr id="95" name="Kép 94">
          <a:extLst>
            <a:ext uri="{FF2B5EF4-FFF2-40B4-BE49-F238E27FC236}">
              <a16:creationId xmlns:a16="http://schemas.microsoft.com/office/drawing/2014/main" id="{CAA04617-F422-4BD8-865E-2C81BADCAB2B}"/>
            </a:ext>
          </a:extLst>
        </xdr:cNvPr>
        <xdr:cNvPicPr>
          <a:picLocks noChangeAspect="1"/>
        </xdr:cNvPicPr>
      </xdr:nvPicPr>
      <xdr:blipFill>
        <a:blip xmlns:r="http://schemas.openxmlformats.org/officeDocument/2006/relationships" r:embed="rId10"/>
        <a:stretch>
          <a:fillRect/>
        </a:stretch>
      </xdr:blipFill>
      <xdr:spPr>
        <a:xfrm>
          <a:off x="6096000" y="7743825"/>
          <a:ext cx="350520" cy="344805"/>
        </a:xfrm>
        <a:prstGeom prst="rect">
          <a:avLst/>
        </a:prstGeom>
      </xdr:spPr>
    </xdr:pic>
    <xdr:clientData/>
  </xdr:twoCellAnchor>
  <xdr:twoCellAnchor editAs="oneCell">
    <xdr:from>
      <xdr:col>14</xdr:col>
      <xdr:colOff>0</xdr:colOff>
      <xdr:row>21</xdr:row>
      <xdr:rowOff>0</xdr:rowOff>
    </xdr:from>
    <xdr:to>
      <xdr:col>15</xdr:col>
      <xdr:colOff>9525</xdr:colOff>
      <xdr:row>22</xdr:row>
      <xdr:rowOff>17145</xdr:rowOff>
    </xdr:to>
    <xdr:pic>
      <xdr:nvPicPr>
        <xdr:cNvPr id="96" name="Kép 95">
          <a:extLst>
            <a:ext uri="{FF2B5EF4-FFF2-40B4-BE49-F238E27FC236}">
              <a16:creationId xmlns:a16="http://schemas.microsoft.com/office/drawing/2014/main" id="{AA7A72BD-CD4C-4E60-8048-CCEF36F313CA}"/>
            </a:ext>
          </a:extLst>
        </xdr:cNvPr>
        <xdr:cNvPicPr>
          <a:picLocks noChangeAspect="1"/>
        </xdr:cNvPicPr>
      </xdr:nvPicPr>
      <xdr:blipFill>
        <a:blip xmlns:r="http://schemas.openxmlformats.org/officeDocument/2006/relationships" r:embed="rId10"/>
        <a:stretch>
          <a:fillRect/>
        </a:stretch>
      </xdr:blipFill>
      <xdr:spPr>
        <a:xfrm>
          <a:off x="6096000" y="6772275"/>
          <a:ext cx="350520" cy="344805"/>
        </a:xfrm>
        <a:prstGeom prst="rect">
          <a:avLst/>
        </a:prstGeom>
      </xdr:spPr>
    </xdr:pic>
    <xdr:clientData/>
  </xdr:twoCellAnchor>
  <xdr:twoCellAnchor editAs="oneCell">
    <xdr:from>
      <xdr:col>14</xdr:col>
      <xdr:colOff>0</xdr:colOff>
      <xdr:row>17</xdr:row>
      <xdr:rowOff>0</xdr:rowOff>
    </xdr:from>
    <xdr:to>
      <xdr:col>15</xdr:col>
      <xdr:colOff>9525</xdr:colOff>
      <xdr:row>18</xdr:row>
      <xdr:rowOff>17145</xdr:rowOff>
    </xdr:to>
    <xdr:pic>
      <xdr:nvPicPr>
        <xdr:cNvPr id="97" name="Kép 96">
          <a:extLst>
            <a:ext uri="{FF2B5EF4-FFF2-40B4-BE49-F238E27FC236}">
              <a16:creationId xmlns:a16="http://schemas.microsoft.com/office/drawing/2014/main" id="{EF89D34D-AB82-4105-A2E2-C468C5A43F06}"/>
            </a:ext>
          </a:extLst>
        </xdr:cNvPr>
        <xdr:cNvPicPr>
          <a:picLocks noChangeAspect="1"/>
        </xdr:cNvPicPr>
      </xdr:nvPicPr>
      <xdr:blipFill>
        <a:blip xmlns:r="http://schemas.openxmlformats.org/officeDocument/2006/relationships" r:embed="rId10"/>
        <a:stretch>
          <a:fillRect/>
        </a:stretch>
      </xdr:blipFill>
      <xdr:spPr>
        <a:xfrm>
          <a:off x="6096000" y="5476875"/>
          <a:ext cx="350520" cy="344805"/>
        </a:xfrm>
        <a:prstGeom prst="rect">
          <a:avLst/>
        </a:prstGeom>
      </xdr:spPr>
    </xdr:pic>
    <xdr:clientData/>
  </xdr:twoCellAnchor>
  <xdr:twoCellAnchor editAs="oneCell">
    <xdr:from>
      <xdr:col>14</xdr:col>
      <xdr:colOff>0</xdr:colOff>
      <xdr:row>14</xdr:row>
      <xdr:rowOff>0</xdr:rowOff>
    </xdr:from>
    <xdr:to>
      <xdr:col>15</xdr:col>
      <xdr:colOff>9525</xdr:colOff>
      <xdr:row>15</xdr:row>
      <xdr:rowOff>17145</xdr:rowOff>
    </xdr:to>
    <xdr:pic>
      <xdr:nvPicPr>
        <xdr:cNvPr id="98" name="Kép 97">
          <a:extLst>
            <a:ext uri="{FF2B5EF4-FFF2-40B4-BE49-F238E27FC236}">
              <a16:creationId xmlns:a16="http://schemas.microsoft.com/office/drawing/2014/main" id="{EAACF579-D5A4-414F-B906-04C245555D77}"/>
            </a:ext>
          </a:extLst>
        </xdr:cNvPr>
        <xdr:cNvPicPr>
          <a:picLocks noChangeAspect="1"/>
        </xdr:cNvPicPr>
      </xdr:nvPicPr>
      <xdr:blipFill>
        <a:blip xmlns:r="http://schemas.openxmlformats.org/officeDocument/2006/relationships" r:embed="rId10"/>
        <a:stretch>
          <a:fillRect/>
        </a:stretch>
      </xdr:blipFill>
      <xdr:spPr>
        <a:xfrm>
          <a:off x="6096000" y="4505325"/>
          <a:ext cx="350520" cy="344805"/>
        </a:xfrm>
        <a:prstGeom prst="rect">
          <a:avLst/>
        </a:prstGeom>
      </xdr:spPr>
    </xdr:pic>
    <xdr:clientData/>
  </xdr:twoCellAnchor>
  <xdr:twoCellAnchor editAs="oneCell">
    <xdr:from>
      <xdr:col>14</xdr:col>
      <xdr:colOff>0</xdr:colOff>
      <xdr:row>13</xdr:row>
      <xdr:rowOff>0</xdr:rowOff>
    </xdr:from>
    <xdr:to>
      <xdr:col>15</xdr:col>
      <xdr:colOff>9525</xdr:colOff>
      <xdr:row>14</xdr:row>
      <xdr:rowOff>17145</xdr:rowOff>
    </xdr:to>
    <xdr:pic>
      <xdr:nvPicPr>
        <xdr:cNvPr id="99" name="Kép 98">
          <a:extLst>
            <a:ext uri="{FF2B5EF4-FFF2-40B4-BE49-F238E27FC236}">
              <a16:creationId xmlns:a16="http://schemas.microsoft.com/office/drawing/2014/main" id="{F06CAA18-6DEB-4839-980C-DA5BF977DD74}"/>
            </a:ext>
          </a:extLst>
        </xdr:cNvPr>
        <xdr:cNvPicPr>
          <a:picLocks noChangeAspect="1"/>
        </xdr:cNvPicPr>
      </xdr:nvPicPr>
      <xdr:blipFill>
        <a:blip xmlns:r="http://schemas.openxmlformats.org/officeDocument/2006/relationships" r:embed="rId10"/>
        <a:stretch>
          <a:fillRect/>
        </a:stretch>
      </xdr:blipFill>
      <xdr:spPr>
        <a:xfrm>
          <a:off x="6096000" y="4181475"/>
          <a:ext cx="350520" cy="344805"/>
        </a:xfrm>
        <a:prstGeom prst="rect">
          <a:avLst/>
        </a:prstGeom>
      </xdr:spPr>
    </xdr:pic>
    <xdr:clientData/>
  </xdr:twoCellAnchor>
  <xdr:oneCellAnchor>
    <xdr:from>
      <xdr:col>3</xdr:col>
      <xdr:colOff>0</xdr:colOff>
      <xdr:row>17</xdr:row>
      <xdr:rowOff>0</xdr:rowOff>
    </xdr:from>
    <xdr:ext cx="342000" cy="342000"/>
    <xdr:pic>
      <xdr:nvPicPr>
        <xdr:cNvPr id="100" name="Kép 99">
          <a:extLst>
            <a:ext uri="{FF2B5EF4-FFF2-40B4-BE49-F238E27FC236}">
              <a16:creationId xmlns:a16="http://schemas.microsoft.com/office/drawing/2014/main" id="{2CC04102-BCE5-4DEB-BC32-A9E6D6BFC6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5476875"/>
          <a:ext cx="342000" cy="342000"/>
        </a:xfrm>
        <a:prstGeom prst="rect">
          <a:avLst/>
        </a:prstGeom>
      </xdr:spPr>
    </xdr:pic>
    <xdr:clientData/>
  </xdr:oneCellAnchor>
  <xdr:twoCellAnchor editAs="oneCell">
    <xdr:from>
      <xdr:col>3</xdr:col>
      <xdr:colOff>0</xdr:colOff>
      <xdr:row>19</xdr:row>
      <xdr:rowOff>0</xdr:rowOff>
    </xdr:from>
    <xdr:to>
      <xdr:col>4</xdr:col>
      <xdr:colOff>11430</xdr:colOff>
      <xdr:row>20</xdr:row>
      <xdr:rowOff>20955</xdr:rowOff>
    </xdr:to>
    <xdr:pic>
      <xdr:nvPicPr>
        <xdr:cNvPr id="101" name="Kép 100">
          <a:extLst>
            <a:ext uri="{FF2B5EF4-FFF2-40B4-BE49-F238E27FC236}">
              <a16:creationId xmlns:a16="http://schemas.microsoft.com/office/drawing/2014/main" id="{D50976A7-8006-4759-983E-66010FA4CDA3}"/>
            </a:ext>
          </a:extLst>
        </xdr:cNvPr>
        <xdr:cNvPicPr>
          <a:picLocks noChangeAspect="1"/>
        </xdr:cNvPicPr>
      </xdr:nvPicPr>
      <xdr:blipFill>
        <a:blip xmlns:r="http://schemas.openxmlformats.org/officeDocument/2006/relationships" r:embed="rId10"/>
        <a:stretch>
          <a:fillRect/>
        </a:stretch>
      </xdr:blipFill>
      <xdr:spPr>
        <a:xfrm>
          <a:off x="1838325" y="6124575"/>
          <a:ext cx="352425" cy="340995"/>
        </a:xfrm>
        <a:prstGeom prst="rect">
          <a:avLst/>
        </a:prstGeom>
      </xdr:spPr>
    </xdr:pic>
    <xdr:clientData/>
  </xdr:twoCellAnchor>
  <xdr:oneCellAnchor>
    <xdr:from>
      <xdr:col>3</xdr:col>
      <xdr:colOff>0</xdr:colOff>
      <xdr:row>21</xdr:row>
      <xdr:rowOff>0</xdr:rowOff>
    </xdr:from>
    <xdr:ext cx="342000" cy="342000"/>
    <xdr:pic>
      <xdr:nvPicPr>
        <xdr:cNvPr id="102" name="Kép 101">
          <a:extLst>
            <a:ext uri="{FF2B5EF4-FFF2-40B4-BE49-F238E27FC236}">
              <a16:creationId xmlns:a16="http://schemas.microsoft.com/office/drawing/2014/main" id="{0B4CF352-9D91-4A29-8918-744918B547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6772275"/>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103" name="Lekerekített téglalap 73">
          <a:hlinkClick xmlns:r="http://schemas.openxmlformats.org/officeDocument/2006/relationships" r:id="rId15" tooltip="2013 Berlin"/>
          <a:extLst>
            <a:ext uri="{FF2B5EF4-FFF2-40B4-BE49-F238E27FC236}">
              <a16:creationId xmlns:a16="http://schemas.microsoft.com/office/drawing/2014/main" id="{6C977C8D-ACD7-4F8C-BBEC-F73B5D9274FC}"/>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104" name="Lekerekített téglalap 74">
          <a:hlinkClick xmlns:r="http://schemas.openxmlformats.org/officeDocument/2006/relationships" r:id="rId16" tooltip="2014 Billund"/>
          <a:extLst>
            <a:ext uri="{FF2B5EF4-FFF2-40B4-BE49-F238E27FC236}">
              <a16:creationId xmlns:a16="http://schemas.microsoft.com/office/drawing/2014/main" id="{A61F74A4-1935-4B62-BA53-B39704D852AC}"/>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105" name="Lekerekített téglalap 75">
          <a:hlinkClick xmlns:r="http://schemas.openxmlformats.org/officeDocument/2006/relationships" r:id="rId17" tooltip="2015 Lubin"/>
          <a:extLst>
            <a:ext uri="{FF2B5EF4-FFF2-40B4-BE49-F238E27FC236}">
              <a16:creationId xmlns:a16="http://schemas.microsoft.com/office/drawing/2014/main" id="{7143E327-2142-49F1-9051-B25ADC256EC4}"/>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106" name="Lekerekített téglalap 76">
          <a:hlinkClick xmlns:r="http://schemas.openxmlformats.org/officeDocument/2006/relationships" r:id="rId18" tooltip="2016 Almelo"/>
          <a:extLst>
            <a:ext uri="{FF2B5EF4-FFF2-40B4-BE49-F238E27FC236}">
              <a16:creationId xmlns:a16="http://schemas.microsoft.com/office/drawing/2014/main" id="{64413063-3394-4CE0-9E56-C3E1D0191A9F}"/>
            </a:ext>
          </a:extLst>
        </xdr:cNvPr>
        <xdr:cNvSpPr/>
      </xdr:nvSpPr>
      <xdr:spPr>
        <a:xfrm>
          <a:off x="7298531" y="106204"/>
          <a:ext cx="729792" cy="44958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07" name="Lekerekített téglalap 82">
          <a:hlinkClick xmlns:r="http://schemas.openxmlformats.org/officeDocument/2006/relationships" r:id="rId19" tooltip="2017 Budapest"/>
          <a:extLst>
            <a:ext uri="{FF2B5EF4-FFF2-40B4-BE49-F238E27FC236}">
              <a16:creationId xmlns:a16="http://schemas.microsoft.com/office/drawing/2014/main" id="{751E2514-F0C4-4081-AF43-0F7EC5A676FD}"/>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15</xdr:col>
      <xdr:colOff>864394</xdr:colOff>
      <xdr:row>2</xdr:row>
      <xdr:rowOff>536257</xdr:rowOff>
    </xdr:from>
    <xdr:to>
      <xdr:col>15</xdr:col>
      <xdr:colOff>1590376</xdr:colOff>
      <xdr:row>3</xdr:row>
      <xdr:rowOff>439103</xdr:rowOff>
    </xdr:to>
    <xdr:sp macro="" textlink="">
      <xdr:nvSpPr>
        <xdr:cNvPr id="108" name="Lekerekített téglalap 82">
          <a:hlinkClick xmlns:r="http://schemas.openxmlformats.org/officeDocument/2006/relationships" r:id="rId20" tooltip="2018 Billund"/>
          <a:extLst>
            <a:ext uri="{FF2B5EF4-FFF2-40B4-BE49-F238E27FC236}">
              <a16:creationId xmlns:a16="http://schemas.microsoft.com/office/drawing/2014/main" id="{2C65312A-7652-4123-AC0B-6C0BA61F398E}"/>
            </a:ext>
          </a:extLst>
        </xdr:cNvPr>
        <xdr:cNvSpPr/>
      </xdr:nvSpPr>
      <xdr:spPr>
        <a:xfrm>
          <a:off x="7299484" y="1136332"/>
          <a:ext cx="727887" cy="441961"/>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09" name="Lekerekített téglalap 76">
          <a:hlinkClick xmlns:r="http://schemas.openxmlformats.org/officeDocument/2006/relationships" r:id="rId21" tooltip="2019 Fulda"/>
          <a:extLst>
            <a:ext uri="{FF2B5EF4-FFF2-40B4-BE49-F238E27FC236}">
              <a16:creationId xmlns:a16="http://schemas.microsoft.com/office/drawing/2014/main" id="{886E82A0-322E-4B8C-9B24-F6309A2B0D92}"/>
            </a:ext>
          </a:extLst>
        </xdr:cNvPr>
        <xdr:cNvSpPr/>
      </xdr:nvSpPr>
      <xdr:spPr>
        <a:xfrm>
          <a:off x="8125302" y="101442"/>
          <a:ext cx="717410" cy="45910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10" name="Lekerekített téglalap 82">
          <a:hlinkClick xmlns:r="http://schemas.openxmlformats.org/officeDocument/2006/relationships" r:id="rId22" tooltip="2020 Bierdzany"/>
          <a:extLst>
            <a:ext uri="{FF2B5EF4-FFF2-40B4-BE49-F238E27FC236}">
              <a16:creationId xmlns:a16="http://schemas.microsoft.com/office/drawing/2014/main" id="{56BD35B5-8154-4ADA-B244-A614CC2349C5}"/>
            </a:ext>
          </a:extLst>
        </xdr:cNvPr>
        <xdr:cNvSpPr/>
      </xdr:nvSpPr>
      <xdr:spPr>
        <a:xfrm>
          <a:off x="8136731" y="616744"/>
          <a:ext cx="721220" cy="456248"/>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11" name="Lekerekített téglalap 82">
          <a:hlinkClick xmlns:r="http://schemas.openxmlformats.org/officeDocument/2006/relationships" r:id="rId23" tooltip="2021 Bielsko-Biala"/>
          <a:extLst>
            <a:ext uri="{FF2B5EF4-FFF2-40B4-BE49-F238E27FC236}">
              <a16:creationId xmlns:a16="http://schemas.microsoft.com/office/drawing/2014/main" id="{085D6441-D32D-4EBA-B0F4-A16206E9DCA8}"/>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12" name="Lekerekített téglalap 77">
          <a:hlinkClick xmlns:r="http://schemas.openxmlformats.org/officeDocument/2006/relationships" r:id="rId24" tooltip="Overview"/>
          <a:extLst>
            <a:ext uri="{FF2B5EF4-FFF2-40B4-BE49-F238E27FC236}">
              <a16:creationId xmlns:a16="http://schemas.microsoft.com/office/drawing/2014/main" id="{9E317E94-6E43-4D50-AD7E-E6B237203D1E}"/>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13" name="Lekerekített téglalap 78">
          <a:hlinkClick xmlns:r="http://schemas.openxmlformats.org/officeDocument/2006/relationships" r:id="rId25" tooltip="All Time Table"/>
          <a:extLst>
            <a:ext uri="{FF2B5EF4-FFF2-40B4-BE49-F238E27FC236}">
              <a16:creationId xmlns:a16="http://schemas.microsoft.com/office/drawing/2014/main" id="{88F24295-7536-48C4-92A8-884DE4824BC0}"/>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14" name="Lekerekített téglalap 79">
          <a:hlinkClick xmlns:r="http://schemas.openxmlformats.org/officeDocument/2006/relationships" r:id="rId26" tooltip="Records"/>
          <a:extLst>
            <a:ext uri="{FF2B5EF4-FFF2-40B4-BE49-F238E27FC236}">
              <a16:creationId xmlns:a16="http://schemas.microsoft.com/office/drawing/2014/main" id="{DA52357A-F598-4307-B9D3-662B60303C7A}"/>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A4B20F9-32E7-4E95-8484-C97B5DECBADF}"/>
            </a:ext>
          </a:extLst>
        </xdr:cNvPr>
        <xdr:cNvSpPr/>
      </xdr:nvSpPr>
      <xdr:spPr>
        <a:xfrm>
          <a:off x="1232534" y="68580"/>
          <a:ext cx="74295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CA2A1525-DEA5-4C7A-BBF6-9064E2EEE18B}"/>
            </a:ext>
          </a:extLst>
        </xdr:cNvPr>
        <xdr:cNvSpPr/>
      </xdr:nvSpPr>
      <xdr:spPr>
        <a:xfrm>
          <a:off x="1224915" y="590550"/>
          <a:ext cx="742950" cy="45529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889B996A-C498-4563-A621-0F843484AC1C}"/>
            </a:ext>
          </a:extLst>
        </xdr:cNvPr>
        <xdr:cNvSpPr/>
      </xdr:nvSpPr>
      <xdr:spPr>
        <a:xfrm>
          <a:off x="1236345" y="1122045"/>
          <a:ext cx="74295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368360CF-92D3-4C0C-93AF-A05631C22F0A}"/>
            </a:ext>
          </a:extLst>
        </xdr:cNvPr>
        <xdr:cNvSpPr/>
      </xdr:nvSpPr>
      <xdr:spPr>
        <a:xfrm>
          <a:off x="2044065" y="72390"/>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6CABB900-E0F0-4ED9-B373-1A5A29139B94}"/>
            </a:ext>
          </a:extLst>
        </xdr:cNvPr>
        <xdr:cNvSpPr/>
      </xdr:nvSpPr>
      <xdr:spPr>
        <a:xfrm>
          <a:off x="2044066" y="600075"/>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77FA6E7A-3E5A-4E1B-9D11-DFC9C57CDA0F}"/>
            </a:ext>
          </a:extLst>
        </xdr:cNvPr>
        <xdr:cNvSpPr/>
      </xdr:nvSpPr>
      <xdr:spPr>
        <a:xfrm>
          <a:off x="2055496" y="1133475"/>
          <a:ext cx="70866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AD6DCA00-3383-4378-8FD7-1A199F89D69F}"/>
            </a:ext>
          </a:extLst>
        </xdr:cNvPr>
        <xdr:cNvSpPr/>
      </xdr:nvSpPr>
      <xdr:spPr>
        <a:xfrm>
          <a:off x="2828925" y="72390"/>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B7DD8466-C767-4F54-8CEE-98104C33CE01}"/>
            </a:ext>
          </a:extLst>
        </xdr:cNvPr>
        <xdr:cNvSpPr/>
      </xdr:nvSpPr>
      <xdr:spPr>
        <a:xfrm>
          <a:off x="2828926" y="600075"/>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6FBCA068-B421-4C17-B11E-0BDC0082A8DB}"/>
            </a:ext>
          </a:extLst>
        </xdr:cNvPr>
        <xdr:cNvSpPr/>
      </xdr:nvSpPr>
      <xdr:spPr>
        <a:xfrm>
          <a:off x="2840356" y="1133475"/>
          <a:ext cx="71247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1104900</xdr:colOff>
      <xdr:row>4</xdr:row>
      <xdr:rowOff>173355</xdr:rowOff>
    </xdr:from>
    <xdr:to>
      <xdr:col>15</xdr:col>
      <xdr:colOff>1463040</xdr:colOff>
      <xdr:row>6</xdr:row>
      <xdr:rowOff>1905</xdr:rowOff>
    </xdr:to>
    <xdr:pic>
      <xdr:nvPicPr>
        <xdr:cNvPr id="17" name="Kép 16">
          <a:extLst>
            <a:ext uri="{FF2B5EF4-FFF2-40B4-BE49-F238E27FC236}">
              <a16:creationId xmlns:a16="http://schemas.microsoft.com/office/drawing/2014/main" id="{CC27840C-1E62-426C-BDA8-50D589E16420}"/>
            </a:ext>
          </a:extLst>
        </xdr:cNvPr>
        <xdr:cNvPicPr>
          <a:picLocks noChangeAspect="1"/>
        </xdr:cNvPicPr>
      </xdr:nvPicPr>
      <xdr:blipFill>
        <a:blip xmlns:r="http://schemas.openxmlformats.org/officeDocument/2006/relationships" r:embed="rId10"/>
        <a:stretch>
          <a:fillRect/>
        </a:stretch>
      </xdr:blipFill>
      <xdr:spPr>
        <a:xfrm>
          <a:off x="7543800" y="1859280"/>
          <a:ext cx="350520" cy="339090"/>
        </a:xfrm>
        <a:prstGeom prst="rect">
          <a:avLst/>
        </a:prstGeom>
      </xdr:spPr>
    </xdr:pic>
    <xdr:clientData/>
  </xdr:twoCellAnchor>
  <xdr:oneCellAnchor>
    <xdr:from>
      <xdr:col>15</xdr:col>
      <xdr:colOff>1419225</xdr:colOff>
      <xdr:row>4</xdr:row>
      <xdr:rowOff>169545</xdr:rowOff>
    </xdr:from>
    <xdr:ext cx="342000" cy="342000"/>
    <xdr:pic>
      <xdr:nvPicPr>
        <xdr:cNvPr id="18" name="Kép 17">
          <a:extLst>
            <a:ext uri="{FF2B5EF4-FFF2-40B4-BE49-F238E27FC236}">
              <a16:creationId xmlns:a16="http://schemas.microsoft.com/office/drawing/2014/main" id="{2D1830EA-4DE1-42CB-9BB9-9F21972836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858125" y="1855470"/>
          <a:ext cx="342000" cy="342000"/>
        </a:xfrm>
        <a:prstGeom prst="rect">
          <a:avLst/>
        </a:prstGeom>
      </xdr:spPr>
    </xdr:pic>
    <xdr:clientData/>
  </xdr:oneCellAnchor>
  <xdr:oneCellAnchor>
    <xdr:from>
      <xdr:col>16</xdr:col>
      <xdr:colOff>87630</xdr:colOff>
      <xdr:row>4</xdr:row>
      <xdr:rowOff>180975</xdr:rowOff>
    </xdr:from>
    <xdr:ext cx="342000" cy="342000"/>
    <xdr:pic>
      <xdr:nvPicPr>
        <xdr:cNvPr id="19" name="Kép 18">
          <a:extLst>
            <a:ext uri="{FF2B5EF4-FFF2-40B4-BE49-F238E27FC236}">
              <a16:creationId xmlns:a16="http://schemas.microsoft.com/office/drawing/2014/main" id="{B433B9CD-E72B-4DE5-AE5C-812C603D25E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74355" y="1866900"/>
          <a:ext cx="342000" cy="342000"/>
        </a:xfrm>
        <a:prstGeom prst="rect">
          <a:avLst/>
        </a:prstGeom>
      </xdr:spPr>
    </xdr:pic>
    <xdr:clientData/>
  </xdr:oneCellAnchor>
  <xdr:oneCellAnchor>
    <xdr:from>
      <xdr:col>18</xdr:col>
      <xdr:colOff>120015</xdr:colOff>
      <xdr:row>4</xdr:row>
      <xdr:rowOff>179070</xdr:rowOff>
    </xdr:from>
    <xdr:ext cx="342000" cy="342000"/>
    <xdr:pic>
      <xdr:nvPicPr>
        <xdr:cNvPr id="21" name="Kép 20">
          <a:extLst>
            <a:ext uri="{FF2B5EF4-FFF2-40B4-BE49-F238E27FC236}">
              <a16:creationId xmlns:a16="http://schemas.microsoft.com/office/drawing/2014/main" id="{AC15289C-6915-452B-AA75-1F09FB81FBA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854440" y="1864995"/>
          <a:ext cx="342000" cy="342000"/>
        </a:xfrm>
        <a:prstGeom prst="rect">
          <a:avLst/>
        </a:prstGeom>
      </xdr:spPr>
    </xdr:pic>
    <xdr:clientData/>
  </xdr:oneCellAnchor>
  <xdr:oneCellAnchor>
    <xdr:from>
      <xdr:col>3</xdr:col>
      <xdr:colOff>0</xdr:colOff>
      <xdr:row>10</xdr:row>
      <xdr:rowOff>0</xdr:rowOff>
    </xdr:from>
    <xdr:ext cx="342000" cy="342000"/>
    <xdr:pic>
      <xdr:nvPicPr>
        <xdr:cNvPr id="34" name="Kép 33">
          <a:extLst>
            <a:ext uri="{FF2B5EF4-FFF2-40B4-BE49-F238E27FC236}">
              <a16:creationId xmlns:a16="http://schemas.microsoft.com/office/drawing/2014/main" id="{E87485F1-9288-4644-A0A3-6955CF630B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3209925"/>
          <a:ext cx="342000" cy="342000"/>
        </a:xfrm>
        <a:prstGeom prst="rect">
          <a:avLst/>
        </a:prstGeom>
      </xdr:spPr>
    </xdr:pic>
    <xdr:clientData/>
  </xdr:oneCellAnchor>
  <xdr:oneCellAnchor>
    <xdr:from>
      <xdr:col>3</xdr:col>
      <xdr:colOff>0</xdr:colOff>
      <xdr:row>14</xdr:row>
      <xdr:rowOff>0</xdr:rowOff>
    </xdr:from>
    <xdr:ext cx="342000" cy="342000"/>
    <xdr:pic>
      <xdr:nvPicPr>
        <xdr:cNvPr id="36" name="Kép 35">
          <a:extLst>
            <a:ext uri="{FF2B5EF4-FFF2-40B4-BE49-F238E27FC236}">
              <a16:creationId xmlns:a16="http://schemas.microsoft.com/office/drawing/2014/main" id="{DA1E5151-03B8-42CA-B510-F12559194C1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38325" y="4505325"/>
          <a:ext cx="342000" cy="342000"/>
        </a:xfrm>
        <a:prstGeom prst="rect">
          <a:avLst/>
        </a:prstGeom>
      </xdr:spPr>
    </xdr:pic>
    <xdr:clientData/>
  </xdr:oneCellAnchor>
  <xdr:oneCellAnchor>
    <xdr:from>
      <xdr:col>3</xdr:col>
      <xdr:colOff>0</xdr:colOff>
      <xdr:row>19</xdr:row>
      <xdr:rowOff>0</xdr:rowOff>
    </xdr:from>
    <xdr:ext cx="342000" cy="342000"/>
    <xdr:pic>
      <xdr:nvPicPr>
        <xdr:cNvPr id="41" name="Kép 40">
          <a:extLst>
            <a:ext uri="{FF2B5EF4-FFF2-40B4-BE49-F238E27FC236}">
              <a16:creationId xmlns:a16="http://schemas.microsoft.com/office/drawing/2014/main" id="{E7F7EBA0-8B0F-4D28-9FA3-9E17147EB3A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6124575"/>
          <a:ext cx="342000" cy="342000"/>
        </a:xfrm>
        <a:prstGeom prst="rect">
          <a:avLst/>
        </a:prstGeom>
      </xdr:spPr>
    </xdr:pic>
    <xdr:clientData/>
  </xdr:oneCellAnchor>
  <xdr:twoCellAnchor editAs="oneCell">
    <xdr:from>
      <xdr:col>1</xdr:col>
      <xdr:colOff>47625</xdr:colOff>
      <xdr:row>1</xdr:row>
      <xdr:rowOff>38100</xdr:rowOff>
    </xdr:from>
    <xdr:to>
      <xdr:col>2</xdr:col>
      <xdr:colOff>1011555</xdr:colOff>
      <xdr:row>3</xdr:row>
      <xdr:rowOff>436052</xdr:rowOff>
    </xdr:to>
    <xdr:pic>
      <xdr:nvPicPr>
        <xdr:cNvPr id="76" name="Kép 75" descr="Sensible Days 2019 - SWOS World Cup (Fulda, Germany) 27/28 JULY - English  Amiga Board">
          <a:extLst>
            <a:ext uri="{FF2B5EF4-FFF2-40B4-BE49-F238E27FC236}">
              <a16:creationId xmlns:a16="http://schemas.microsoft.com/office/drawing/2014/main" id="{FEEA683D-7410-4BE8-B4B3-5921838042E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7150" y="95250"/>
          <a:ext cx="1106805" cy="1478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1190625</xdr:colOff>
      <xdr:row>2</xdr:row>
      <xdr:rowOff>476250</xdr:rowOff>
    </xdr:from>
    <xdr:to>
      <xdr:col>12</xdr:col>
      <xdr:colOff>93345</xdr:colOff>
      <xdr:row>3</xdr:row>
      <xdr:rowOff>472440</xdr:rowOff>
    </xdr:to>
    <xdr:pic>
      <xdr:nvPicPr>
        <xdr:cNvPr id="77" name="Kép 76">
          <a:extLst>
            <a:ext uri="{FF2B5EF4-FFF2-40B4-BE49-F238E27FC236}">
              <a16:creationId xmlns:a16="http://schemas.microsoft.com/office/drawing/2014/main" id="{C41D6681-F761-46DB-BDD1-0E2851DF10DD}"/>
            </a:ext>
          </a:extLst>
        </xdr:cNvPr>
        <xdr:cNvPicPr>
          <a:picLocks noChangeAspect="1"/>
        </xdr:cNvPicPr>
      </xdr:nvPicPr>
      <xdr:blipFill>
        <a:blip xmlns:r="http://schemas.openxmlformats.org/officeDocument/2006/relationships" r:embed="rId10"/>
        <a:stretch>
          <a:fillRect/>
        </a:stretch>
      </xdr:blipFill>
      <xdr:spPr>
        <a:xfrm>
          <a:off x="4817745" y="1070610"/>
          <a:ext cx="592455" cy="539115"/>
        </a:xfrm>
        <a:prstGeom prst="rect">
          <a:avLst/>
        </a:prstGeom>
      </xdr:spPr>
    </xdr:pic>
    <xdr:clientData/>
  </xdr:twoCellAnchor>
  <xdr:oneCellAnchor>
    <xdr:from>
      <xdr:col>17</xdr:col>
      <xdr:colOff>112395</xdr:colOff>
      <xdr:row>4</xdr:row>
      <xdr:rowOff>180975</xdr:rowOff>
    </xdr:from>
    <xdr:ext cx="342000" cy="342000"/>
    <xdr:pic>
      <xdr:nvPicPr>
        <xdr:cNvPr id="78" name="Kép 77">
          <a:extLst>
            <a:ext uri="{FF2B5EF4-FFF2-40B4-BE49-F238E27FC236}">
              <a16:creationId xmlns:a16="http://schemas.microsoft.com/office/drawing/2014/main" id="{24100D38-6F9C-4F70-8A5B-0D0F9C73D84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22970" y="1866900"/>
          <a:ext cx="342000" cy="342000"/>
        </a:xfrm>
        <a:prstGeom prst="rect">
          <a:avLst/>
        </a:prstGeom>
      </xdr:spPr>
    </xdr:pic>
    <xdr:clientData/>
  </xdr:oneCellAnchor>
  <xdr:twoCellAnchor editAs="oneCell">
    <xdr:from>
      <xdr:col>19</xdr:col>
      <xdr:colOff>114300</xdr:colOff>
      <xdr:row>4</xdr:row>
      <xdr:rowOff>180975</xdr:rowOff>
    </xdr:from>
    <xdr:to>
      <xdr:col>20</xdr:col>
      <xdr:colOff>151500</xdr:colOff>
      <xdr:row>6</xdr:row>
      <xdr:rowOff>2910</xdr:rowOff>
    </xdr:to>
    <xdr:pic>
      <xdr:nvPicPr>
        <xdr:cNvPr id="79" name="Kép 78">
          <a:extLst>
            <a:ext uri="{FF2B5EF4-FFF2-40B4-BE49-F238E27FC236}">
              <a16:creationId xmlns:a16="http://schemas.microsoft.com/office/drawing/2014/main" id="{EC230346-4915-4E2B-BBA5-6C49765AF3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172575" y="1866900"/>
          <a:ext cx="361050" cy="336285"/>
        </a:xfrm>
        <a:prstGeom prst="rect">
          <a:avLst/>
        </a:prstGeom>
      </xdr:spPr>
    </xdr:pic>
    <xdr:clientData/>
  </xdr:twoCellAnchor>
  <xdr:twoCellAnchor editAs="oneCell">
    <xdr:from>
      <xdr:col>20</xdr:col>
      <xdr:colOff>123825</xdr:colOff>
      <xdr:row>4</xdr:row>
      <xdr:rowOff>171450</xdr:rowOff>
    </xdr:from>
    <xdr:to>
      <xdr:col>21</xdr:col>
      <xdr:colOff>171881</xdr:colOff>
      <xdr:row>6</xdr:row>
      <xdr:rowOff>16535</xdr:rowOff>
    </xdr:to>
    <xdr:pic>
      <xdr:nvPicPr>
        <xdr:cNvPr id="80" name="Kép 79">
          <a:extLst>
            <a:ext uri="{FF2B5EF4-FFF2-40B4-BE49-F238E27FC236}">
              <a16:creationId xmlns:a16="http://schemas.microsoft.com/office/drawing/2014/main" id="{23AFD42E-D802-49B9-AFA6-D85672DD86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505950" y="1857375"/>
          <a:ext cx="362381" cy="355625"/>
        </a:xfrm>
        <a:prstGeom prst="rect">
          <a:avLst/>
        </a:prstGeom>
      </xdr:spPr>
    </xdr:pic>
    <xdr:clientData/>
  </xdr:twoCellAnchor>
  <xdr:oneCellAnchor>
    <xdr:from>
      <xdr:col>3</xdr:col>
      <xdr:colOff>0</xdr:colOff>
      <xdr:row>12</xdr:row>
      <xdr:rowOff>0</xdr:rowOff>
    </xdr:from>
    <xdr:ext cx="342000" cy="342000"/>
    <xdr:pic>
      <xdr:nvPicPr>
        <xdr:cNvPr id="81" name="Kép 80">
          <a:extLst>
            <a:ext uri="{FF2B5EF4-FFF2-40B4-BE49-F238E27FC236}">
              <a16:creationId xmlns:a16="http://schemas.microsoft.com/office/drawing/2014/main" id="{80A5A344-71D5-4BD8-8D73-DFD1DAF5C97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38325" y="3857625"/>
          <a:ext cx="342000" cy="342000"/>
        </a:xfrm>
        <a:prstGeom prst="rect">
          <a:avLst/>
        </a:prstGeom>
      </xdr:spPr>
    </xdr:pic>
    <xdr:clientData/>
  </xdr:oneCellAnchor>
  <xdr:oneCellAnchor>
    <xdr:from>
      <xdr:col>14</xdr:col>
      <xdr:colOff>0</xdr:colOff>
      <xdr:row>10</xdr:row>
      <xdr:rowOff>0</xdr:rowOff>
    </xdr:from>
    <xdr:ext cx="342000" cy="342000"/>
    <xdr:pic>
      <xdr:nvPicPr>
        <xdr:cNvPr id="82" name="Kép 81">
          <a:extLst>
            <a:ext uri="{FF2B5EF4-FFF2-40B4-BE49-F238E27FC236}">
              <a16:creationId xmlns:a16="http://schemas.microsoft.com/office/drawing/2014/main" id="{50CE015B-AB23-405F-A438-D01E53A1822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96000" y="3209925"/>
          <a:ext cx="342000" cy="342000"/>
        </a:xfrm>
        <a:prstGeom prst="rect">
          <a:avLst/>
        </a:prstGeom>
      </xdr:spPr>
    </xdr:pic>
    <xdr:clientData/>
  </xdr:oneCellAnchor>
  <xdr:oneCellAnchor>
    <xdr:from>
      <xdr:col>14</xdr:col>
      <xdr:colOff>0</xdr:colOff>
      <xdr:row>9</xdr:row>
      <xdr:rowOff>0</xdr:rowOff>
    </xdr:from>
    <xdr:ext cx="342000" cy="342000"/>
    <xdr:pic>
      <xdr:nvPicPr>
        <xdr:cNvPr id="83" name="Kép 82">
          <a:extLst>
            <a:ext uri="{FF2B5EF4-FFF2-40B4-BE49-F238E27FC236}">
              <a16:creationId xmlns:a16="http://schemas.microsoft.com/office/drawing/2014/main" id="{148A11B8-9707-43D2-9A05-2BDA772CB7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2886075"/>
          <a:ext cx="342000" cy="342000"/>
        </a:xfrm>
        <a:prstGeom prst="rect">
          <a:avLst/>
        </a:prstGeom>
      </xdr:spPr>
    </xdr:pic>
    <xdr:clientData/>
  </xdr:oneCellAnchor>
  <xdr:oneCellAnchor>
    <xdr:from>
      <xdr:col>14</xdr:col>
      <xdr:colOff>0</xdr:colOff>
      <xdr:row>12</xdr:row>
      <xdr:rowOff>0</xdr:rowOff>
    </xdr:from>
    <xdr:ext cx="342000" cy="342000"/>
    <xdr:pic>
      <xdr:nvPicPr>
        <xdr:cNvPr id="84" name="Kép 83">
          <a:extLst>
            <a:ext uri="{FF2B5EF4-FFF2-40B4-BE49-F238E27FC236}">
              <a16:creationId xmlns:a16="http://schemas.microsoft.com/office/drawing/2014/main" id="{1D8A8848-C479-40E5-8D56-3499E46BF6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3857625"/>
          <a:ext cx="342000" cy="342000"/>
        </a:xfrm>
        <a:prstGeom prst="rect">
          <a:avLst/>
        </a:prstGeom>
      </xdr:spPr>
    </xdr:pic>
    <xdr:clientData/>
  </xdr:oneCellAnchor>
  <xdr:oneCellAnchor>
    <xdr:from>
      <xdr:col>14</xdr:col>
      <xdr:colOff>0</xdr:colOff>
      <xdr:row>15</xdr:row>
      <xdr:rowOff>0</xdr:rowOff>
    </xdr:from>
    <xdr:ext cx="342000" cy="342000"/>
    <xdr:pic>
      <xdr:nvPicPr>
        <xdr:cNvPr id="85" name="Kép 84">
          <a:extLst>
            <a:ext uri="{FF2B5EF4-FFF2-40B4-BE49-F238E27FC236}">
              <a16:creationId xmlns:a16="http://schemas.microsoft.com/office/drawing/2014/main" id="{2DFBD5D9-F4B1-4B32-A9EC-9D05294174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4829175"/>
          <a:ext cx="342000" cy="342000"/>
        </a:xfrm>
        <a:prstGeom prst="rect">
          <a:avLst/>
        </a:prstGeom>
      </xdr:spPr>
    </xdr:pic>
    <xdr:clientData/>
  </xdr:oneCellAnchor>
  <xdr:oneCellAnchor>
    <xdr:from>
      <xdr:col>14</xdr:col>
      <xdr:colOff>0</xdr:colOff>
      <xdr:row>16</xdr:row>
      <xdr:rowOff>0</xdr:rowOff>
    </xdr:from>
    <xdr:ext cx="342000" cy="342000"/>
    <xdr:pic>
      <xdr:nvPicPr>
        <xdr:cNvPr id="86" name="Kép 85">
          <a:extLst>
            <a:ext uri="{FF2B5EF4-FFF2-40B4-BE49-F238E27FC236}">
              <a16:creationId xmlns:a16="http://schemas.microsoft.com/office/drawing/2014/main" id="{EE251B19-AB89-4116-A336-D9B30EA84D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5153025"/>
          <a:ext cx="342000" cy="342000"/>
        </a:xfrm>
        <a:prstGeom prst="rect">
          <a:avLst/>
        </a:prstGeom>
      </xdr:spPr>
    </xdr:pic>
    <xdr:clientData/>
  </xdr:oneCellAnchor>
  <xdr:oneCellAnchor>
    <xdr:from>
      <xdr:col>14</xdr:col>
      <xdr:colOff>0</xdr:colOff>
      <xdr:row>22</xdr:row>
      <xdr:rowOff>0</xdr:rowOff>
    </xdr:from>
    <xdr:ext cx="342000" cy="342000"/>
    <xdr:pic>
      <xdr:nvPicPr>
        <xdr:cNvPr id="87" name="Kép 86">
          <a:extLst>
            <a:ext uri="{FF2B5EF4-FFF2-40B4-BE49-F238E27FC236}">
              <a16:creationId xmlns:a16="http://schemas.microsoft.com/office/drawing/2014/main" id="{D44BC6F7-D309-441A-8629-BF5A63D56E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7096125"/>
          <a:ext cx="342000" cy="342000"/>
        </a:xfrm>
        <a:prstGeom prst="rect">
          <a:avLst/>
        </a:prstGeom>
      </xdr:spPr>
    </xdr:pic>
    <xdr:clientData/>
  </xdr:oneCellAnchor>
  <xdr:oneCellAnchor>
    <xdr:from>
      <xdr:col>14</xdr:col>
      <xdr:colOff>0</xdr:colOff>
      <xdr:row>25</xdr:row>
      <xdr:rowOff>0</xdr:rowOff>
    </xdr:from>
    <xdr:ext cx="342000" cy="342000"/>
    <xdr:pic>
      <xdr:nvPicPr>
        <xdr:cNvPr id="88" name="Kép 87">
          <a:extLst>
            <a:ext uri="{FF2B5EF4-FFF2-40B4-BE49-F238E27FC236}">
              <a16:creationId xmlns:a16="http://schemas.microsoft.com/office/drawing/2014/main" id="{8BD239F5-2482-4F96-9AAD-CAA057A9F9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067675"/>
          <a:ext cx="342000" cy="342000"/>
        </a:xfrm>
        <a:prstGeom prst="rect">
          <a:avLst/>
        </a:prstGeom>
      </xdr:spPr>
    </xdr:pic>
    <xdr:clientData/>
  </xdr:oneCellAnchor>
  <xdr:oneCellAnchor>
    <xdr:from>
      <xdr:col>14</xdr:col>
      <xdr:colOff>0</xdr:colOff>
      <xdr:row>24</xdr:row>
      <xdr:rowOff>0</xdr:rowOff>
    </xdr:from>
    <xdr:ext cx="342000" cy="342000"/>
    <xdr:pic>
      <xdr:nvPicPr>
        <xdr:cNvPr id="89" name="Kép 88">
          <a:extLst>
            <a:ext uri="{FF2B5EF4-FFF2-40B4-BE49-F238E27FC236}">
              <a16:creationId xmlns:a16="http://schemas.microsoft.com/office/drawing/2014/main" id="{10D07B70-2EB1-48B7-B5EC-401C16CD60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7743825"/>
          <a:ext cx="342000" cy="342000"/>
        </a:xfrm>
        <a:prstGeom prst="rect">
          <a:avLst/>
        </a:prstGeom>
      </xdr:spPr>
    </xdr:pic>
    <xdr:clientData/>
  </xdr:oneCellAnchor>
  <xdr:oneCellAnchor>
    <xdr:from>
      <xdr:col>14</xdr:col>
      <xdr:colOff>0</xdr:colOff>
      <xdr:row>26</xdr:row>
      <xdr:rowOff>0</xdr:rowOff>
    </xdr:from>
    <xdr:ext cx="342000" cy="342000"/>
    <xdr:pic>
      <xdr:nvPicPr>
        <xdr:cNvPr id="90" name="Kép 89">
          <a:extLst>
            <a:ext uri="{FF2B5EF4-FFF2-40B4-BE49-F238E27FC236}">
              <a16:creationId xmlns:a16="http://schemas.microsoft.com/office/drawing/2014/main" id="{0A21F9B1-9253-496B-84D9-12138175DB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391525"/>
          <a:ext cx="342000" cy="342000"/>
        </a:xfrm>
        <a:prstGeom prst="rect">
          <a:avLst/>
        </a:prstGeom>
      </xdr:spPr>
    </xdr:pic>
    <xdr:clientData/>
  </xdr:oneCellAnchor>
  <xdr:oneCellAnchor>
    <xdr:from>
      <xdr:col>14</xdr:col>
      <xdr:colOff>0</xdr:colOff>
      <xdr:row>27</xdr:row>
      <xdr:rowOff>0</xdr:rowOff>
    </xdr:from>
    <xdr:ext cx="342000" cy="342000"/>
    <xdr:pic>
      <xdr:nvPicPr>
        <xdr:cNvPr id="91" name="Kép 90">
          <a:extLst>
            <a:ext uri="{FF2B5EF4-FFF2-40B4-BE49-F238E27FC236}">
              <a16:creationId xmlns:a16="http://schemas.microsoft.com/office/drawing/2014/main" id="{DB9C7081-FA78-4A9E-8A37-336E14FB21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715375"/>
          <a:ext cx="342000" cy="342000"/>
        </a:xfrm>
        <a:prstGeom prst="rect">
          <a:avLst/>
        </a:prstGeom>
      </xdr:spPr>
    </xdr:pic>
    <xdr:clientData/>
  </xdr:oneCellAnchor>
  <xdr:oneCellAnchor>
    <xdr:from>
      <xdr:col>14</xdr:col>
      <xdr:colOff>0</xdr:colOff>
      <xdr:row>34</xdr:row>
      <xdr:rowOff>0</xdr:rowOff>
    </xdr:from>
    <xdr:ext cx="342000" cy="342000"/>
    <xdr:pic>
      <xdr:nvPicPr>
        <xdr:cNvPr id="92" name="Kép 91">
          <a:extLst>
            <a:ext uri="{FF2B5EF4-FFF2-40B4-BE49-F238E27FC236}">
              <a16:creationId xmlns:a16="http://schemas.microsoft.com/office/drawing/2014/main" id="{F1B7A428-D340-44F5-93E5-CFA5BD1B95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0982325"/>
          <a:ext cx="342000" cy="342000"/>
        </a:xfrm>
        <a:prstGeom prst="rect">
          <a:avLst/>
        </a:prstGeom>
      </xdr:spPr>
    </xdr:pic>
    <xdr:clientData/>
  </xdr:oneCellAnchor>
  <xdr:oneCellAnchor>
    <xdr:from>
      <xdr:col>14</xdr:col>
      <xdr:colOff>0</xdr:colOff>
      <xdr:row>39</xdr:row>
      <xdr:rowOff>0</xdr:rowOff>
    </xdr:from>
    <xdr:ext cx="342000" cy="342000"/>
    <xdr:pic>
      <xdr:nvPicPr>
        <xdr:cNvPr id="93" name="Kép 92">
          <a:extLst>
            <a:ext uri="{FF2B5EF4-FFF2-40B4-BE49-F238E27FC236}">
              <a16:creationId xmlns:a16="http://schemas.microsoft.com/office/drawing/2014/main" id="{786768F4-BDCC-46B7-BD28-B3057175836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2601575"/>
          <a:ext cx="342000" cy="342000"/>
        </a:xfrm>
        <a:prstGeom prst="rect">
          <a:avLst/>
        </a:prstGeom>
      </xdr:spPr>
    </xdr:pic>
    <xdr:clientData/>
  </xdr:oneCellAnchor>
  <xdr:oneCellAnchor>
    <xdr:from>
      <xdr:col>14</xdr:col>
      <xdr:colOff>0</xdr:colOff>
      <xdr:row>38</xdr:row>
      <xdr:rowOff>0</xdr:rowOff>
    </xdr:from>
    <xdr:ext cx="342000" cy="342000"/>
    <xdr:pic>
      <xdr:nvPicPr>
        <xdr:cNvPr id="94" name="Kép 93">
          <a:extLst>
            <a:ext uri="{FF2B5EF4-FFF2-40B4-BE49-F238E27FC236}">
              <a16:creationId xmlns:a16="http://schemas.microsoft.com/office/drawing/2014/main" id="{3E538FDB-45DD-49A1-9A09-737E94CEA2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2277725"/>
          <a:ext cx="342000" cy="342000"/>
        </a:xfrm>
        <a:prstGeom prst="rect">
          <a:avLst/>
        </a:prstGeom>
      </xdr:spPr>
    </xdr:pic>
    <xdr:clientData/>
  </xdr:oneCellAnchor>
  <xdr:oneCellAnchor>
    <xdr:from>
      <xdr:col>14</xdr:col>
      <xdr:colOff>0</xdr:colOff>
      <xdr:row>40</xdr:row>
      <xdr:rowOff>0</xdr:rowOff>
    </xdr:from>
    <xdr:ext cx="342000" cy="342000"/>
    <xdr:pic>
      <xdr:nvPicPr>
        <xdr:cNvPr id="95" name="Kép 94">
          <a:extLst>
            <a:ext uri="{FF2B5EF4-FFF2-40B4-BE49-F238E27FC236}">
              <a16:creationId xmlns:a16="http://schemas.microsoft.com/office/drawing/2014/main" id="{42FFA79B-5702-4A42-8BC2-533695C5FF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2925425"/>
          <a:ext cx="342000" cy="342000"/>
        </a:xfrm>
        <a:prstGeom prst="rect">
          <a:avLst/>
        </a:prstGeom>
      </xdr:spPr>
    </xdr:pic>
    <xdr:clientData/>
  </xdr:oneCellAnchor>
  <xdr:twoCellAnchor editAs="oneCell">
    <xdr:from>
      <xdr:col>14</xdr:col>
      <xdr:colOff>0</xdr:colOff>
      <xdr:row>47</xdr:row>
      <xdr:rowOff>0</xdr:rowOff>
    </xdr:from>
    <xdr:to>
      <xdr:col>15</xdr:col>
      <xdr:colOff>17576</xdr:colOff>
      <xdr:row>48</xdr:row>
      <xdr:rowOff>39395</xdr:rowOff>
    </xdr:to>
    <xdr:pic>
      <xdr:nvPicPr>
        <xdr:cNvPr id="96" name="Kép 95">
          <a:extLst>
            <a:ext uri="{FF2B5EF4-FFF2-40B4-BE49-F238E27FC236}">
              <a16:creationId xmlns:a16="http://schemas.microsoft.com/office/drawing/2014/main" id="{45552B36-206D-4B3D-9FFA-208D3BCE5C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96000" y="15192375"/>
          <a:ext cx="370001" cy="363245"/>
        </a:xfrm>
        <a:prstGeom prst="rect">
          <a:avLst/>
        </a:prstGeom>
      </xdr:spPr>
    </xdr:pic>
    <xdr:clientData/>
  </xdr:twoCellAnchor>
  <xdr:twoCellAnchor editAs="oneCell">
    <xdr:from>
      <xdr:col>14</xdr:col>
      <xdr:colOff>0</xdr:colOff>
      <xdr:row>49</xdr:row>
      <xdr:rowOff>0</xdr:rowOff>
    </xdr:from>
    <xdr:to>
      <xdr:col>15</xdr:col>
      <xdr:colOff>19050</xdr:colOff>
      <xdr:row>50</xdr:row>
      <xdr:rowOff>19050</xdr:rowOff>
    </xdr:to>
    <xdr:pic>
      <xdr:nvPicPr>
        <xdr:cNvPr id="97" name="Kép 96">
          <a:extLst>
            <a:ext uri="{FF2B5EF4-FFF2-40B4-BE49-F238E27FC236}">
              <a16:creationId xmlns:a16="http://schemas.microsoft.com/office/drawing/2014/main" id="{B084B498-09F5-4015-A954-71F0BE784B72}"/>
            </a:ext>
          </a:extLst>
        </xdr:cNvPr>
        <xdr:cNvPicPr>
          <a:picLocks noChangeAspect="1"/>
        </xdr:cNvPicPr>
      </xdr:nvPicPr>
      <xdr:blipFill>
        <a:blip xmlns:r="http://schemas.openxmlformats.org/officeDocument/2006/relationships" r:embed="rId10"/>
        <a:stretch>
          <a:fillRect/>
        </a:stretch>
      </xdr:blipFill>
      <xdr:spPr>
        <a:xfrm>
          <a:off x="6096000" y="15840075"/>
          <a:ext cx="358140" cy="346710"/>
        </a:xfrm>
        <a:prstGeom prst="rect">
          <a:avLst/>
        </a:prstGeom>
      </xdr:spPr>
    </xdr:pic>
    <xdr:clientData/>
  </xdr:twoCellAnchor>
  <xdr:twoCellAnchor editAs="oneCell">
    <xdr:from>
      <xdr:col>14</xdr:col>
      <xdr:colOff>0</xdr:colOff>
      <xdr:row>48</xdr:row>
      <xdr:rowOff>0</xdr:rowOff>
    </xdr:from>
    <xdr:to>
      <xdr:col>15</xdr:col>
      <xdr:colOff>19050</xdr:colOff>
      <xdr:row>49</xdr:row>
      <xdr:rowOff>19050</xdr:rowOff>
    </xdr:to>
    <xdr:pic>
      <xdr:nvPicPr>
        <xdr:cNvPr id="99" name="Kép 98">
          <a:extLst>
            <a:ext uri="{FF2B5EF4-FFF2-40B4-BE49-F238E27FC236}">
              <a16:creationId xmlns:a16="http://schemas.microsoft.com/office/drawing/2014/main" id="{60F0A06D-C6D7-4207-9131-12BE6216961E}"/>
            </a:ext>
          </a:extLst>
        </xdr:cNvPr>
        <xdr:cNvPicPr>
          <a:picLocks noChangeAspect="1"/>
        </xdr:cNvPicPr>
      </xdr:nvPicPr>
      <xdr:blipFill>
        <a:blip xmlns:r="http://schemas.openxmlformats.org/officeDocument/2006/relationships" r:embed="rId10"/>
        <a:stretch>
          <a:fillRect/>
        </a:stretch>
      </xdr:blipFill>
      <xdr:spPr>
        <a:xfrm>
          <a:off x="6096000" y="15516225"/>
          <a:ext cx="358140" cy="346710"/>
        </a:xfrm>
        <a:prstGeom prst="rect">
          <a:avLst/>
        </a:prstGeom>
      </xdr:spPr>
    </xdr:pic>
    <xdr:clientData/>
  </xdr:twoCellAnchor>
  <xdr:twoCellAnchor editAs="oneCell">
    <xdr:from>
      <xdr:col>14</xdr:col>
      <xdr:colOff>0</xdr:colOff>
      <xdr:row>46</xdr:row>
      <xdr:rowOff>0</xdr:rowOff>
    </xdr:from>
    <xdr:to>
      <xdr:col>15</xdr:col>
      <xdr:colOff>19050</xdr:colOff>
      <xdr:row>47</xdr:row>
      <xdr:rowOff>19050</xdr:rowOff>
    </xdr:to>
    <xdr:pic>
      <xdr:nvPicPr>
        <xdr:cNvPr id="100" name="Kép 99">
          <a:extLst>
            <a:ext uri="{FF2B5EF4-FFF2-40B4-BE49-F238E27FC236}">
              <a16:creationId xmlns:a16="http://schemas.microsoft.com/office/drawing/2014/main" id="{1F262D06-CB3D-4EE6-8015-BECD65B33281}"/>
            </a:ext>
          </a:extLst>
        </xdr:cNvPr>
        <xdr:cNvPicPr>
          <a:picLocks noChangeAspect="1"/>
        </xdr:cNvPicPr>
      </xdr:nvPicPr>
      <xdr:blipFill>
        <a:blip xmlns:r="http://schemas.openxmlformats.org/officeDocument/2006/relationships" r:embed="rId10"/>
        <a:stretch>
          <a:fillRect/>
        </a:stretch>
      </xdr:blipFill>
      <xdr:spPr>
        <a:xfrm>
          <a:off x="6096000" y="14868525"/>
          <a:ext cx="358140" cy="346710"/>
        </a:xfrm>
        <a:prstGeom prst="rect">
          <a:avLst/>
        </a:prstGeom>
      </xdr:spPr>
    </xdr:pic>
    <xdr:clientData/>
  </xdr:twoCellAnchor>
  <xdr:twoCellAnchor editAs="oneCell">
    <xdr:from>
      <xdr:col>14</xdr:col>
      <xdr:colOff>0</xdr:colOff>
      <xdr:row>45</xdr:row>
      <xdr:rowOff>0</xdr:rowOff>
    </xdr:from>
    <xdr:to>
      <xdr:col>15</xdr:col>
      <xdr:colOff>19050</xdr:colOff>
      <xdr:row>46</xdr:row>
      <xdr:rowOff>19050</xdr:rowOff>
    </xdr:to>
    <xdr:pic>
      <xdr:nvPicPr>
        <xdr:cNvPr id="101" name="Kép 100">
          <a:extLst>
            <a:ext uri="{FF2B5EF4-FFF2-40B4-BE49-F238E27FC236}">
              <a16:creationId xmlns:a16="http://schemas.microsoft.com/office/drawing/2014/main" id="{4E222B54-6D66-4A25-9A7F-5790A0F456A0}"/>
            </a:ext>
          </a:extLst>
        </xdr:cNvPr>
        <xdr:cNvPicPr>
          <a:picLocks noChangeAspect="1"/>
        </xdr:cNvPicPr>
      </xdr:nvPicPr>
      <xdr:blipFill>
        <a:blip xmlns:r="http://schemas.openxmlformats.org/officeDocument/2006/relationships" r:embed="rId10"/>
        <a:stretch>
          <a:fillRect/>
        </a:stretch>
      </xdr:blipFill>
      <xdr:spPr>
        <a:xfrm>
          <a:off x="6096000" y="14544675"/>
          <a:ext cx="358140" cy="346710"/>
        </a:xfrm>
        <a:prstGeom prst="rect">
          <a:avLst/>
        </a:prstGeom>
      </xdr:spPr>
    </xdr:pic>
    <xdr:clientData/>
  </xdr:twoCellAnchor>
  <xdr:twoCellAnchor editAs="oneCell">
    <xdr:from>
      <xdr:col>14</xdr:col>
      <xdr:colOff>0</xdr:colOff>
      <xdr:row>44</xdr:row>
      <xdr:rowOff>0</xdr:rowOff>
    </xdr:from>
    <xdr:to>
      <xdr:col>15</xdr:col>
      <xdr:colOff>19050</xdr:colOff>
      <xdr:row>45</xdr:row>
      <xdr:rowOff>19050</xdr:rowOff>
    </xdr:to>
    <xdr:pic>
      <xdr:nvPicPr>
        <xdr:cNvPr id="102" name="Kép 101">
          <a:extLst>
            <a:ext uri="{FF2B5EF4-FFF2-40B4-BE49-F238E27FC236}">
              <a16:creationId xmlns:a16="http://schemas.microsoft.com/office/drawing/2014/main" id="{4881CB4B-BC9E-410D-9C5A-F6CF974AB3B0}"/>
            </a:ext>
          </a:extLst>
        </xdr:cNvPr>
        <xdr:cNvPicPr>
          <a:picLocks noChangeAspect="1"/>
        </xdr:cNvPicPr>
      </xdr:nvPicPr>
      <xdr:blipFill>
        <a:blip xmlns:r="http://schemas.openxmlformats.org/officeDocument/2006/relationships" r:embed="rId10"/>
        <a:stretch>
          <a:fillRect/>
        </a:stretch>
      </xdr:blipFill>
      <xdr:spPr>
        <a:xfrm>
          <a:off x="6096000" y="14220825"/>
          <a:ext cx="358140" cy="346710"/>
        </a:xfrm>
        <a:prstGeom prst="rect">
          <a:avLst/>
        </a:prstGeom>
      </xdr:spPr>
    </xdr:pic>
    <xdr:clientData/>
  </xdr:twoCellAnchor>
  <xdr:twoCellAnchor editAs="oneCell">
    <xdr:from>
      <xdr:col>14</xdr:col>
      <xdr:colOff>0</xdr:colOff>
      <xdr:row>43</xdr:row>
      <xdr:rowOff>0</xdr:rowOff>
    </xdr:from>
    <xdr:to>
      <xdr:col>15</xdr:col>
      <xdr:colOff>19050</xdr:colOff>
      <xdr:row>44</xdr:row>
      <xdr:rowOff>19050</xdr:rowOff>
    </xdr:to>
    <xdr:pic>
      <xdr:nvPicPr>
        <xdr:cNvPr id="103" name="Kép 102">
          <a:extLst>
            <a:ext uri="{FF2B5EF4-FFF2-40B4-BE49-F238E27FC236}">
              <a16:creationId xmlns:a16="http://schemas.microsoft.com/office/drawing/2014/main" id="{023B666F-3F2F-4CF9-B14A-7940A8272054}"/>
            </a:ext>
          </a:extLst>
        </xdr:cNvPr>
        <xdr:cNvPicPr>
          <a:picLocks noChangeAspect="1"/>
        </xdr:cNvPicPr>
      </xdr:nvPicPr>
      <xdr:blipFill>
        <a:blip xmlns:r="http://schemas.openxmlformats.org/officeDocument/2006/relationships" r:embed="rId10"/>
        <a:stretch>
          <a:fillRect/>
        </a:stretch>
      </xdr:blipFill>
      <xdr:spPr>
        <a:xfrm>
          <a:off x="6096000" y="13896975"/>
          <a:ext cx="358140" cy="346710"/>
        </a:xfrm>
        <a:prstGeom prst="rect">
          <a:avLst/>
        </a:prstGeom>
      </xdr:spPr>
    </xdr:pic>
    <xdr:clientData/>
  </xdr:twoCellAnchor>
  <xdr:twoCellAnchor editAs="oneCell">
    <xdr:from>
      <xdr:col>14</xdr:col>
      <xdr:colOff>0</xdr:colOff>
      <xdr:row>42</xdr:row>
      <xdr:rowOff>0</xdr:rowOff>
    </xdr:from>
    <xdr:to>
      <xdr:col>15</xdr:col>
      <xdr:colOff>19050</xdr:colOff>
      <xdr:row>43</xdr:row>
      <xdr:rowOff>19050</xdr:rowOff>
    </xdr:to>
    <xdr:pic>
      <xdr:nvPicPr>
        <xdr:cNvPr id="104" name="Kép 103">
          <a:extLst>
            <a:ext uri="{FF2B5EF4-FFF2-40B4-BE49-F238E27FC236}">
              <a16:creationId xmlns:a16="http://schemas.microsoft.com/office/drawing/2014/main" id="{BF28D35B-C634-449A-ADC7-C8E0196490F2}"/>
            </a:ext>
          </a:extLst>
        </xdr:cNvPr>
        <xdr:cNvPicPr>
          <a:picLocks noChangeAspect="1"/>
        </xdr:cNvPicPr>
      </xdr:nvPicPr>
      <xdr:blipFill>
        <a:blip xmlns:r="http://schemas.openxmlformats.org/officeDocument/2006/relationships" r:embed="rId10"/>
        <a:stretch>
          <a:fillRect/>
        </a:stretch>
      </xdr:blipFill>
      <xdr:spPr>
        <a:xfrm>
          <a:off x="6096000" y="13573125"/>
          <a:ext cx="358140" cy="346710"/>
        </a:xfrm>
        <a:prstGeom prst="rect">
          <a:avLst/>
        </a:prstGeom>
      </xdr:spPr>
    </xdr:pic>
    <xdr:clientData/>
  </xdr:twoCellAnchor>
  <xdr:twoCellAnchor editAs="oneCell">
    <xdr:from>
      <xdr:col>14</xdr:col>
      <xdr:colOff>0</xdr:colOff>
      <xdr:row>37</xdr:row>
      <xdr:rowOff>0</xdr:rowOff>
    </xdr:from>
    <xdr:to>
      <xdr:col>15</xdr:col>
      <xdr:colOff>19050</xdr:colOff>
      <xdr:row>38</xdr:row>
      <xdr:rowOff>19050</xdr:rowOff>
    </xdr:to>
    <xdr:pic>
      <xdr:nvPicPr>
        <xdr:cNvPr id="105" name="Kép 104">
          <a:extLst>
            <a:ext uri="{FF2B5EF4-FFF2-40B4-BE49-F238E27FC236}">
              <a16:creationId xmlns:a16="http://schemas.microsoft.com/office/drawing/2014/main" id="{100AEB1F-7997-4F7F-88D2-2345CB22C12D}"/>
            </a:ext>
          </a:extLst>
        </xdr:cNvPr>
        <xdr:cNvPicPr>
          <a:picLocks noChangeAspect="1"/>
        </xdr:cNvPicPr>
      </xdr:nvPicPr>
      <xdr:blipFill>
        <a:blip xmlns:r="http://schemas.openxmlformats.org/officeDocument/2006/relationships" r:embed="rId10"/>
        <a:stretch>
          <a:fillRect/>
        </a:stretch>
      </xdr:blipFill>
      <xdr:spPr>
        <a:xfrm>
          <a:off x="6096000" y="11953875"/>
          <a:ext cx="358140" cy="346710"/>
        </a:xfrm>
        <a:prstGeom prst="rect">
          <a:avLst/>
        </a:prstGeom>
      </xdr:spPr>
    </xdr:pic>
    <xdr:clientData/>
  </xdr:twoCellAnchor>
  <xdr:twoCellAnchor editAs="oneCell">
    <xdr:from>
      <xdr:col>14</xdr:col>
      <xdr:colOff>0</xdr:colOff>
      <xdr:row>33</xdr:row>
      <xdr:rowOff>0</xdr:rowOff>
    </xdr:from>
    <xdr:to>
      <xdr:col>15</xdr:col>
      <xdr:colOff>19050</xdr:colOff>
      <xdr:row>34</xdr:row>
      <xdr:rowOff>19050</xdr:rowOff>
    </xdr:to>
    <xdr:pic>
      <xdr:nvPicPr>
        <xdr:cNvPr id="106" name="Kép 105">
          <a:extLst>
            <a:ext uri="{FF2B5EF4-FFF2-40B4-BE49-F238E27FC236}">
              <a16:creationId xmlns:a16="http://schemas.microsoft.com/office/drawing/2014/main" id="{33DFD9C7-60CB-4752-8B21-9777C36A97F3}"/>
            </a:ext>
          </a:extLst>
        </xdr:cNvPr>
        <xdr:cNvPicPr>
          <a:picLocks noChangeAspect="1"/>
        </xdr:cNvPicPr>
      </xdr:nvPicPr>
      <xdr:blipFill>
        <a:blip xmlns:r="http://schemas.openxmlformats.org/officeDocument/2006/relationships" r:embed="rId10"/>
        <a:stretch>
          <a:fillRect/>
        </a:stretch>
      </xdr:blipFill>
      <xdr:spPr>
        <a:xfrm>
          <a:off x="6096000" y="10658475"/>
          <a:ext cx="358140" cy="346710"/>
        </a:xfrm>
        <a:prstGeom prst="rect">
          <a:avLst/>
        </a:prstGeom>
      </xdr:spPr>
    </xdr:pic>
    <xdr:clientData/>
  </xdr:twoCellAnchor>
  <xdr:twoCellAnchor editAs="oneCell">
    <xdr:from>
      <xdr:col>14</xdr:col>
      <xdr:colOff>0</xdr:colOff>
      <xdr:row>32</xdr:row>
      <xdr:rowOff>0</xdr:rowOff>
    </xdr:from>
    <xdr:to>
      <xdr:col>15</xdr:col>
      <xdr:colOff>19050</xdr:colOff>
      <xdr:row>33</xdr:row>
      <xdr:rowOff>19050</xdr:rowOff>
    </xdr:to>
    <xdr:pic>
      <xdr:nvPicPr>
        <xdr:cNvPr id="107" name="Kép 106">
          <a:extLst>
            <a:ext uri="{FF2B5EF4-FFF2-40B4-BE49-F238E27FC236}">
              <a16:creationId xmlns:a16="http://schemas.microsoft.com/office/drawing/2014/main" id="{09F2ADD6-EF44-4953-8A15-4667ECF24793}"/>
            </a:ext>
          </a:extLst>
        </xdr:cNvPr>
        <xdr:cNvPicPr>
          <a:picLocks noChangeAspect="1"/>
        </xdr:cNvPicPr>
      </xdr:nvPicPr>
      <xdr:blipFill>
        <a:blip xmlns:r="http://schemas.openxmlformats.org/officeDocument/2006/relationships" r:embed="rId10"/>
        <a:stretch>
          <a:fillRect/>
        </a:stretch>
      </xdr:blipFill>
      <xdr:spPr>
        <a:xfrm>
          <a:off x="6096000" y="10334625"/>
          <a:ext cx="358140" cy="346710"/>
        </a:xfrm>
        <a:prstGeom prst="rect">
          <a:avLst/>
        </a:prstGeom>
      </xdr:spPr>
    </xdr:pic>
    <xdr:clientData/>
  </xdr:twoCellAnchor>
  <xdr:twoCellAnchor editAs="oneCell">
    <xdr:from>
      <xdr:col>14</xdr:col>
      <xdr:colOff>0</xdr:colOff>
      <xdr:row>29</xdr:row>
      <xdr:rowOff>0</xdr:rowOff>
    </xdr:from>
    <xdr:to>
      <xdr:col>15</xdr:col>
      <xdr:colOff>19050</xdr:colOff>
      <xdr:row>30</xdr:row>
      <xdr:rowOff>19050</xdr:rowOff>
    </xdr:to>
    <xdr:pic>
      <xdr:nvPicPr>
        <xdr:cNvPr id="108" name="Kép 107">
          <a:extLst>
            <a:ext uri="{FF2B5EF4-FFF2-40B4-BE49-F238E27FC236}">
              <a16:creationId xmlns:a16="http://schemas.microsoft.com/office/drawing/2014/main" id="{3FA08748-2694-452C-8B4E-1DC04B6C6E3D}"/>
            </a:ext>
          </a:extLst>
        </xdr:cNvPr>
        <xdr:cNvPicPr>
          <a:picLocks noChangeAspect="1"/>
        </xdr:cNvPicPr>
      </xdr:nvPicPr>
      <xdr:blipFill>
        <a:blip xmlns:r="http://schemas.openxmlformats.org/officeDocument/2006/relationships" r:embed="rId10"/>
        <a:stretch>
          <a:fillRect/>
        </a:stretch>
      </xdr:blipFill>
      <xdr:spPr>
        <a:xfrm>
          <a:off x="6096000" y="9363075"/>
          <a:ext cx="358140" cy="346710"/>
        </a:xfrm>
        <a:prstGeom prst="rect">
          <a:avLst/>
        </a:prstGeom>
      </xdr:spPr>
    </xdr:pic>
    <xdr:clientData/>
  </xdr:twoCellAnchor>
  <xdr:twoCellAnchor editAs="oneCell">
    <xdr:from>
      <xdr:col>14</xdr:col>
      <xdr:colOff>0</xdr:colOff>
      <xdr:row>23</xdr:row>
      <xdr:rowOff>0</xdr:rowOff>
    </xdr:from>
    <xdr:to>
      <xdr:col>15</xdr:col>
      <xdr:colOff>19050</xdr:colOff>
      <xdr:row>24</xdr:row>
      <xdr:rowOff>19050</xdr:rowOff>
    </xdr:to>
    <xdr:pic>
      <xdr:nvPicPr>
        <xdr:cNvPr id="109" name="Kép 108">
          <a:extLst>
            <a:ext uri="{FF2B5EF4-FFF2-40B4-BE49-F238E27FC236}">
              <a16:creationId xmlns:a16="http://schemas.microsoft.com/office/drawing/2014/main" id="{7DFE8728-9927-41FF-92FB-1BA92DACBF00}"/>
            </a:ext>
          </a:extLst>
        </xdr:cNvPr>
        <xdr:cNvPicPr>
          <a:picLocks noChangeAspect="1"/>
        </xdr:cNvPicPr>
      </xdr:nvPicPr>
      <xdr:blipFill>
        <a:blip xmlns:r="http://schemas.openxmlformats.org/officeDocument/2006/relationships" r:embed="rId10"/>
        <a:stretch>
          <a:fillRect/>
        </a:stretch>
      </xdr:blipFill>
      <xdr:spPr>
        <a:xfrm>
          <a:off x="6096000" y="7419975"/>
          <a:ext cx="358140" cy="346710"/>
        </a:xfrm>
        <a:prstGeom prst="rect">
          <a:avLst/>
        </a:prstGeom>
      </xdr:spPr>
    </xdr:pic>
    <xdr:clientData/>
  </xdr:twoCellAnchor>
  <xdr:twoCellAnchor editAs="oneCell">
    <xdr:from>
      <xdr:col>14</xdr:col>
      <xdr:colOff>0</xdr:colOff>
      <xdr:row>21</xdr:row>
      <xdr:rowOff>0</xdr:rowOff>
    </xdr:from>
    <xdr:to>
      <xdr:col>15</xdr:col>
      <xdr:colOff>19050</xdr:colOff>
      <xdr:row>22</xdr:row>
      <xdr:rowOff>19050</xdr:rowOff>
    </xdr:to>
    <xdr:pic>
      <xdr:nvPicPr>
        <xdr:cNvPr id="110" name="Kép 109">
          <a:extLst>
            <a:ext uri="{FF2B5EF4-FFF2-40B4-BE49-F238E27FC236}">
              <a16:creationId xmlns:a16="http://schemas.microsoft.com/office/drawing/2014/main" id="{DB6678AF-13F5-452C-BFE5-C53D67068844}"/>
            </a:ext>
          </a:extLst>
        </xdr:cNvPr>
        <xdr:cNvPicPr>
          <a:picLocks noChangeAspect="1"/>
        </xdr:cNvPicPr>
      </xdr:nvPicPr>
      <xdr:blipFill>
        <a:blip xmlns:r="http://schemas.openxmlformats.org/officeDocument/2006/relationships" r:embed="rId10"/>
        <a:stretch>
          <a:fillRect/>
        </a:stretch>
      </xdr:blipFill>
      <xdr:spPr>
        <a:xfrm>
          <a:off x="6096000" y="6772275"/>
          <a:ext cx="358140" cy="346710"/>
        </a:xfrm>
        <a:prstGeom prst="rect">
          <a:avLst/>
        </a:prstGeom>
      </xdr:spPr>
    </xdr:pic>
    <xdr:clientData/>
  </xdr:twoCellAnchor>
  <xdr:twoCellAnchor editAs="oneCell">
    <xdr:from>
      <xdr:col>14</xdr:col>
      <xdr:colOff>0</xdr:colOff>
      <xdr:row>20</xdr:row>
      <xdr:rowOff>0</xdr:rowOff>
    </xdr:from>
    <xdr:to>
      <xdr:col>15</xdr:col>
      <xdr:colOff>19050</xdr:colOff>
      <xdr:row>21</xdr:row>
      <xdr:rowOff>19050</xdr:rowOff>
    </xdr:to>
    <xdr:pic>
      <xdr:nvPicPr>
        <xdr:cNvPr id="111" name="Kép 110">
          <a:extLst>
            <a:ext uri="{FF2B5EF4-FFF2-40B4-BE49-F238E27FC236}">
              <a16:creationId xmlns:a16="http://schemas.microsoft.com/office/drawing/2014/main" id="{1E88F51E-2A1D-4BEE-BF42-D430C9AAF11F}"/>
            </a:ext>
          </a:extLst>
        </xdr:cNvPr>
        <xdr:cNvPicPr>
          <a:picLocks noChangeAspect="1"/>
        </xdr:cNvPicPr>
      </xdr:nvPicPr>
      <xdr:blipFill>
        <a:blip xmlns:r="http://schemas.openxmlformats.org/officeDocument/2006/relationships" r:embed="rId10"/>
        <a:stretch>
          <a:fillRect/>
        </a:stretch>
      </xdr:blipFill>
      <xdr:spPr>
        <a:xfrm>
          <a:off x="6096000" y="6448425"/>
          <a:ext cx="358140" cy="346710"/>
        </a:xfrm>
        <a:prstGeom prst="rect">
          <a:avLst/>
        </a:prstGeom>
      </xdr:spPr>
    </xdr:pic>
    <xdr:clientData/>
  </xdr:twoCellAnchor>
  <xdr:twoCellAnchor editAs="oneCell">
    <xdr:from>
      <xdr:col>14</xdr:col>
      <xdr:colOff>0</xdr:colOff>
      <xdr:row>19</xdr:row>
      <xdr:rowOff>0</xdr:rowOff>
    </xdr:from>
    <xdr:to>
      <xdr:col>15</xdr:col>
      <xdr:colOff>19050</xdr:colOff>
      <xdr:row>20</xdr:row>
      <xdr:rowOff>19050</xdr:rowOff>
    </xdr:to>
    <xdr:pic>
      <xdr:nvPicPr>
        <xdr:cNvPr id="112" name="Kép 111">
          <a:extLst>
            <a:ext uri="{FF2B5EF4-FFF2-40B4-BE49-F238E27FC236}">
              <a16:creationId xmlns:a16="http://schemas.microsoft.com/office/drawing/2014/main" id="{98E2D623-DE02-4C05-978E-B3AD8143F7CF}"/>
            </a:ext>
          </a:extLst>
        </xdr:cNvPr>
        <xdr:cNvPicPr>
          <a:picLocks noChangeAspect="1"/>
        </xdr:cNvPicPr>
      </xdr:nvPicPr>
      <xdr:blipFill>
        <a:blip xmlns:r="http://schemas.openxmlformats.org/officeDocument/2006/relationships" r:embed="rId10"/>
        <a:stretch>
          <a:fillRect/>
        </a:stretch>
      </xdr:blipFill>
      <xdr:spPr>
        <a:xfrm>
          <a:off x="6096000" y="6124575"/>
          <a:ext cx="358140" cy="346710"/>
        </a:xfrm>
        <a:prstGeom prst="rect">
          <a:avLst/>
        </a:prstGeom>
      </xdr:spPr>
    </xdr:pic>
    <xdr:clientData/>
  </xdr:twoCellAnchor>
  <xdr:twoCellAnchor editAs="oneCell">
    <xdr:from>
      <xdr:col>14</xdr:col>
      <xdr:colOff>0</xdr:colOff>
      <xdr:row>17</xdr:row>
      <xdr:rowOff>0</xdr:rowOff>
    </xdr:from>
    <xdr:to>
      <xdr:col>15</xdr:col>
      <xdr:colOff>19050</xdr:colOff>
      <xdr:row>18</xdr:row>
      <xdr:rowOff>19050</xdr:rowOff>
    </xdr:to>
    <xdr:pic>
      <xdr:nvPicPr>
        <xdr:cNvPr id="113" name="Kép 112">
          <a:extLst>
            <a:ext uri="{FF2B5EF4-FFF2-40B4-BE49-F238E27FC236}">
              <a16:creationId xmlns:a16="http://schemas.microsoft.com/office/drawing/2014/main" id="{F3CDC665-A806-431B-9BB5-84EB0DF968BF}"/>
            </a:ext>
          </a:extLst>
        </xdr:cNvPr>
        <xdr:cNvPicPr>
          <a:picLocks noChangeAspect="1"/>
        </xdr:cNvPicPr>
      </xdr:nvPicPr>
      <xdr:blipFill>
        <a:blip xmlns:r="http://schemas.openxmlformats.org/officeDocument/2006/relationships" r:embed="rId10"/>
        <a:stretch>
          <a:fillRect/>
        </a:stretch>
      </xdr:blipFill>
      <xdr:spPr>
        <a:xfrm>
          <a:off x="6096000" y="5476875"/>
          <a:ext cx="358140" cy="346710"/>
        </a:xfrm>
        <a:prstGeom prst="rect">
          <a:avLst/>
        </a:prstGeom>
      </xdr:spPr>
    </xdr:pic>
    <xdr:clientData/>
  </xdr:twoCellAnchor>
  <xdr:twoCellAnchor editAs="oneCell">
    <xdr:from>
      <xdr:col>14</xdr:col>
      <xdr:colOff>0</xdr:colOff>
      <xdr:row>13</xdr:row>
      <xdr:rowOff>0</xdr:rowOff>
    </xdr:from>
    <xdr:to>
      <xdr:col>15</xdr:col>
      <xdr:colOff>19050</xdr:colOff>
      <xdr:row>14</xdr:row>
      <xdr:rowOff>19050</xdr:rowOff>
    </xdr:to>
    <xdr:pic>
      <xdr:nvPicPr>
        <xdr:cNvPr id="114" name="Kép 113">
          <a:extLst>
            <a:ext uri="{FF2B5EF4-FFF2-40B4-BE49-F238E27FC236}">
              <a16:creationId xmlns:a16="http://schemas.microsoft.com/office/drawing/2014/main" id="{741D42DF-5AC3-4758-83C3-03E9F3DC37F6}"/>
            </a:ext>
          </a:extLst>
        </xdr:cNvPr>
        <xdr:cNvPicPr>
          <a:picLocks noChangeAspect="1"/>
        </xdr:cNvPicPr>
      </xdr:nvPicPr>
      <xdr:blipFill>
        <a:blip xmlns:r="http://schemas.openxmlformats.org/officeDocument/2006/relationships" r:embed="rId10"/>
        <a:stretch>
          <a:fillRect/>
        </a:stretch>
      </xdr:blipFill>
      <xdr:spPr>
        <a:xfrm>
          <a:off x="6096000" y="4181475"/>
          <a:ext cx="358140" cy="346710"/>
        </a:xfrm>
        <a:prstGeom prst="rect">
          <a:avLst/>
        </a:prstGeom>
      </xdr:spPr>
    </xdr:pic>
    <xdr:clientData/>
  </xdr:twoCellAnchor>
  <xdr:oneCellAnchor>
    <xdr:from>
      <xdr:col>14</xdr:col>
      <xdr:colOff>0</xdr:colOff>
      <xdr:row>11</xdr:row>
      <xdr:rowOff>0</xdr:rowOff>
    </xdr:from>
    <xdr:ext cx="342000" cy="342000"/>
    <xdr:pic>
      <xdr:nvPicPr>
        <xdr:cNvPr id="115" name="Kép 114">
          <a:extLst>
            <a:ext uri="{FF2B5EF4-FFF2-40B4-BE49-F238E27FC236}">
              <a16:creationId xmlns:a16="http://schemas.microsoft.com/office/drawing/2014/main" id="{637E62DE-7550-4CA3-B47B-0F254A1D87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3533775"/>
          <a:ext cx="342000" cy="342000"/>
        </a:xfrm>
        <a:prstGeom prst="rect">
          <a:avLst/>
        </a:prstGeom>
      </xdr:spPr>
    </xdr:pic>
    <xdr:clientData/>
  </xdr:oneCellAnchor>
  <xdr:oneCellAnchor>
    <xdr:from>
      <xdr:col>14</xdr:col>
      <xdr:colOff>0</xdr:colOff>
      <xdr:row>14</xdr:row>
      <xdr:rowOff>0</xdr:rowOff>
    </xdr:from>
    <xdr:ext cx="342000" cy="342000"/>
    <xdr:pic>
      <xdr:nvPicPr>
        <xdr:cNvPr id="116" name="Kép 115">
          <a:extLst>
            <a:ext uri="{FF2B5EF4-FFF2-40B4-BE49-F238E27FC236}">
              <a16:creationId xmlns:a16="http://schemas.microsoft.com/office/drawing/2014/main" id="{7BA619ED-2952-46AB-A3D8-8714ECB1CFD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4505325"/>
          <a:ext cx="342000" cy="342000"/>
        </a:xfrm>
        <a:prstGeom prst="rect">
          <a:avLst/>
        </a:prstGeom>
      </xdr:spPr>
    </xdr:pic>
    <xdr:clientData/>
  </xdr:oneCellAnchor>
  <xdr:oneCellAnchor>
    <xdr:from>
      <xdr:col>14</xdr:col>
      <xdr:colOff>0</xdr:colOff>
      <xdr:row>18</xdr:row>
      <xdr:rowOff>0</xdr:rowOff>
    </xdr:from>
    <xdr:ext cx="342000" cy="342000"/>
    <xdr:pic>
      <xdr:nvPicPr>
        <xdr:cNvPr id="117" name="Kép 116">
          <a:extLst>
            <a:ext uri="{FF2B5EF4-FFF2-40B4-BE49-F238E27FC236}">
              <a16:creationId xmlns:a16="http://schemas.microsoft.com/office/drawing/2014/main" id="{F04BBBCB-4EF3-4BE9-BB52-B5BCB6E4C89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5800725"/>
          <a:ext cx="342000" cy="342000"/>
        </a:xfrm>
        <a:prstGeom prst="rect">
          <a:avLst/>
        </a:prstGeom>
      </xdr:spPr>
    </xdr:pic>
    <xdr:clientData/>
  </xdr:oneCellAnchor>
  <xdr:oneCellAnchor>
    <xdr:from>
      <xdr:col>14</xdr:col>
      <xdr:colOff>0</xdr:colOff>
      <xdr:row>31</xdr:row>
      <xdr:rowOff>0</xdr:rowOff>
    </xdr:from>
    <xdr:ext cx="342000" cy="342000"/>
    <xdr:pic>
      <xdr:nvPicPr>
        <xdr:cNvPr id="118" name="Kép 117">
          <a:extLst>
            <a:ext uri="{FF2B5EF4-FFF2-40B4-BE49-F238E27FC236}">
              <a16:creationId xmlns:a16="http://schemas.microsoft.com/office/drawing/2014/main" id="{6E81A077-650B-41C1-8866-5C316D415BE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10010775"/>
          <a:ext cx="342000" cy="342000"/>
        </a:xfrm>
        <a:prstGeom prst="rect">
          <a:avLst/>
        </a:prstGeom>
      </xdr:spPr>
    </xdr:pic>
    <xdr:clientData/>
  </xdr:oneCellAnchor>
  <xdr:twoCellAnchor editAs="oneCell">
    <xdr:from>
      <xdr:col>14</xdr:col>
      <xdr:colOff>0</xdr:colOff>
      <xdr:row>36</xdr:row>
      <xdr:rowOff>0</xdr:rowOff>
    </xdr:from>
    <xdr:to>
      <xdr:col>15</xdr:col>
      <xdr:colOff>21960</xdr:colOff>
      <xdr:row>37</xdr:row>
      <xdr:rowOff>18150</xdr:rowOff>
    </xdr:to>
    <xdr:pic>
      <xdr:nvPicPr>
        <xdr:cNvPr id="119" name="Kép 118">
          <a:extLst>
            <a:ext uri="{FF2B5EF4-FFF2-40B4-BE49-F238E27FC236}">
              <a16:creationId xmlns:a16="http://schemas.microsoft.com/office/drawing/2014/main" id="{8623B0F8-CF11-4CF6-BDED-CED617558C7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96000" y="11630025"/>
          <a:ext cx="361050" cy="338190"/>
        </a:xfrm>
        <a:prstGeom prst="rect">
          <a:avLst/>
        </a:prstGeom>
      </xdr:spPr>
    </xdr:pic>
    <xdr:clientData/>
  </xdr:twoCellAnchor>
  <xdr:oneCellAnchor>
    <xdr:from>
      <xdr:col>14</xdr:col>
      <xdr:colOff>0</xdr:colOff>
      <xdr:row>41</xdr:row>
      <xdr:rowOff>0</xdr:rowOff>
    </xdr:from>
    <xdr:ext cx="342000" cy="342000"/>
    <xdr:pic>
      <xdr:nvPicPr>
        <xdr:cNvPr id="120" name="Kép 119">
          <a:extLst>
            <a:ext uri="{FF2B5EF4-FFF2-40B4-BE49-F238E27FC236}">
              <a16:creationId xmlns:a16="http://schemas.microsoft.com/office/drawing/2014/main" id="{1682BAC1-4A78-4781-86DC-245FCE29AE8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96000" y="13249275"/>
          <a:ext cx="342000" cy="342000"/>
        </a:xfrm>
        <a:prstGeom prst="rect">
          <a:avLst/>
        </a:prstGeom>
      </xdr:spPr>
    </xdr:pic>
    <xdr:clientData/>
  </xdr:oneCellAnchor>
  <xdr:oneCellAnchor>
    <xdr:from>
      <xdr:col>14</xdr:col>
      <xdr:colOff>0</xdr:colOff>
      <xdr:row>35</xdr:row>
      <xdr:rowOff>0</xdr:rowOff>
    </xdr:from>
    <xdr:ext cx="342000" cy="342000"/>
    <xdr:pic>
      <xdr:nvPicPr>
        <xdr:cNvPr id="121" name="Kép 120">
          <a:extLst>
            <a:ext uri="{FF2B5EF4-FFF2-40B4-BE49-F238E27FC236}">
              <a16:creationId xmlns:a16="http://schemas.microsoft.com/office/drawing/2014/main" id="{55E445A3-208F-4961-B815-3F0D43B198A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96000" y="11306175"/>
          <a:ext cx="342000" cy="342000"/>
        </a:xfrm>
        <a:prstGeom prst="rect">
          <a:avLst/>
        </a:prstGeom>
      </xdr:spPr>
    </xdr:pic>
    <xdr:clientData/>
  </xdr:oneCellAnchor>
  <xdr:oneCellAnchor>
    <xdr:from>
      <xdr:col>14</xdr:col>
      <xdr:colOff>0</xdr:colOff>
      <xdr:row>30</xdr:row>
      <xdr:rowOff>0</xdr:rowOff>
    </xdr:from>
    <xdr:ext cx="342000" cy="342000"/>
    <xdr:pic>
      <xdr:nvPicPr>
        <xdr:cNvPr id="122" name="Kép 121">
          <a:extLst>
            <a:ext uri="{FF2B5EF4-FFF2-40B4-BE49-F238E27FC236}">
              <a16:creationId xmlns:a16="http://schemas.microsoft.com/office/drawing/2014/main" id="{85F61A9B-D045-4A46-9AAA-8E974D5B854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96000" y="9686925"/>
          <a:ext cx="342000" cy="342000"/>
        </a:xfrm>
        <a:prstGeom prst="rect">
          <a:avLst/>
        </a:prstGeom>
      </xdr:spPr>
    </xdr:pic>
    <xdr:clientData/>
  </xdr:oneCellAnchor>
  <xdr:oneCellAnchor>
    <xdr:from>
      <xdr:col>14</xdr:col>
      <xdr:colOff>0</xdr:colOff>
      <xdr:row>28</xdr:row>
      <xdr:rowOff>0</xdr:rowOff>
    </xdr:from>
    <xdr:ext cx="342000" cy="342000"/>
    <xdr:pic>
      <xdr:nvPicPr>
        <xdr:cNvPr id="123" name="Kép 122">
          <a:extLst>
            <a:ext uri="{FF2B5EF4-FFF2-40B4-BE49-F238E27FC236}">
              <a16:creationId xmlns:a16="http://schemas.microsoft.com/office/drawing/2014/main" id="{DFA9F212-4D19-4A7C-9D76-2A6A198204A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96000" y="9039225"/>
          <a:ext cx="342000" cy="342000"/>
        </a:xfrm>
        <a:prstGeom prst="rect">
          <a:avLst/>
        </a:prstGeom>
      </xdr:spPr>
    </xdr:pic>
    <xdr:clientData/>
  </xdr:oneCellAnchor>
  <xdr:oneCellAnchor>
    <xdr:from>
      <xdr:col>3</xdr:col>
      <xdr:colOff>0</xdr:colOff>
      <xdr:row>17</xdr:row>
      <xdr:rowOff>0</xdr:rowOff>
    </xdr:from>
    <xdr:ext cx="342000" cy="342000"/>
    <xdr:pic>
      <xdr:nvPicPr>
        <xdr:cNvPr id="124" name="Kép 123">
          <a:extLst>
            <a:ext uri="{FF2B5EF4-FFF2-40B4-BE49-F238E27FC236}">
              <a16:creationId xmlns:a16="http://schemas.microsoft.com/office/drawing/2014/main" id="{8E061F34-D887-4CC2-A036-2DD7F7F0DF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5476875"/>
          <a:ext cx="342000" cy="342000"/>
        </a:xfrm>
        <a:prstGeom prst="rect">
          <a:avLst/>
        </a:prstGeom>
      </xdr:spPr>
    </xdr:pic>
    <xdr:clientData/>
  </xdr:oneCellAnchor>
  <xdr:twoCellAnchor editAs="oneCell">
    <xdr:from>
      <xdr:col>3</xdr:col>
      <xdr:colOff>0</xdr:colOff>
      <xdr:row>23</xdr:row>
      <xdr:rowOff>0</xdr:rowOff>
    </xdr:from>
    <xdr:to>
      <xdr:col>4</xdr:col>
      <xdr:colOff>15240</xdr:colOff>
      <xdr:row>24</xdr:row>
      <xdr:rowOff>15240</xdr:rowOff>
    </xdr:to>
    <xdr:pic>
      <xdr:nvPicPr>
        <xdr:cNvPr id="125" name="Kép 124">
          <a:extLst>
            <a:ext uri="{FF2B5EF4-FFF2-40B4-BE49-F238E27FC236}">
              <a16:creationId xmlns:a16="http://schemas.microsoft.com/office/drawing/2014/main" id="{9B5F5161-C8D6-4DA6-AA58-C8E5B48406DA}"/>
            </a:ext>
          </a:extLst>
        </xdr:cNvPr>
        <xdr:cNvPicPr>
          <a:picLocks noChangeAspect="1"/>
        </xdr:cNvPicPr>
      </xdr:nvPicPr>
      <xdr:blipFill>
        <a:blip xmlns:r="http://schemas.openxmlformats.org/officeDocument/2006/relationships" r:embed="rId10"/>
        <a:stretch>
          <a:fillRect/>
        </a:stretch>
      </xdr:blipFill>
      <xdr:spPr>
        <a:xfrm>
          <a:off x="1838325" y="7419975"/>
          <a:ext cx="358140" cy="339090"/>
        </a:xfrm>
        <a:prstGeom prst="rect">
          <a:avLst/>
        </a:prstGeom>
      </xdr:spPr>
    </xdr:pic>
    <xdr:clientData/>
  </xdr:twoCellAnchor>
  <xdr:oneCellAnchor>
    <xdr:from>
      <xdr:col>3</xdr:col>
      <xdr:colOff>0</xdr:colOff>
      <xdr:row>21</xdr:row>
      <xdr:rowOff>0</xdr:rowOff>
    </xdr:from>
    <xdr:ext cx="342000" cy="342000"/>
    <xdr:pic>
      <xdr:nvPicPr>
        <xdr:cNvPr id="126" name="Kép 125">
          <a:extLst>
            <a:ext uri="{FF2B5EF4-FFF2-40B4-BE49-F238E27FC236}">
              <a16:creationId xmlns:a16="http://schemas.microsoft.com/office/drawing/2014/main" id="{2C8E72ED-9343-4009-9136-FEF70CF29F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38325" y="6772275"/>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127" name="Lekerekített téglalap 73">
          <a:hlinkClick xmlns:r="http://schemas.openxmlformats.org/officeDocument/2006/relationships" r:id="rId18" tooltip="2013 Berlin"/>
          <a:extLst>
            <a:ext uri="{FF2B5EF4-FFF2-40B4-BE49-F238E27FC236}">
              <a16:creationId xmlns:a16="http://schemas.microsoft.com/office/drawing/2014/main" id="{5560EC90-3C4A-4BD9-B009-27CBC27268C2}"/>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128" name="Lekerekített téglalap 74">
          <a:hlinkClick xmlns:r="http://schemas.openxmlformats.org/officeDocument/2006/relationships" r:id="rId19" tooltip="2014 Billund"/>
          <a:extLst>
            <a:ext uri="{FF2B5EF4-FFF2-40B4-BE49-F238E27FC236}">
              <a16:creationId xmlns:a16="http://schemas.microsoft.com/office/drawing/2014/main" id="{B175C9FC-AC11-4564-ADD9-EFD79A5913C0}"/>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129" name="Lekerekített téglalap 75">
          <a:hlinkClick xmlns:r="http://schemas.openxmlformats.org/officeDocument/2006/relationships" r:id="rId20" tooltip="2015 Lubin"/>
          <a:extLst>
            <a:ext uri="{FF2B5EF4-FFF2-40B4-BE49-F238E27FC236}">
              <a16:creationId xmlns:a16="http://schemas.microsoft.com/office/drawing/2014/main" id="{86F5AF77-F5E8-4CDA-B44D-A3343A63DD79}"/>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130" name="Lekerekített téglalap 76">
          <a:hlinkClick xmlns:r="http://schemas.openxmlformats.org/officeDocument/2006/relationships" r:id="rId21" tooltip="2016 Almelo"/>
          <a:extLst>
            <a:ext uri="{FF2B5EF4-FFF2-40B4-BE49-F238E27FC236}">
              <a16:creationId xmlns:a16="http://schemas.microsoft.com/office/drawing/2014/main" id="{F6ED4CC7-7DC9-4451-B488-F0FF0C9DC6BC}"/>
            </a:ext>
          </a:extLst>
        </xdr:cNvPr>
        <xdr:cNvSpPr/>
      </xdr:nvSpPr>
      <xdr:spPr>
        <a:xfrm>
          <a:off x="7298531" y="106204"/>
          <a:ext cx="729792" cy="44958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31" name="Lekerekített téglalap 82">
          <a:hlinkClick xmlns:r="http://schemas.openxmlformats.org/officeDocument/2006/relationships" r:id="rId22" tooltip="2017 Budapest"/>
          <a:extLst>
            <a:ext uri="{FF2B5EF4-FFF2-40B4-BE49-F238E27FC236}">
              <a16:creationId xmlns:a16="http://schemas.microsoft.com/office/drawing/2014/main" id="{4DB8CCCA-9122-4881-815C-B4F6D71790CC}"/>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15</xdr:col>
      <xdr:colOff>864394</xdr:colOff>
      <xdr:row>2</xdr:row>
      <xdr:rowOff>536257</xdr:rowOff>
    </xdr:from>
    <xdr:to>
      <xdr:col>15</xdr:col>
      <xdr:colOff>1590376</xdr:colOff>
      <xdr:row>3</xdr:row>
      <xdr:rowOff>439103</xdr:rowOff>
    </xdr:to>
    <xdr:sp macro="" textlink="">
      <xdr:nvSpPr>
        <xdr:cNvPr id="132" name="Lekerekített téglalap 82">
          <a:hlinkClick xmlns:r="http://schemas.openxmlformats.org/officeDocument/2006/relationships" r:id="rId23" tooltip="2018 Billund"/>
          <a:extLst>
            <a:ext uri="{FF2B5EF4-FFF2-40B4-BE49-F238E27FC236}">
              <a16:creationId xmlns:a16="http://schemas.microsoft.com/office/drawing/2014/main" id="{B9A080DC-ACCD-4F14-B8B2-B0682490FD83}"/>
            </a:ext>
          </a:extLst>
        </xdr:cNvPr>
        <xdr:cNvSpPr/>
      </xdr:nvSpPr>
      <xdr:spPr>
        <a:xfrm>
          <a:off x="7299484" y="1136332"/>
          <a:ext cx="727887" cy="441961"/>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33" name="Lekerekített téglalap 76">
          <a:hlinkClick xmlns:r="http://schemas.openxmlformats.org/officeDocument/2006/relationships" r:id="rId24" tooltip="2019 Fulda"/>
          <a:extLst>
            <a:ext uri="{FF2B5EF4-FFF2-40B4-BE49-F238E27FC236}">
              <a16:creationId xmlns:a16="http://schemas.microsoft.com/office/drawing/2014/main" id="{62F7684A-3593-4A64-B672-DD50E6F9A04F}"/>
            </a:ext>
          </a:extLst>
        </xdr:cNvPr>
        <xdr:cNvSpPr/>
      </xdr:nvSpPr>
      <xdr:spPr>
        <a:xfrm>
          <a:off x="8125302" y="101442"/>
          <a:ext cx="717410" cy="459105"/>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34" name="Lekerekített téglalap 82">
          <a:hlinkClick xmlns:r="http://schemas.openxmlformats.org/officeDocument/2006/relationships" r:id="rId25" tooltip="2020 Bierdzany"/>
          <a:extLst>
            <a:ext uri="{FF2B5EF4-FFF2-40B4-BE49-F238E27FC236}">
              <a16:creationId xmlns:a16="http://schemas.microsoft.com/office/drawing/2014/main" id="{E3085459-6925-441E-80C7-FFB44979810B}"/>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35" name="Lekerekített téglalap 82">
          <a:hlinkClick xmlns:r="http://schemas.openxmlformats.org/officeDocument/2006/relationships" r:id="rId26" tooltip="2021 Bielsko-Biala"/>
          <a:extLst>
            <a:ext uri="{FF2B5EF4-FFF2-40B4-BE49-F238E27FC236}">
              <a16:creationId xmlns:a16="http://schemas.microsoft.com/office/drawing/2014/main" id="{E90AA40F-FF14-48F4-959D-81E2CE268A5C}"/>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36" name="Lekerekített téglalap 77">
          <a:hlinkClick xmlns:r="http://schemas.openxmlformats.org/officeDocument/2006/relationships" r:id="rId27" tooltip="Overview"/>
          <a:extLst>
            <a:ext uri="{FF2B5EF4-FFF2-40B4-BE49-F238E27FC236}">
              <a16:creationId xmlns:a16="http://schemas.microsoft.com/office/drawing/2014/main" id="{1C68D5FF-7436-4096-B6AA-F8774A8A6087}"/>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37" name="Lekerekített téglalap 78">
          <a:hlinkClick xmlns:r="http://schemas.openxmlformats.org/officeDocument/2006/relationships" r:id="rId28" tooltip="All Time Table"/>
          <a:extLst>
            <a:ext uri="{FF2B5EF4-FFF2-40B4-BE49-F238E27FC236}">
              <a16:creationId xmlns:a16="http://schemas.microsoft.com/office/drawing/2014/main" id="{1558351B-7F8C-4C22-9970-AB661CF9C0DD}"/>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38" name="Lekerekített téglalap 79">
          <a:hlinkClick xmlns:r="http://schemas.openxmlformats.org/officeDocument/2006/relationships" r:id="rId29" tooltip="Records"/>
          <a:extLst>
            <a:ext uri="{FF2B5EF4-FFF2-40B4-BE49-F238E27FC236}">
              <a16:creationId xmlns:a16="http://schemas.microsoft.com/office/drawing/2014/main" id="{CFBDD975-DB4D-440B-8B6A-4A91130AE070}"/>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A8802AE3-28CC-4158-9BB1-804FD5681E4C}"/>
            </a:ext>
          </a:extLst>
        </xdr:cNvPr>
        <xdr:cNvSpPr/>
      </xdr:nvSpPr>
      <xdr:spPr>
        <a:xfrm>
          <a:off x="1232534" y="68580"/>
          <a:ext cx="74295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5E0D27F7-BBE1-4277-8166-334D8E75835D}"/>
            </a:ext>
          </a:extLst>
        </xdr:cNvPr>
        <xdr:cNvSpPr/>
      </xdr:nvSpPr>
      <xdr:spPr>
        <a:xfrm>
          <a:off x="1224915" y="590550"/>
          <a:ext cx="742950" cy="45529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EC224B78-47A4-4CD7-A684-1EA0C1B48E66}"/>
            </a:ext>
          </a:extLst>
        </xdr:cNvPr>
        <xdr:cNvSpPr/>
      </xdr:nvSpPr>
      <xdr:spPr>
        <a:xfrm>
          <a:off x="1236345" y="1122045"/>
          <a:ext cx="74295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613BE684-DF19-45D1-B9FB-24D1E4974856}"/>
            </a:ext>
          </a:extLst>
        </xdr:cNvPr>
        <xdr:cNvSpPr/>
      </xdr:nvSpPr>
      <xdr:spPr>
        <a:xfrm>
          <a:off x="2044065" y="72390"/>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415A9318-7B5C-4DCB-A430-9147C5D43EEA}"/>
            </a:ext>
          </a:extLst>
        </xdr:cNvPr>
        <xdr:cNvSpPr/>
      </xdr:nvSpPr>
      <xdr:spPr>
        <a:xfrm>
          <a:off x="2044066" y="600075"/>
          <a:ext cx="70866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AD01202D-E6B2-477B-8E89-38F34C978571}"/>
            </a:ext>
          </a:extLst>
        </xdr:cNvPr>
        <xdr:cNvSpPr/>
      </xdr:nvSpPr>
      <xdr:spPr>
        <a:xfrm>
          <a:off x="2055496" y="1133475"/>
          <a:ext cx="70866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FB5E83B5-3417-4421-8ADD-70B4EAEC811E}"/>
            </a:ext>
          </a:extLst>
        </xdr:cNvPr>
        <xdr:cNvSpPr/>
      </xdr:nvSpPr>
      <xdr:spPr>
        <a:xfrm>
          <a:off x="2828925" y="72390"/>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9893093-B01D-4549-A74C-E92694A645DB}"/>
            </a:ext>
          </a:extLst>
        </xdr:cNvPr>
        <xdr:cNvSpPr/>
      </xdr:nvSpPr>
      <xdr:spPr>
        <a:xfrm>
          <a:off x="2828926" y="600075"/>
          <a:ext cx="712470"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C2CF1432-8DD5-4054-888B-613AD6796C54}"/>
            </a:ext>
          </a:extLst>
        </xdr:cNvPr>
        <xdr:cNvSpPr/>
      </xdr:nvSpPr>
      <xdr:spPr>
        <a:xfrm>
          <a:off x="2840356" y="1133475"/>
          <a:ext cx="712470"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16</xdr:col>
      <xdr:colOff>85725</xdr:colOff>
      <xdr:row>5</xdr:row>
      <xdr:rowOff>0</xdr:rowOff>
    </xdr:from>
    <xdr:to>
      <xdr:col>17</xdr:col>
      <xdr:colOff>114300</xdr:colOff>
      <xdr:row>6</xdr:row>
      <xdr:rowOff>15240</xdr:rowOff>
    </xdr:to>
    <xdr:pic>
      <xdr:nvPicPr>
        <xdr:cNvPr id="17" name="Kép 16">
          <a:extLst>
            <a:ext uri="{FF2B5EF4-FFF2-40B4-BE49-F238E27FC236}">
              <a16:creationId xmlns:a16="http://schemas.microsoft.com/office/drawing/2014/main" id="{7DC398F4-B7E5-4A19-9DB0-DA3F15DF55B8}"/>
            </a:ext>
          </a:extLst>
        </xdr:cNvPr>
        <xdr:cNvPicPr>
          <a:picLocks noChangeAspect="1"/>
        </xdr:cNvPicPr>
      </xdr:nvPicPr>
      <xdr:blipFill>
        <a:blip xmlns:r="http://schemas.openxmlformats.org/officeDocument/2006/relationships" r:embed="rId10"/>
        <a:stretch>
          <a:fillRect/>
        </a:stretch>
      </xdr:blipFill>
      <xdr:spPr>
        <a:xfrm>
          <a:off x="8174355" y="1876425"/>
          <a:ext cx="350520" cy="335280"/>
        </a:xfrm>
        <a:prstGeom prst="rect">
          <a:avLst/>
        </a:prstGeom>
      </xdr:spPr>
    </xdr:pic>
    <xdr:clientData/>
  </xdr:twoCellAnchor>
  <xdr:oneCellAnchor>
    <xdr:from>
      <xdr:col>15</xdr:col>
      <xdr:colOff>1066800</xdr:colOff>
      <xdr:row>4</xdr:row>
      <xdr:rowOff>180975</xdr:rowOff>
    </xdr:from>
    <xdr:ext cx="342000" cy="342000"/>
    <xdr:pic>
      <xdr:nvPicPr>
        <xdr:cNvPr id="18" name="Kép 17">
          <a:extLst>
            <a:ext uri="{FF2B5EF4-FFF2-40B4-BE49-F238E27FC236}">
              <a16:creationId xmlns:a16="http://schemas.microsoft.com/office/drawing/2014/main" id="{247C3912-568C-4A0A-A517-0EB795B928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05700" y="1864995"/>
          <a:ext cx="342000" cy="342000"/>
        </a:xfrm>
        <a:prstGeom prst="rect">
          <a:avLst/>
        </a:prstGeom>
      </xdr:spPr>
    </xdr:pic>
    <xdr:clientData/>
  </xdr:oneCellAnchor>
  <xdr:oneCellAnchor>
    <xdr:from>
      <xdr:col>15</xdr:col>
      <xdr:colOff>1381125</xdr:colOff>
      <xdr:row>5</xdr:row>
      <xdr:rowOff>0</xdr:rowOff>
    </xdr:from>
    <xdr:ext cx="342000" cy="342000"/>
    <xdr:pic>
      <xdr:nvPicPr>
        <xdr:cNvPr id="19" name="Kép 18">
          <a:extLst>
            <a:ext uri="{FF2B5EF4-FFF2-40B4-BE49-F238E27FC236}">
              <a16:creationId xmlns:a16="http://schemas.microsoft.com/office/drawing/2014/main" id="{AC14F1AF-629D-44A0-8B93-AA9BBF411F4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821930" y="1876425"/>
          <a:ext cx="342000" cy="342000"/>
        </a:xfrm>
        <a:prstGeom prst="rect">
          <a:avLst/>
        </a:prstGeom>
      </xdr:spPr>
    </xdr:pic>
    <xdr:clientData/>
  </xdr:oneCellAnchor>
  <xdr:oneCellAnchor>
    <xdr:from>
      <xdr:col>17</xdr:col>
      <xdr:colOff>97155</xdr:colOff>
      <xdr:row>5</xdr:row>
      <xdr:rowOff>0</xdr:rowOff>
    </xdr:from>
    <xdr:ext cx="335962" cy="342000"/>
    <xdr:pic>
      <xdr:nvPicPr>
        <xdr:cNvPr id="28" name="Kép 27">
          <a:extLst>
            <a:ext uri="{FF2B5EF4-FFF2-40B4-BE49-F238E27FC236}">
              <a16:creationId xmlns:a16="http://schemas.microsoft.com/office/drawing/2014/main" id="{FE7DA2C0-CF0E-4D7A-83EC-74A880132DF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507730" y="1876425"/>
          <a:ext cx="335962" cy="342000"/>
        </a:xfrm>
        <a:prstGeom prst="rect">
          <a:avLst/>
        </a:prstGeom>
      </xdr:spPr>
    </xdr:pic>
    <xdr:clientData/>
  </xdr:oneCellAnchor>
  <xdr:oneCellAnchor>
    <xdr:from>
      <xdr:col>14</xdr:col>
      <xdr:colOff>0</xdr:colOff>
      <xdr:row>9</xdr:row>
      <xdr:rowOff>0</xdr:rowOff>
    </xdr:from>
    <xdr:ext cx="342000" cy="342000"/>
    <xdr:pic>
      <xdr:nvPicPr>
        <xdr:cNvPr id="33" name="Kép 32">
          <a:extLst>
            <a:ext uri="{FF2B5EF4-FFF2-40B4-BE49-F238E27FC236}">
              <a16:creationId xmlns:a16="http://schemas.microsoft.com/office/drawing/2014/main" id="{8BB80208-5056-4BF2-9D0E-2D0A0A558B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2886075"/>
          <a:ext cx="342000" cy="342000"/>
        </a:xfrm>
        <a:prstGeom prst="rect">
          <a:avLst/>
        </a:prstGeom>
      </xdr:spPr>
    </xdr:pic>
    <xdr:clientData/>
  </xdr:oneCellAnchor>
  <xdr:oneCellAnchor>
    <xdr:from>
      <xdr:col>3</xdr:col>
      <xdr:colOff>0</xdr:colOff>
      <xdr:row>10</xdr:row>
      <xdr:rowOff>0</xdr:rowOff>
    </xdr:from>
    <xdr:ext cx="342000" cy="342000"/>
    <xdr:pic>
      <xdr:nvPicPr>
        <xdr:cNvPr id="34" name="Kép 33">
          <a:extLst>
            <a:ext uri="{FF2B5EF4-FFF2-40B4-BE49-F238E27FC236}">
              <a16:creationId xmlns:a16="http://schemas.microsoft.com/office/drawing/2014/main" id="{FA4D64C1-CAF8-4B6B-BF7A-AEB1BD8E1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3209925"/>
          <a:ext cx="342000" cy="342000"/>
        </a:xfrm>
        <a:prstGeom prst="rect">
          <a:avLst/>
        </a:prstGeom>
      </xdr:spPr>
    </xdr:pic>
    <xdr:clientData/>
  </xdr:oneCellAnchor>
  <xdr:oneCellAnchor>
    <xdr:from>
      <xdr:col>14</xdr:col>
      <xdr:colOff>0</xdr:colOff>
      <xdr:row>11</xdr:row>
      <xdr:rowOff>0</xdr:rowOff>
    </xdr:from>
    <xdr:ext cx="342000" cy="342000"/>
    <xdr:pic>
      <xdr:nvPicPr>
        <xdr:cNvPr id="35" name="Kép 34">
          <a:extLst>
            <a:ext uri="{FF2B5EF4-FFF2-40B4-BE49-F238E27FC236}">
              <a16:creationId xmlns:a16="http://schemas.microsoft.com/office/drawing/2014/main" id="{D4E28B18-9A37-47DB-AC08-BE0E2E4E75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3533775"/>
          <a:ext cx="342000" cy="342000"/>
        </a:xfrm>
        <a:prstGeom prst="rect">
          <a:avLst/>
        </a:prstGeom>
      </xdr:spPr>
    </xdr:pic>
    <xdr:clientData/>
  </xdr:oneCellAnchor>
  <xdr:oneCellAnchor>
    <xdr:from>
      <xdr:col>3</xdr:col>
      <xdr:colOff>0</xdr:colOff>
      <xdr:row>14</xdr:row>
      <xdr:rowOff>0</xdr:rowOff>
    </xdr:from>
    <xdr:ext cx="342000" cy="342000"/>
    <xdr:pic>
      <xdr:nvPicPr>
        <xdr:cNvPr id="36" name="Kép 35">
          <a:extLst>
            <a:ext uri="{FF2B5EF4-FFF2-40B4-BE49-F238E27FC236}">
              <a16:creationId xmlns:a16="http://schemas.microsoft.com/office/drawing/2014/main" id="{817D9D78-1A00-4EDB-9CAC-AF277EAB45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38325" y="4505325"/>
          <a:ext cx="342000" cy="342000"/>
        </a:xfrm>
        <a:prstGeom prst="rect">
          <a:avLst/>
        </a:prstGeom>
      </xdr:spPr>
    </xdr:pic>
    <xdr:clientData/>
  </xdr:oneCellAnchor>
  <xdr:oneCellAnchor>
    <xdr:from>
      <xdr:col>14</xdr:col>
      <xdr:colOff>0</xdr:colOff>
      <xdr:row>14</xdr:row>
      <xdr:rowOff>0</xdr:rowOff>
    </xdr:from>
    <xdr:ext cx="342000" cy="342000"/>
    <xdr:pic>
      <xdr:nvPicPr>
        <xdr:cNvPr id="38" name="Kép 37">
          <a:extLst>
            <a:ext uri="{FF2B5EF4-FFF2-40B4-BE49-F238E27FC236}">
              <a16:creationId xmlns:a16="http://schemas.microsoft.com/office/drawing/2014/main" id="{47171556-8A0D-4736-94F6-5C551188C6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4505325"/>
          <a:ext cx="342000" cy="342000"/>
        </a:xfrm>
        <a:prstGeom prst="rect">
          <a:avLst/>
        </a:prstGeom>
      </xdr:spPr>
    </xdr:pic>
    <xdr:clientData/>
  </xdr:oneCellAnchor>
  <xdr:oneCellAnchor>
    <xdr:from>
      <xdr:col>3</xdr:col>
      <xdr:colOff>0</xdr:colOff>
      <xdr:row>19</xdr:row>
      <xdr:rowOff>0</xdr:rowOff>
    </xdr:from>
    <xdr:ext cx="342000" cy="342000"/>
    <xdr:pic>
      <xdr:nvPicPr>
        <xdr:cNvPr id="41" name="Kép 40">
          <a:extLst>
            <a:ext uri="{FF2B5EF4-FFF2-40B4-BE49-F238E27FC236}">
              <a16:creationId xmlns:a16="http://schemas.microsoft.com/office/drawing/2014/main" id="{29174457-6D64-4F52-8FD2-DFC4FA33EA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6124575"/>
          <a:ext cx="342000" cy="342000"/>
        </a:xfrm>
        <a:prstGeom prst="rect">
          <a:avLst/>
        </a:prstGeom>
      </xdr:spPr>
    </xdr:pic>
    <xdr:clientData/>
  </xdr:oneCellAnchor>
  <xdr:oneCellAnchor>
    <xdr:from>
      <xdr:col>14</xdr:col>
      <xdr:colOff>0</xdr:colOff>
      <xdr:row>16</xdr:row>
      <xdr:rowOff>0</xdr:rowOff>
    </xdr:from>
    <xdr:ext cx="342000" cy="342000"/>
    <xdr:pic>
      <xdr:nvPicPr>
        <xdr:cNvPr id="55" name="Kép 54">
          <a:extLst>
            <a:ext uri="{FF2B5EF4-FFF2-40B4-BE49-F238E27FC236}">
              <a16:creationId xmlns:a16="http://schemas.microsoft.com/office/drawing/2014/main" id="{F1664C6E-640C-4700-AE99-676F59FD774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5153025"/>
          <a:ext cx="342000" cy="342000"/>
        </a:xfrm>
        <a:prstGeom prst="rect">
          <a:avLst/>
        </a:prstGeom>
      </xdr:spPr>
    </xdr:pic>
    <xdr:clientData/>
  </xdr:oneCellAnchor>
  <xdr:twoCellAnchor editAs="oneCell">
    <xdr:from>
      <xdr:col>14</xdr:col>
      <xdr:colOff>0</xdr:colOff>
      <xdr:row>17</xdr:row>
      <xdr:rowOff>0</xdr:rowOff>
    </xdr:from>
    <xdr:to>
      <xdr:col>15</xdr:col>
      <xdr:colOff>15240</xdr:colOff>
      <xdr:row>18</xdr:row>
      <xdr:rowOff>15240</xdr:rowOff>
    </xdr:to>
    <xdr:pic>
      <xdr:nvPicPr>
        <xdr:cNvPr id="61" name="Kép 60">
          <a:extLst>
            <a:ext uri="{FF2B5EF4-FFF2-40B4-BE49-F238E27FC236}">
              <a16:creationId xmlns:a16="http://schemas.microsoft.com/office/drawing/2014/main" id="{EF21137E-8167-4DB9-B1FC-ABD964987B07}"/>
            </a:ext>
          </a:extLst>
        </xdr:cNvPr>
        <xdr:cNvPicPr>
          <a:picLocks noChangeAspect="1"/>
        </xdr:cNvPicPr>
      </xdr:nvPicPr>
      <xdr:blipFill>
        <a:blip xmlns:r="http://schemas.openxmlformats.org/officeDocument/2006/relationships" r:embed="rId10"/>
        <a:stretch>
          <a:fillRect/>
        </a:stretch>
      </xdr:blipFill>
      <xdr:spPr>
        <a:xfrm>
          <a:off x="6096000" y="5476875"/>
          <a:ext cx="354330" cy="335280"/>
        </a:xfrm>
        <a:prstGeom prst="rect">
          <a:avLst/>
        </a:prstGeom>
      </xdr:spPr>
    </xdr:pic>
    <xdr:clientData/>
  </xdr:twoCellAnchor>
  <xdr:oneCellAnchor>
    <xdr:from>
      <xdr:col>3</xdr:col>
      <xdr:colOff>0</xdr:colOff>
      <xdr:row>12</xdr:row>
      <xdr:rowOff>0</xdr:rowOff>
    </xdr:from>
    <xdr:ext cx="342000" cy="342000"/>
    <xdr:pic>
      <xdr:nvPicPr>
        <xdr:cNvPr id="76" name="Kép 75">
          <a:extLst>
            <a:ext uri="{FF2B5EF4-FFF2-40B4-BE49-F238E27FC236}">
              <a16:creationId xmlns:a16="http://schemas.microsoft.com/office/drawing/2014/main" id="{6B8ED51D-52E2-4E5D-AD54-73894B94E88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3857625"/>
          <a:ext cx="342000" cy="342000"/>
        </a:xfrm>
        <a:prstGeom prst="rect">
          <a:avLst/>
        </a:prstGeom>
      </xdr:spPr>
    </xdr:pic>
    <xdr:clientData/>
  </xdr:oneCellAnchor>
  <xdr:twoCellAnchor editAs="oneCell">
    <xdr:from>
      <xdr:col>1</xdr:col>
      <xdr:colOff>47625</xdr:colOff>
      <xdr:row>1</xdr:row>
      <xdr:rowOff>19050</xdr:rowOff>
    </xdr:from>
    <xdr:to>
      <xdr:col>2</xdr:col>
      <xdr:colOff>1030604</xdr:colOff>
      <xdr:row>3</xdr:row>
      <xdr:rowOff>403359</xdr:rowOff>
    </xdr:to>
    <xdr:pic>
      <xdr:nvPicPr>
        <xdr:cNvPr id="77" name="Kép 76" descr="File Attachment:">
          <a:extLst>
            <a:ext uri="{FF2B5EF4-FFF2-40B4-BE49-F238E27FC236}">
              <a16:creationId xmlns:a16="http://schemas.microsoft.com/office/drawing/2014/main" id="{CADB09DE-1F89-419E-9FA1-36888BEB72D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7150" y="76200"/>
          <a:ext cx="1116329" cy="1477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1181100</xdr:colOff>
      <xdr:row>2</xdr:row>
      <xdr:rowOff>485775</xdr:rowOff>
    </xdr:from>
    <xdr:ext cx="554400" cy="554400"/>
    <xdr:pic>
      <xdr:nvPicPr>
        <xdr:cNvPr id="78" name="Kép 77">
          <a:extLst>
            <a:ext uri="{FF2B5EF4-FFF2-40B4-BE49-F238E27FC236}">
              <a16:creationId xmlns:a16="http://schemas.microsoft.com/office/drawing/2014/main" id="{FEC0E06E-F978-43D6-9BBB-28352AB110E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808220" y="1080135"/>
          <a:ext cx="554400" cy="554400"/>
        </a:xfrm>
        <a:prstGeom prst="rect">
          <a:avLst/>
        </a:prstGeom>
      </xdr:spPr>
    </xdr:pic>
    <xdr:clientData/>
  </xdr:oneCellAnchor>
  <xdr:oneCellAnchor>
    <xdr:from>
      <xdr:col>18</xdr:col>
      <xdr:colOff>85725</xdr:colOff>
      <xdr:row>4</xdr:row>
      <xdr:rowOff>180975</xdr:rowOff>
    </xdr:from>
    <xdr:ext cx="342000" cy="342000"/>
    <xdr:pic>
      <xdr:nvPicPr>
        <xdr:cNvPr id="80" name="Kép 79">
          <a:extLst>
            <a:ext uri="{FF2B5EF4-FFF2-40B4-BE49-F238E27FC236}">
              <a16:creationId xmlns:a16="http://schemas.microsoft.com/office/drawing/2014/main" id="{C5D63EE5-0392-413F-813F-57E36E70DE0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20150" y="1866900"/>
          <a:ext cx="342000" cy="342000"/>
        </a:xfrm>
        <a:prstGeom prst="rect">
          <a:avLst/>
        </a:prstGeom>
      </xdr:spPr>
    </xdr:pic>
    <xdr:clientData/>
  </xdr:oneCellAnchor>
  <xdr:oneCellAnchor>
    <xdr:from>
      <xdr:col>19</xdr:col>
      <xdr:colOff>76200</xdr:colOff>
      <xdr:row>4</xdr:row>
      <xdr:rowOff>171450</xdr:rowOff>
    </xdr:from>
    <xdr:ext cx="360000" cy="360000"/>
    <xdr:pic>
      <xdr:nvPicPr>
        <xdr:cNvPr id="81" name="Kép 80">
          <a:extLst>
            <a:ext uri="{FF2B5EF4-FFF2-40B4-BE49-F238E27FC236}">
              <a16:creationId xmlns:a16="http://schemas.microsoft.com/office/drawing/2014/main" id="{D8CCF8BF-C141-493F-AFA4-63215913DAE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134475" y="1857375"/>
          <a:ext cx="360000" cy="360000"/>
        </a:xfrm>
        <a:prstGeom prst="rect">
          <a:avLst/>
        </a:prstGeom>
      </xdr:spPr>
    </xdr:pic>
    <xdr:clientData/>
  </xdr:oneCellAnchor>
  <xdr:oneCellAnchor>
    <xdr:from>
      <xdr:col>14</xdr:col>
      <xdr:colOff>0</xdr:colOff>
      <xdr:row>10</xdr:row>
      <xdr:rowOff>0</xdr:rowOff>
    </xdr:from>
    <xdr:ext cx="342000" cy="342000"/>
    <xdr:pic>
      <xdr:nvPicPr>
        <xdr:cNvPr id="82" name="Kép 81">
          <a:extLst>
            <a:ext uri="{FF2B5EF4-FFF2-40B4-BE49-F238E27FC236}">
              <a16:creationId xmlns:a16="http://schemas.microsoft.com/office/drawing/2014/main" id="{43F86B4D-9782-4D51-A1EC-2CF84206D4C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3209925"/>
          <a:ext cx="342000" cy="342000"/>
        </a:xfrm>
        <a:prstGeom prst="rect">
          <a:avLst/>
        </a:prstGeom>
      </xdr:spPr>
    </xdr:pic>
    <xdr:clientData/>
  </xdr:oneCellAnchor>
  <xdr:oneCellAnchor>
    <xdr:from>
      <xdr:col>14</xdr:col>
      <xdr:colOff>0</xdr:colOff>
      <xdr:row>12</xdr:row>
      <xdr:rowOff>0</xdr:rowOff>
    </xdr:from>
    <xdr:ext cx="342000" cy="342000"/>
    <xdr:pic>
      <xdr:nvPicPr>
        <xdr:cNvPr id="83" name="Kép 82">
          <a:extLst>
            <a:ext uri="{FF2B5EF4-FFF2-40B4-BE49-F238E27FC236}">
              <a16:creationId xmlns:a16="http://schemas.microsoft.com/office/drawing/2014/main" id="{9FF6361E-67C8-4874-BAC4-0234CEF0A05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3857625"/>
          <a:ext cx="342000" cy="342000"/>
        </a:xfrm>
        <a:prstGeom prst="rect">
          <a:avLst/>
        </a:prstGeom>
      </xdr:spPr>
    </xdr:pic>
    <xdr:clientData/>
  </xdr:oneCellAnchor>
  <xdr:oneCellAnchor>
    <xdr:from>
      <xdr:col>14</xdr:col>
      <xdr:colOff>0</xdr:colOff>
      <xdr:row>13</xdr:row>
      <xdr:rowOff>0</xdr:rowOff>
    </xdr:from>
    <xdr:ext cx="342000" cy="342000"/>
    <xdr:pic>
      <xdr:nvPicPr>
        <xdr:cNvPr id="84" name="Kép 83">
          <a:extLst>
            <a:ext uri="{FF2B5EF4-FFF2-40B4-BE49-F238E27FC236}">
              <a16:creationId xmlns:a16="http://schemas.microsoft.com/office/drawing/2014/main" id="{D0D9AF33-22C1-4D84-946C-E0E620937DF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4181475"/>
          <a:ext cx="342000" cy="342000"/>
        </a:xfrm>
        <a:prstGeom prst="rect">
          <a:avLst/>
        </a:prstGeom>
      </xdr:spPr>
    </xdr:pic>
    <xdr:clientData/>
  </xdr:oneCellAnchor>
  <xdr:oneCellAnchor>
    <xdr:from>
      <xdr:col>14</xdr:col>
      <xdr:colOff>0</xdr:colOff>
      <xdr:row>15</xdr:row>
      <xdr:rowOff>0</xdr:rowOff>
    </xdr:from>
    <xdr:ext cx="335962" cy="342000"/>
    <xdr:pic>
      <xdr:nvPicPr>
        <xdr:cNvPr id="85" name="Kép 84">
          <a:extLst>
            <a:ext uri="{FF2B5EF4-FFF2-40B4-BE49-F238E27FC236}">
              <a16:creationId xmlns:a16="http://schemas.microsoft.com/office/drawing/2014/main" id="{A718E37E-91DC-4DB7-9B9B-3B90144D338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96000" y="4829175"/>
          <a:ext cx="335962" cy="342000"/>
        </a:xfrm>
        <a:prstGeom prst="rect">
          <a:avLst/>
        </a:prstGeom>
      </xdr:spPr>
    </xdr:pic>
    <xdr:clientData/>
  </xdr:oneCellAnchor>
  <xdr:oneCellAnchor>
    <xdr:from>
      <xdr:col>14</xdr:col>
      <xdr:colOff>0</xdr:colOff>
      <xdr:row>18</xdr:row>
      <xdr:rowOff>0</xdr:rowOff>
    </xdr:from>
    <xdr:ext cx="342000" cy="342000"/>
    <xdr:pic>
      <xdr:nvPicPr>
        <xdr:cNvPr id="86" name="Kép 85">
          <a:extLst>
            <a:ext uri="{FF2B5EF4-FFF2-40B4-BE49-F238E27FC236}">
              <a16:creationId xmlns:a16="http://schemas.microsoft.com/office/drawing/2014/main" id="{8762169A-D35D-4008-B03C-7308047F3EB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5800725"/>
          <a:ext cx="342000" cy="342000"/>
        </a:xfrm>
        <a:prstGeom prst="rect">
          <a:avLst/>
        </a:prstGeom>
      </xdr:spPr>
    </xdr:pic>
    <xdr:clientData/>
  </xdr:oneCellAnchor>
  <xdr:oneCellAnchor>
    <xdr:from>
      <xdr:col>14</xdr:col>
      <xdr:colOff>0</xdr:colOff>
      <xdr:row>23</xdr:row>
      <xdr:rowOff>0</xdr:rowOff>
    </xdr:from>
    <xdr:ext cx="342000" cy="342000"/>
    <xdr:pic>
      <xdr:nvPicPr>
        <xdr:cNvPr id="87" name="Kép 86">
          <a:extLst>
            <a:ext uri="{FF2B5EF4-FFF2-40B4-BE49-F238E27FC236}">
              <a16:creationId xmlns:a16="http://schemas.microsoft.com/office/drawing/2014/main" id="{3230737B-99B2-4667-B825-DECC76CC8D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7419975"/>
          <a:ext cx="342000" cy="342000"/>
        </a:xfrm>
        <a:prstGeom prst="rect">
          <a:avLst/>
        </a:prstGeom>
      </xdr:spPr>
    </xdr:pic>
    <xdr:clientData/>
  </xdr:oneCellAnchor>
  <xdr:oneCellAnchor>
    <xdr:from>
      <xdr:col>14</xdr:col>
      <xdr:colOff>0</xdr:colOff>
      <xdr:row>22</xdr:row>
      <xdr:rowOff>0</xdr:rowOff>
    </xdr:from>
    <xdr:ext cx="342000" cy="342000"/>
    <xdr:pic>
      <xdr:nvPicPr>
        <xdr:cNvPr id="88" name="Kép 87">
          <a:extLst>
            <a:ext uri="{FF2B5EF4-FFF2-40B4-BE49-F238E27FC236}">
              <a16:creationId xmlns:a16="http://schemas.microsoft.com/office/drawing/2014/main" id="{AE452F1E-1DCA-4887-A63A-2043218888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7096125"/>
          <a:ext cx="342000" cy="342000"/>
        </a:xfrm>
        <a:prstGeom prst="rect">
          <a:avLst/>
        </a:prstGeom>
      </xdr:spPr>
    </xdr:pic>
    <xdr:clientData/>
  </xdr:oneCellAnchor>
  <xdr:twoCellAnchor editAs="oneCell">
    <xdr:from>
      <xdr:col>14</xdr:col>
      <xdr:colOff>0</xdr:colOff>
      <xdr:row>19</xdr:row>
      <xdr:rowOff>0</xdr:rowOff>
    </xdr:from>
    <xdr:to>
      <xdr:col>15</xdr:col>
      <xdr:colOff>19050</xdr:colOff>
      <xdr:row>20</xdr:row>
      <xdr:rowOff>19050</xdr:rowOff>
    </xdr:to>
    <xdr:pic>
      <xdr:nvPicPr>
        <xdr:cNvPr id="89" name="Kép 88">
          <a:extLst>
            <a:ext uri="{FF2B5EF4-FFF2-40B4-BE49-F238E27FC236}">
              <a16:creationId xmlns:a16="http://schemas.microsoft.com/office/drawing/2014/main" id="{E3150489-41C4-4589-B564-C5545EA263E2}"/>
            </a:ext>
          </a:extLst>
        </xdr:cNvPr>
        <xdr:cNvPicPr>
          <a:picLocks noChangeAspect="1"/>
        </xdr:cNvPicPr>
      </xdr:nvPicPr>
      <xdr:blipFill>
        <a:blip xmlns:r="http://schemas.openxmlformats.org/officeDocument/2006/relationships" r:embed="rId10"/>
        <a:stretch>
          <a:fillRect/>
        </a:stretch>
      </xdr:blipFill>
      <xdr:spPr>
        <a:xfrm>
          <a:off x="6096000" y="6124575"/>
          <a:ext cx="358140" cy="339090"/>
        </a:xfrm>
        <a:prstGeom prst="rect">
          <a:avLst/>
        </a:prstGeom>
      </xdr:spPr>
    </xdr:pic>
    <xdr:clientData/>
  </xdr:twoCellAnchor>
  <xdr:twoCellAnchor editAs="oneCell">
    <xdr:from>
      <xdr:col>14</xdr:col>
      <xdr:colOff>0</xdr:colOff>
      <xdr:row>20</xdr:row>
      <xdr:rowOff>0</xdr:rowOff>
    </xdr:from>
    <xdr:to>
      <xdr:col>15</xdr:col>
      <xdr:colOff>19050</xdr:colOff>
      <xdr:row>21</xdr:row>
      <xdr:rowOff>19050</xdr:rowOff>
    </xdr:to>
    <xdr:pic>
      <xdr:nvPicPr>
        <xdr:cNvPr id="90" name="Kép 89">
          <a:extLst>
            <a:ext uri="{FF2B5EF4-FFF2-40B4-BE49-F238E27FC236}">
              <a16:creationId xmlns:a16="http://schemas.microsoft.com/office/drawing/2014/main" id="{DA4AEEFA-53F1-42BD-9C55-1766476756A3}"/>
            </a:ext>
          </a:extLst>
        </xdr:cNvPr>
        <xdr:cNvPicPr>
          <a:picLocks noChangeAspect="1"/>
        </xdr:cNvPicPr>
      </xdr:nvPicPr>
      <xdr:blipFill>
        <a:blip xmlns:r="http://schemas.openxmlformats.org/officeDocument/2006/relationships" r:embed="rId10"/>
        <a:stretch>
          <a:fillRect/>
        </a:stretch>
      </xdr:blipFill>
      <xdr:spPr>
        <a:xfrm>
          <a:off x="6096000" y="6448425"/>
          <a:ext cx="358140" cy="339090"/>
        </a:xfrm>
        <a:prstGeom prst="rect">
          <a:avLst/>
        </a:prstGeom>
      </xdr:spPr>
    </xdr:pic>
    <xdr:clientData/>
  </xdr:twoCellAnchor>
  <xdr:twoCellAnchor editAs="oneCell">
    <xdr:from>
      <xdr:col>14</xdr:col>
      <xdr:colOff>0</xdr:colOff>
      <xdr:row>21</xdr:row>
      <xdr:rowOff>0</xdr:rowOff>
    </xdr:from>
    <xdr:to>
      <xdr:col>15</xdr:col>
      <xdr:colOff>19050</xdr:colOff>
      <xdr:row>22</xdr:row>
      <xdr:rowOff>19050</xdr:rowOff>
    </xdr:to>
    <xdr:pic>
      <xdr:nvPicPr>
        <xdr:cNvPr id="91" name="Kép 90">
          <a:extLst>
            <a:ext uri="{FF2B5EF4-FFF2-40B4-BE49-F238E27FC236}">
              <a16:creationId xmlns:a16="http://schemas.microsoft.com/office/drawing/2014/main" id="{BC5DC807-BD02-4552-B4A9-E76A66B2216C}"/>
            </a:ext>
          </a:extLst>
        </xdr:cNvPr>
        <xdr:cNvPicPr>
          <a:picLocks noChangeAspect="1"/>
        </xdr:cNvPicPr>
      </xdr:nvPicPr>
      <xdr:blipFill>
        <a:blip xmlns:r="http://schemas.openxmlformats.org/officeDocument/2006/relationships" r:embed="rId10"/>
        <a:stretch>
          <a:fillRect/>
        </a:stretch>
      </xdr:blipFill>
      <xdr:spPr>
        <a:xfrm>
          <a:off x="6096000" y="6772275"/>
          <a:ext cx="358140" cy="339090"/>
        </a:xfrm>
        <a:prstGeom prst="rect">
          <a:avLst/>
        </a:prstGeom>
      </xdr:spPr>
    </xdr:pic>
    <xdr:clientData/>
  </xdr:twoCellAnchor>
  <xdr:oneCellAnchor>
    <xdr:from>
      <xdr:col>14</xdr:col>
      <xdr:colOff>0</xdr:colOff>
      <xdr:row>24</xdr:row>
      <xdr:rowOff>0</xdr:rowOff>
    </xdr:from>
    <xdr:ext cx="342000" cy="342000"/>
    <xdr:pic>
      <xdr:nvPicPr>
        <xdr:cNvPr id="92" name="Kép 91">
          <a:extLst>
            <a:ext uri="{FF2B5EF4-FFF2-40B4-BE49-F238E27FC236}">
              <a16:creationId xmlns:a16="http://schemas.microsoft.com/office/drawing/2014/main" id="{758AA970-DE5F-4857-B70E-EBF1E6C3B7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7743825"/>
          <a:ext cx="342000" cy="342000"/>
        </a:xfrm>
        <a:prstGeom prst="rect">
          <a:avLst/>
        </a:prstGeom>
      </xdr:spPr>
    </xdr:pic>
    <xdr:clientData/>
  </xdr:oneCellAnchor>
  <xdr:oneCellAnchor>
    <xdr:from>
      <xdr:col>14</xdr:col>
      <xdr:colOff>0</xdr:colOff>
      <xdr:row>25</xdr:row>
      <xdr:rowOff>0</xdr:rowOff>
    </xdr:from>
    <xdr:ext cx="342000" cy="342000"/>
    <xdr:pic>
      <xdr:nvPicPr>
        <xdr:cNvPr id="93" name="Kép 92">
          <a:extLst>
            <a:ext uri="{FF2B5EF4-FFF2-40B4-BE49-F238E27FC236}">
              <a16:creationId xmlns:a16="http://schemas.microsoft.com/office/drawing/2014/main" id="{1C86503A-4DD1-46A2-9498-10807CFC36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8067675"/>
          <a:ext cx="342000" cy="342000"/>
        </a:xfrm>
        <a:prstGeom prst="rect">
          <a:avLst/>
        </a:prstGeom>
      </xdr:spPr>
    </xdr:pic>
    <xdr:clientData/>
  </xdr:oneCellAnchor>
  <xdr:oneCellAnchor>
    <xdr:from>
      <xdr:col>14</xdr:col>
      <xdr:colOff>0</xdr:colOff>
      <xdr:row>28</xdr:row>
      <xdr:rowOff>0</xdr:rowOff>
    </xdr:from>
    <xdr:ext cx="342000" cy="342000"/>
    <xdr:pic>
      <xdr:nvPicPr>
        <xdr:cNvPr id="94" name="Kép 93">
          <a:extLst>
            <a:ext uri="{FF2B5EF4-FFF2-40B4-BE49-F238E27FC236}">
              <a16:creationId xmlns:a16="http://schemas.microsoft.com/office/drawing/2014/main" id="{2851EBE1-B664-443A-9355-30838C5B8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9039225"/>
          <a:ext cx="342000" cy="342000"/>
        </a:xfrm>
        <a:prstGeom prst="rect">
          <a:avLst/>
        </a:prstGeom>
      </xdr:spPr>
    </xdr:pic>
    <xdr:clientData/>
  </xdr:oneCellAnchor>
  <xdr:twoCellAnchor editAs="oneCell">
    <xdr:from>
      <xdr:col>14</xdr:col>
      <xdr:colOff>0</xdr:colOff>
      <xdr:row>27</xdr:row>
      <xdr:rowOff>0</xdr:rowOff>
    </xdr:from>
    <xdr:to>
      <xdr:col>15</xdr:col>
      <xdr:colOff>15240</xdr:colOff>
      <xdr:row>28</xdr:row>
      <xdr:rowOff>15240</xdr:rowOff>
    </xdr:to>
    <xdr:pic>
      <xdr:nvPicPr>
        <xdr:cNvPr id="95" name="Kép 94">
          <a:extLst>
            <a:ext uri="{FF2B5EF4-FFF2-40B4-BE49-F238E27FC236}">
              <a16:creationId xmlns:a16="http://schemas.microsoft.com/office/drawing/2014/main" id="{FBD241A7-9B3E-4F1A-8F60-E147092E4D44}"/>
            </a:ext>
          </a:extLst>
        </xdr:cNvPr>
        <xdr:cNvPicPr>
          <a:picLocks noChangeAspect="1"/>
        </xdr:cNvPicPr>
      </xdr:nvPicPr>
      <xdr:blipFill>
        <a:blip xmlns:r="http://schemas.openxmlformats.org/officeDocument/2006/relationships" r:embed="rId10"/>
        <a:stretch>
          <a:fillRect/>
        </a:stretch>
      </xdr:blipFill>
      <xdr:spPr>
        <a:xfrm>
          <a:off x="6096000" y="8715375"/>
          <a:ext cx="361950" cy="342900"/>
        </a:xfrm>
        <a:prstGeom prst="rect">
          <a:avLst/>
        </a:prstGeom>
      </xdr:spPr>
    </xdr:pic>
    <xdr:clientData/>
  </xdr:twoCellAnchor>
  <xdr:oneCellAnchor>
    <xdr:from>
      <xdr:col>14</xdr:col>
      <xdr:colOff>0</xdr:colOff>
      <xdr:row>26</xdr:row>
      <xdr:rowOff>0</xdr:rowOff>
    </xdr:from>
    <xdr:ext cx="342000" cy="342000"/>
    <xdr:pic>
      <xdr:nvPicPr>
        <xdr:cNvPr id="96" name="Kép 95">
          <a:extLst>
            <a:ext uri="{FF2B5EF4-FFF2-40B4-BE49-F238E27FC236}">
              <a16:creationId xmlns:a16="http://schemas.microsoft.com/office/drawing/2014/main" id="{5DA29DFB-4F54-4493-9B73-7335BE8BE7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8391525"/>
          <a:ext cx="342000" cy="342000"/>
        </a:xfrm>
        <a:prstGeom prst="rect">
          <a:avLst/>
        </a:prstGeom>
      </xdr:spPr>
    </xdr:pic>
    <xdr:clientData/>
  </xdr:oneCellAnchor>
  <xdr:oneCellAnchor>
    <xdr:from>
      <xdr:col>14</xdr:col>
      <xdr:colOff>0</xdr:colOff>
      <xdr:row>32</xdr:row>
      <xdr:rowOff>0</xdr:rowOff>
    </xdr:from>
    <xdr:ext cx="342000" cy="342000"/>
    <xdr:pic>
      <xdr:nvPicPr>
        <xdr:cNvPr id="97" name="Kép 96">
          <a:extLst>
            <a:ext uri="{FF2B5EF4-FFF2-40B4-BE49-F238E27FC236}">
              <a16:creationId xmlns:a16="http://schemas.microsoft.com/office/drawing/2014/main" id="{E0716806-A1B8-4585-9237-C966D0DF45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0334625"/>
          <a:ext cx="342000" cy="342000"/>
        </a:xfrm>
        <a:prstGeom prst="rect">
          <a:avLst/>
        </a:prstGeom>
      </xdr:spPr>
    </xdr:pic>
    <xdr:clientData/>
  </xdr:oneCellAnchor>
  <xdr:oneCellAnchor>
    <xdr:from>
      <xdr:col>14</xdr:col>
      <xdr:colOff>0</xdr:colOff>
      <xdr:row>35</xdr:row>
      <xdr:rowOff>0</xdr:rowOff>
    </xdr:from>
    <xdr:ext cx="342000" cy="342000"/>
    <xdr:pic>
      <xdr:nvPicPr>
        <xdr:cNvPr id="98" name="Kép 97">
          <a:extLst>
            <a:ext uri="{FF2B5EF4-FFF2-40B4-BE49-F238E27FC236}">
              <a16:creationId xmlns:a16="http://schemas.microsoft.com/office/drawing/2014/main" id="{CA31B339-5601-4E8B-B7C4-9483F28994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1306175"/>
          <a:ext cx="342000" cy="342000"/>
        </a:xfrm>
        <a:prstGeom prst="rect">
          <a:avLst/>
        </a:prstGeom>
      </xdr:spPr>
    </xdr:pic>
    <xdr:clientData/>
  </xdr:oneCellAnchor>
  <xdr:oneCellAnchor>
    <xdr:from>
      <xdr:col>14</xdr:col>
      <xdr:colOff>0</xdr:colOff>
      <xdr:row>38</xdr:row>
      <xdr:rowOff>0</xdr:rowOff>
    </xdr:from>
    <xdr:ext cx="342000" cy="342000"/>
    <xdr:pic>
      <xdr:nvPicPr>
        <xdr:cNvPr id="99" name="Kép 98">
          <a:extLst>
            <a:ext uri="{FF2B5EF4-FFF2-40B4-BE49-F238E27FC236}">
              <a16:creationId xmlns:a16="http://schemas.microsoft.com/office/drawing/2014/main" id="{78BA69C3-DFAF-48AD-B4B2-3E254B480D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2277725"/>
          <a:ext cx="342000" cy="342000"/>
        </a:xfrm>
        <a:prstGeom prst="rect">
          <a:avLst/>
        </a:prstGeom>
      </xdr:spPr>
    </xdr:pic>
    <xdr:clientData/>
  </xdr:oneCellAnchor>
  <xdr:oneCellAnchor>
    <xdr:from>
      <xdr:col>14</xdr:col>
      <xdr:colOff>0</xdr:colOff>
      <xdr:row>41</xdr:row>
      <xdr:rowOff>0</xdr:rowOff>
    </xdr:from>
    <xdr:ext cx="342000" cy="342000"/>
    <xdr:pic>
      <xdr:nvPicPr>
        <xdr:cNvPr id="100" name="Kép 99">
          <a:extLst>
            <a:ext uri="{FF2B5EF4-FFF2-40B4-BE49-F238E27FC236}">
              <a16:creationId xmlns:a16="http://schemas.microsoft.com/office/drawing/2014/main" id="{08C95A42-86CF-4286-B464-2BDAE1A771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96000" y="13249275"/>
          <a:ext cx="342000" cy="342000"/>
        </a:xfrm>
        <a:prstGeom prst="rect">
          <a:avLst/>
        </a:prstGeom>
      </xdr:spPr>
    </xdr:pic>
    <xdr:clientData/>
  </xdr:oneCellAnchor>
  <xdr:twoCellAnchor editAs="oneCell">
    <xdr:from>
      <xdr:col>14</xdr:col>
      <xdr:colOff>0</xdr:colOff>
      <xdr:row>31</xdr:row>
      <xdr:rowOff>0</xdr:rowOff>
    </xdr:from>
    <xdr:to>
      <xdr:col>15</xdr:col>
      <xdr:colOff>19050</xdr:colOff>
      <xdr:row>32</xdr:row>
      <xdr:rowOff>19050</xdr:rowOff>
    </xdr:to>
    <xdr:pic>
      <xdr:nvPicPr>
        <xdr:cNvPr id="101" name="Kép 100">
          <a:extLst>
            <a:ext uri="{FF2B5EF4-FFF2-40B4-BE49-F238E27FC236}">
              <a16:creationId xmlns:a16="http://schemas.microsoft.com/office/drawing/2014/main" id="{97D99F77-7281-4A9A-A51F-9115C04D06CC}"/>
            </a:ext>
          </a:extLst>
        </xdr:cNvPr>
        <xdr:cNvPicPr>
          <a:picLocks noChangeAspect="1"/>
        </xdr:cNvPicPr>
      </xdr:nvPicPr>
      <xdr:blipFill>
        <a:blip xmlns:r="http://schemas.openxmlformats.org/officeDocument/2006/relationships" r:embed="rId10"/>
        <a:stretch>
          <a:fillRect/>
        </a:stretch>
      </xdr:blipFill>
      <xdr:spPr>
        <a:xfrm>
          <a:off x="6096000" y="10010775"/>
          <a:ext cx="358140" cy="339090"/>
        </a:xfrm>
        <a:prstGeom prst="rect">
          <a:avLst/>
        </a:prstGeom>
      </xdr:spPr>
    </xdr:pic>
    <xdr:clientData/>
  </xdr:twoCellAnchor>
  <xdr:twoCellAnchor editAs="oneCell">
    <xdr:from>
      <xdr:col>14</xdr:col>
      <xdr:colOff>0</xdr:colOff>
      <xdr:row>33</xdr:row>
      <xdr:rowOff>0</xdr:rowOff>
    </xdr:from>
    <xdr:to>
      <xdr:col>15</xdr:col>
      <xdr:colOff>19050</xdr:colOff>
      <xdr:row>34</xdr:row>
      <xdr:rowOff>19050</xdr:rowOff>
    </xdr:to>
    <xdr:pic>
      <xdr:nvPicPr>
        <xdr:cNvPr id="102" name="Kép 101">
          <a:extLst>
            <a:ext uri="{FF2B5EF4-FFF2-40B4-BE49-F238E27FC236}">
              <a16:creationId xmlns:a16="http://schemas.microsoft.com/office/drawing/2014/main" id="{3CF5BBEF-7FFD-42B1-868C-890E14F87A65}"/>
            </a:ext>
          </a:extLst>
        </xdr:cNvPr>
        <xdr:cNvPicPr>
          <a:picLocks noChangeAspect="1"/>
        </xdr:cNvPicPr>
      </xdr:nvPicPr>
      <xdr:blipFill>
        <a:blip xmlns:r="http://schemas.openxmlformats.org/officeDocument/2006/relationships" r:embed="rId10"/>
        <a:stretch>
          <a:fillRect/>
        </a:stretch>
      </xdr:blipFill>
      <xdr:spPr>
        <a:xfrm>
          <a:off x="6096000" y="10658475"/>
          <a:ext cx="358140" cy="339090"/>
        </a:xfrm>
        <a:prstGeom prst="rect">
          <a:avLst/>
        </a:prstGeom>
      </xdr:spPr>
    </xdr:pic>
    <xdr:clientData/>
  </xdr:twoCellAnchor>
  <xdr:twoCellAnchor editAs="oneCell">
    <xdr:from>
      <xdr:col>14</xdr:col>
      <xdr:colOff>0</xdr:colOff>
      <xdr:row>34</xdr:row>
      <xdr:rowOff>0</xdr:rowOff>
    </xdr:from>
    <xdr:to>
      <xdr:col>15</xdr:col>
      <xdr:colOff>19050</xdr:colOff>
      <xdr:row>35</xdr:row>
      <xdr:rowOff>19050</xdr:rowOff>
    </xdr:to>
    <xdr:pic>
      <xdr:nvPicPr>
        <xdr:cNvPr id="103" name="Kép 102">
          <a:extLst>
            <a:ext uri="{FF2B5EF4-FFF2-40B4-BE49-F238E27FC236}">
              <a16:creationId xmlns:a16="http://schemas.microsoft.com/office/drawing/2014/main" id="{19455BC9-20D8-47DC-9648-EA9FCFB0A64D}"/>
            </a:ext>
          </a:extLst>
        </xdr:cNvPr>
        <xdr:cNvPicPr>
          <a:picLocks noChangeAspect="1"/>
        </xdr:cNvPicPr>
      </xdr:nvPicPr>
      <xdr:blipFill>
        <a:blip xmlns:r="http://schemas.openxmlformats.org/officeDocument/2006/relationships" r:embed="rId10"/>
        <a:stretch>
          <a:fillRect/>
        </a:stretch>
      </xdr:blipFill>
      <xdr:spPr>
        <a:xfrm>
          <a:off x="6096000" y="10982325"/>
          <a:ext cx="358140" cy="339090"/>
        </a:xfrm>
        <a:prstGeom prst="rect">
          <a:avLst/>
        </a:prstGeom>
      </xdr:spPr>
    </xdr:pic>
    <xdr:clientData/>
  </xdr:twoCellAnchor>
  <xdr:twoCellAnchor editAs="oneCell">
    <xdr:from>
      <xdr:col>14</xdr:col>
      <xdr:colOff>0</xdr:colOff>
      <xdr:row>40</xdr:row>
      <xdr:rowOff>0</xdr:rowOff>
    </xdr:from>
    <xdr:to>
      <xdr:col>15</xdr:col>
      <xdr:colOff>19050</xdr:colOff>
      <xdr:row>41</xdr:row>
      <xdr:rowOff>19050</xdr:rowOff>
    </xdr:to>
    <xdr:pic>
      <xdr:nvPicPr>
        <xdr:cNvPr id="104" name="Kép 103">
          <a:extLst>
            <a:ext uri="{FF2B5EF4-FFF2-40B4-BE49-F238E27FC236}">
              <a16:creationId xmlns:a16="http://schemas.microsoft.com/office/drawing/2014/main" id="{40FBDC71-ABBB-4649-8CB2-161D89362A73}"/>
            </a:ext>
          </a:extLst>
        </xdr:cNvPr>
        <xdr:cNvPicPr>
          <a:picLocks noChangeAspect="1"/>
        </xdr:cNvPicPr>
      </xdr:nvPicPr>
      <xdr:blipFill>
        <a:blip xmlns:r="http://schemas.openxmlformats.org/officeDocument/2006/relationships" r:embed="rId10"/>
        <a:stretch>
          <a:fillRect/>
        </a:stretch>
      </xdr:blipFill>
      <xdr:spPr>
        <a:xfrm>
          <a:off x="6096000" y="12925425"/>
          <a:ext cx="358140" cy="339090"/>
        </a:xfrm>
        <a:prstGeom prst="rect">
          <a:avLst/>
        </a:prstGeom>
      </xdr:spPr>
    </xdr:pic>
    <xdr:clientData/>
  </xdr:twoCellAnchor>
  <xdr:oneCellAnchor>
    <xdr:from>
      <xdr:col>14</xdr:col>
      <xdr:colOff>0</xdr:colOff>
      <xdr:row>30</xdr:row>
      <xdr:rowOff>0</xdr:rowOff>
    </xdr:from>
    <xdr:ext cx="342000" cy="342000"/>
    <xdr:pic>
      <xdr:nvPicPr>
        <xdr:cNvPr id="105" name="Kép 104">
          <a:extLst>
            <a:ext uri="{FF2B5EF4-FFF2-40B4-BE49-F238E27FC236}">
              <a16:creationId xmlns:a16="http://schemas.microsoft.com/office/drawing/2014/main" id="{2D6D933A-3F79-49AA-99BF-621290E08F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9686925"/>
          <a:ext cx="342000" cy="342000"/>
        </a:xfrm>
        <a:prstGeom prst="rect">
          <a:avLst/>
        </a:prstGeom>
      </xdr:spPr>
    </xdr:pic>
    <xdr:clientData/>
  </xdr:oneCellAnchor>
  <xdr:oneCellAnchor>
    <xdr:from>
      <xdr:col>14</xdr:col>
      <xdr:colOff>0</xdr:colOff>
      <xdr:row>39</xdr:row>
      <xdr:rowOff>0</xdr:rowOff>
    </xdr:from>
    <xdr:ext cx="342000" cy="342000"/>
    <xdr:pic>
      <xdr:nvPicPr>
        <xdr:cNvPr id="106" name="Kép 105">
          <a:extLst>
            <a:ext uri="{FF2B5EF4-FFF2-40B4-BE49-F238E27FC236}">
              <a16:creationId xmlns:a16="http://schemas.microsoft.com/office/drawing/2014/main" id="{E3AC1659-351F-4BFF-AAC7-FB024B455B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12601575"/>
          <a:ext cx="342000" cy="342000"/>
        </a:xfrm>
        <a:prstGeom prst="rect">
          <a:avLst/>
        </a:prstGeom>
      </xdr:spPr>
    </xdr:pic>
    <xdr:clientData/>
  </xdr:oneCellAnchor>
  <xdr:oneCellAnchor>
    <xdr:from>
      <xdr:col>14</xdr:col>
      <xdr:colOff>0</xdr:colOff>
      <xdr:row>42</xdr:row>
      <xdr:rowOff>0</xdr:rowOff>
    </xdr:from>
    <xdr:ext cx="342000" cy="342000"/>
    <xdr:pic>
      <xdr:nvPicPr>
        <xdr:cNvPr id="107" name="Kép 106">
          <a:extLst>
            <a:ext uri="{FF2B5EF4-FFF2-40B4-BE49-F238E27FC236}">
              <a16:creationId xmlns:a16="http://schemas.microsoft.com/office/drawing/2014/main" id="{D09E5407-5084-4BB6-A10F-85432D9E4B7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096000" y="13573125"/>
          <a:ext cx="342000" cy="342000"/>
        </a:xfrm>
        <a:prstGeom prst="rect">
          <a:avLst/>
        </a:prstGeom>
      </xdr:spPr>
    </xdr:pic>
    <xdr:clientData/>
  </xdr:oneCellAnchor>
  <xdr:oneCellAnchor>
    <xdr:from>
      <xdr:col>14</xdr:col>
      <xdr:colOff>0</xdr:colOff>
      <xdr:row>37</xdr:row>
      <xdr:rowOff>0</xdr:rowOff>
    </xdr:from>
    <xdr:ext cx="342000" cy="342000"/>
    <xdr:pic>
      <xdr:nvPicPr>
        <xdr:cNvPr id="108" name="Kép 107">
          <a:extLst>
            <a:ext uri="{FF2B5EF4-FFF2-40B4-BE49-F238E27FC236}">
              <a16:creationId xmlns:a16="http://schemas.microsoft.com/office/drawing/2014/main" id="{31103F56-7EBE-40D8-A4E6-B8B91B60248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96000" y="11953875"/>
          <a:ext cx="342000" cy="342000"/>
        </a:xfrm>
        <a:prstGeom prst="rect">
          <a:avLst/>
        </a:prstGeom>
      </xdr:spPr>
    </xdr:pic>
    <xdr:clientData/>
  </xdr:oneCellAnchor>
  <xdr:oneCellAnchor>
    <xdr:from>
      <xdr:col>14</xdr:col>
      <xdr:colOff>0</xdr:colOff>
      <xdr:row>29</xdr:row>
      <xdr:rowOff>0</xdr:rowOff>
    </xdr:from>
    <xdr:ext cx="342000" cy="342000"/>
    <xdr:pic>
      <xdr:nvPicPr>
        <xdr:cNvPr id="109" name="Kép 108">
          <a:extLst>
            <a:ext uri="{FF2B5EF4-FFF2-40B4-BE49-F238E27FC236}">
              <a16:creationId xmlns:a16="http://schemas.microsoft.com/office/drawing/2014/main" id="{4A1EA81C-46C9-4DA1-B360-38E38F1D5A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96000" y="9363075"/>
          <a:ext cx="342000" cy="342000"/>
        </a:xfrm>
        <a:prstGeom prst="rect">
          <a:avLst/>
        </a:prstGeom>
      </xdr:spPr>
    </xdr:pic>
    <xdr:clientData/>
  </xdr:oneCellAnchor>
  <xdr:oneCellAnchor>
    <xdr:from>
      <xdr:col>14</xdr:col>
      <xdr:colOff>0</xdr:colOff>
      <xdr:row>36</xdr:row>
      <xdr:rowOff>0</xdr:rowOff>
    </xdr:from>
    <xdr:ext cx="360000" cy="360000"/>
    <xdr:pic>
      <xdr:nvPicPr>
        <xdr:cNvPr id="110" name="Kép 109">
          <a:extLst>
            <a:ext uri="{FF2B5EF4-FFF2-40B4-BE49-F238E27FC236}">
              <a16:creationId xmlns:a16="http://schemas.microsoft.com/office/drawing/2014/main" id="{4A08A649-3A86-41D9-99F7-E0807173682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96000" y="11630025"/>
          <a:ext cx="360000" cy="360000"/>
        </a:xfrm>
        <a:prstGeom prst="rect">
          <a:avLst/>
        </a:prstGeom>
      </xdr:spPr>
    </xdr:pic>
    <xdr:clientData/>
  </xdr:oneCellAnchor>
  <xdr:oneCellAnchor>
    <xdr:from>
      <xdr:col>3</xdr:col>
      <xdr:colOff>0</xdr:colOff>
      <xdr:row>17</xdr:row>
      <xdr:rowOff>0</xdr:rowOff>
    </xdr:from>
    <xdr:ext cx="342000" cy="342000"/>
    <xdr:pic>
      <xdr:nvPicPr>
        <xdr:cNvPr id="111" name="Kép 110">
          <a:extLst>
            <a:ext uri="{FF2B5EF4-FFF2-40B4-BE49-F238E27FC236}">
              <a16:creationId xmlns:a16="http://schemas.microsoft.com/office/drawing/2014/main" id="{46502E33-CDDC-45AA-9B75-1C9AD164AC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5476875"/>
          <a:ext cx="342000" cy="342000"/>
        </a:xfrm>
        <a:prstGeom prst="rect">
          <a:avLst/>
        </a:prstGeom>
      </xdr:spPr>
    </xdr:pic>
    <xdr:clientData/>
  </xdr:oneCellAnchor>
  <xdr:oneCellAnchor>
    <xdr:from>
      <xdr:col>3</xdr:col>
      <xdr:colOff>0</xdr:colOff>
      <xdr:row>23</xdr:row>
      <xdr:rowOff>0</xdr:rowOff>
    </xdr:from>
    <xdr:ext cx="342000" cy="342000"/>
    <xdr:pic>
      <xdr:nvPicPr>
        <xdr:cNvPr id="112" name="Kép 111">
          <a:extLst>
            <a:ext uri="{FF2B5EF4-FFF2-40B4-BE49-F238E27FC236}">
              <a16:creationId xmlns:a16="http://schemas.microsoft.com/office/drawing/2014/main" id="{52FCCFEA-2AA9-4C15-82C8-0F37B5BAFC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38325" y="7419975"/>
          <a:ext cx="342000" cy="342000"/>
        </a:xfrm>
        <a:prstGeom prst="rect">
          <a:avLst/>
        </a:prstGeom>
      </xdr:spPr>
    </xdr:pic>
    <xdr:clientData/>
  </xdr:oneCellAnchor>
  <xdr:oneCellAnchor>
    <xdr:from>
      <xdr:col>3</xdr:col>
      <xdr:colOff>0</xdr:colOff>
      <xdr:row>21</xdr:row>
      <xdr:rowOff>0</xdr:rowOff>
    </xdr:from>
    <xdr:ext cx="342000" cy="342000"/>
    <xdr:pic>
      <xdr:nvPicPr>
        <xdr:cNvPr id="113" name="Kép 112">
          <a:extLst>
            <a:ext uri="{FF2B5EF4-FFF2-40B4-BE49-F238E27FC236}">
              <a16:creationId xmlns:a16="http://schemas.microsoft.com/office/drawing/2014/main" id="{E42C2440-AAB8-41C6-A9DA-8F6FCBB47C4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8325" y="6772275"/>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115" name="Lekerekített téglalap 73">
          <a:hlinkClick xmlns:r="http://schemas.openxmlformats.org/officeDocument/2006/relationships" r:id="rId18" tooltip="2013 Berlin"/>
          <a:extLst>
            <a:ext uri="{FF2B5EF4-FFF2-40B4-BE49-F238E27FC236}">
              <a16:creationId xmlns:a16="http://schemas.microsoft.com/office/drawing/2014/main" id="{5CA8DFFD-B5C6-4BE2-82AF-0EFD70605AF3}"/>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116" name="Lekerekített téglalap 74">
          <a:hlinkClick xmlns:r="http://schemas.openxmlformats.org/officeDocument/2006/relationships" r:id="rId19" tooltip="2014 Billund"/>
          <a:extLst>
            <a:ext uri="{FF2B5EF4-FFF2-40B4-BE49-F238E27FC236}">
              <a16:creationId xmlns:a16="http://schemas.microsoft.com/office/drawing/2014/main" id="{2B6FFB10-A075-4BC8-98B9-79AE4AD5609B}"/>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117" name="Lekerekített téglalap 75">
          <a:hlinkClick xmlns:r="http://schemas.openxmlformats.org/officeDocument/2006/relationships" r:id="rId20" tooltip="2015 Lubin"/>
          <a:extLst>
            <a:ext uri="{FF2B5EF4-FFF2-40B4-BE49-F238E27FC236}">
              <a16:creationId xmlns:a16="http://schemas.microsoft.com/office/drawing/2014/main" id="{F5368D8D-1EFA-401B-AC8A-07B1A59894CF}"/>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118" name="Lekerekített téglalap 76">
          <a:hlinkClick xmlns:r="http://schemas.openxmlformats.org/officeDocument/2006/relationships" r:id="rId21" tooltip="2016 Almelo"/>
          <a:extLst>
            <a:ext uri="{FF2B5EF4-FFF2-40B4-BE49-F238E27FC236}">
              <a16:creationId xmlns:a16="http://schemas.microsoft.com/office/drawing/2014/main" id="{CF99C8D6-8C93-47CA-82C9-DA6E1A463869}"/>
            </a:ext>
          </a:extLst>
        </xdr:cNvPr>
        <xdr:cNvSpPr/>
      </xdr:nvSpPr>
      <xdr:spPr>
        <a:xfrm>
          <a:off x="7298531" y="106204"/>
          <a:ext cx="729792" cy="44958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19" name="Lekerekített téglalap 82">
          <a:hlinkClick xmlns:r="http://schemas.openxmlformats.org/officeDocument/2006/relationships" r:id="rId22" tooltip="2017 Budapest"/>
          <a:extLst>
            <a:ext uri="{FF2B5EF4-FFF2-40B4-BE49-F238E27FC236}">
              <a16:creationId xmlns:a16="http://schemas.microsoft.com/office/drawing/2014/main" id="{0AADFC74-4A64-4C87-8B79-2A0CBF93FE1A}"/>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120" name="Lekerekített téglalap 82">
          <a:hlinkClick xmlns:r="http://schemas.openxmlformats.org/officeDocument/2006/relationships" r:id="rId23" tooltip="2018 Billund"/>
          <a:extLst>
            <a:ext uri="{FF2B5EF4-FFF2-40B4-BE49-F238E27FC236}">
              <a16:creationId xmlns:a16="http://schemas.microsoft.com/office/drawing/2014/main" id="{0522EEE8-6583-4A84-84FD-E6367FF5E08E}"/>
            </a:ext>
          </a:extLst>
        </xdr:cNvPr>
        <xdr:cNvSpPr/>
      </xdr:nvSpPr>
      <xdr:spPr>
        <a:xfrm>
          <a:off x="7313772" y="1155382"/>
          <a:ext cx="727887" cy="446723"/>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21" name="Lekerekített téglalap 76">
          <a:hlinkClick xmlns:r="http://schemas.openxmlformats.org/officeDocument/2006/relationships" r:id="rId24" tooltip="2019 Fulda"/>
          <a:extLst>
            <a:ext uri="{FF2B5EF4-FFF2-40B4-BE49-F238E27FC236}">
              <a16:creationId xmlns:a16="http://schemas.microsoft.com/office/drawing/2014/main" id="{C740DEF7-E208-45E7-84BC-62A75062F14F}"/>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22" name="Lekerekített téglalap 82">
          <a:hlinkClick xmlns:r="http://schemas.openxmlformats.org/officeDocument/2006/relationships" r:id="rId25" tooltip="2020 Bierdzany"/>
          <a:extLst>
            <a:ext uri="{FF2B5EF4-FFF2-40B4-BE49-F238E27FC236}">
              <a16:creationId xmlns:a16="http://schemas.microsoft.com/office/drawing/2014/main" id="{D852FE52-21B2-43C6-9DCF-1A5B6BD2D66D}"/>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23" name="Lekerekített téglalap 82">
          <a:hlinkClick xmlns:r="http://schemas.openxmlformats.org/officeDocument/2006/relationships" r:id="rId26" tooltip="2021 Bielsko-Biala"/>
          <a:extLst>
            <a:ext uri="{FF2B5EF4-FFF2-40B4-BE49-F238E27FC236}">
              <a16:creationId xmlns:a16="http://schemas.microsoft.com/office/drawing/2014/main" id="{A81BBF8A-F948-49FC-B949-1EFF783D0722}"/>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24" name="Lekerekített téglalap 77">
          <a:hlinkClick xmlns:r="http://schemas.openxmlformats.org/officeDocument/2006/relationships" r:id="rId27" tooltip="Overview"/>
          <a:extLst>
            <a:ext uri="{FF2B5EF4-FFF2-40B4-BE49-F238E27FC236}">
              <a16:creationId xmlns:a16="http://schemas.microsoft.com/office/drawing/2014/main" id="{3C873177-27DC-4477-B745-6D9AA14332E8}"/>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25" name="Lekerekített téglalap 78">
          <a:hlinkClick xmlns:r="http://schemas.openxmlformats.org/officeDocument/2006/relationships" r:id="rId28" tooltip="All Time Table"/>
          <a:extLst>
            <a:ext uri="{FF2B5EF4-FFF2-40B4-BE49-F238E27FC236}">
              <a16:creationId xmlns:a16="http://schemas.microsoft.com/office/drawing/2014/main" id="{9D754E0A-BC31-4B1B-A307-48D7A91420FF}"/>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26" name="Lekerekített téglalap 79">
          <a:hlinkClick xmlns:r="http://schemas.openxmlformats.org/officeDocument/2006/relationships" r:id="rId29" tooltip="Records"/>
          <a:extLst>
            <a:ext uri="{FF2B5EF4-FFF2-40B4-BE49-F238E27FC236}">
              <a16:creationId xmlns:a16="http://schemas.microsoft.com/office/drawing/2014/main" id="{663170B9-4013-4D06-9248-092A1FB47845}"/>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0B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0B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0B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0B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0B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0B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0B00-000008000000}"/>
            </a:ext>
          </a:extLst>
        </xdr:cNvPr>
        <xdr:cNvSpPr/>
      </xdr:nvSpPr>
      <xdr:spPr>
        <a:xfrm>
          <a:off x="2771775"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0B00-000009000000}"/>
            </a:ext>
          </a:extLst>
        </xdr:cNvPr>
        <xdr:cNvSpPr/>
      </xdr:nvSpPr>
      <xdr:spPr>
        <a:xfrm>
          <a:off x="2771776"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0B00-00000A000000}"/>
            </a:ext>
          </a:extLst>
        </xdr:cNvPr>
        <xdr:cNvSpPr/>
      </xdr:nvSpPr>
      <xdr:spPr>
        <a:xfrm>
          <a:off x="2781301"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16</xdr:col>
      <xdr:colOff>85725</xdr:colOff>
      <xdr:row>5</xdr:row>
      <xdr:rowOff>0</xdr:rowOff>
    </xdr:from>
    <xdr:to>
      <xdr:col>17</xdr:col>
      <xdr:colOff>114300</xdr:colOff>
      <xdr:row>6</xdr:row>
      <xdr:rowOff>11430</xdr:rowOff>
    </xdr:to>
    <xdr:pic>
      <xdr:nvPicPr>
        <xdr:cNvPr id="17" name="Kép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0"/>
        <a:stretch>
          <a:fillRect/>
        </a:stretch>
      </xdr:blipFill>
      <xdr:spPr>
        <a:xfrm>
          <a:off x="7972425" y="1876425"/>
          <a:ext cx="342900" cy="342900"/>
        </a:xfrm>
        <a:prstGeom prst="rect">
          <a:avLst/>
        </a:prstGeom>
      </xdr:spPr>
    </xdr:pic>
    <xdr:clientData/>
  </xdr:twoCellAnchor>
  <xdr:oneCellAnchor>
    <xdr:from>
      <xdr:col>15</xdr:col>
      <xdr:colOff>1066800</xdr:colOff>
      <xdr:row>4</xdr:row>
      <xdr:rowOff>180975</xdr:rowOff>
    </xdr:from>
    <xdr:ext cx="342000" cy="342000"/>
    <xdr:pic>
      <xdr:nvPicPr>
        <xdr:cNvPr id="18" name="Kép 17">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353300" y="1866900"/>
          <a:ext cx="342000" cy="342000"/>
        </a:xfrm>
        <a:prstGeom prst="rect">
          <a:avLst/>
        </a:prstGeom>
      </xdr:spPr>
    </xdr:pic>
    <xdr:clientData/>
  </xdr:oneCellAnchor>
  <xdr:oneCellAnchor>
    <xdr:from>
      <xdr:col>15</xdr:col>
      <xdr:colOff>1381125</xdr:colOff>
      <xdr:row>5</xdr:row>
      <xdr:rowOff>0</xdr:rowOff>
    </xdr:from>
    <xdr:ext cx="342000" cy="342000"/>
    <xdr:pic>
      <xdr:nvPicPr>
        <xdr:cNvPr id="19" name="Kép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67625" y="1876425"/>
          <a:ext cx="342000" cy="342000"/>
        </a:xfrm>
        <a:prstGeom prst="rect">
          <a:avLst/>
        </a:prstGeom>
      </xdr:spPr>
    </xdr:pic>
    <xdr:clientData/>
  </xdr:oneCellAnchor>
  <xdr:oneCellAnchor>
    <xdr:from>
      <xdr:col>17</xdr:col>
      <xdr:colOff>76200</xdr:colOff>
      <xdr:row>5</xdr:row>
      <xdr:rowOff>0</xdr:rowOff>
    </xdr:from>
    <xdr:ext cx="342000" cy="342000"/>
    <xdr:pic>
      <xdr:nvPicPr>
        <xdr:cNvPr id="21" name="Kép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277225" y="1876425"/>
          <a:ext cx="342000" cy="342000"/>
        </a:xfrm>
        <a:prstGeom prst="rect">
          <a:avLst/>
        </a:prstGeom>
      </xdr:spPr>
    </xdr:pic>
    <xdr:clientData/>
  </xdr:oneCellAnchor>
  <xdr:oneCellAnchor>
    <xdr:from>
      <xdr:col>23</xdr:col>
      <xdr:colOff>19050</xdr:colOff>
      <xdr:row>4</xdr:row>
      <xdr:rowOff>180975</xdr:rowOff>
    </xdr:from>
    <xdr:ext cx="342000" cy="342000"/>
    <xdr:pic>
      <xdr:nvPicPr>
        <xdr:cNvPr id="25" name="Kép 24">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06025" y="1866900"/>
          <a:ext cx="342000" cy="342000"/>
        </a:xfrm>
        <a:prstGeom prst="rect">
          <a:avLst/>
        </a:prstGeom>
      </xdr:spPr>
    </xdr:pic>
    <xdr:clientData/>
  </xdr:oneCellAnchor>
  <xdr:oneCellAnchor>
    <xdr:from>
      <xdr:col>11</xdr:col>
      <xdr:colOff>1123950</xdr:colOff>
      <xdr:row>3</xdr:row>
      <xdr:rowOff>0</xdr:rowOff>
    </xdr:from>
    <xdr:ext cx="554400" cy="554400"/>
    <xdr:pic>
      <xdr:nvPicPr>
        <xdr:cNvPr id="33" name="Kép 32">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57725" y="1143000"/>
          <a:ext cx="554400" cy="554400"/>
        </a:xfrm>
        <a:prstGeom prst="rect">
          <a:avLst/>
        </a:prstGeom>
      </xdr:spPr>
    </xdr:pic>
    <xdr:clientData/>
  </xdr:oneCellAnchor>
  <xdr:twoCellAnchor editAs="oneCell">
    <xdr:from>
      <xdr:col>1</xdr:col>
      <xdr:colOff>38100</xdr:colOff>
      <xdr:row>1</xdr:row>
      <xdr:rowOff>9524</xdr:rowOff>
    </xdr:from>
    <xdr:to>
      <xdr:col>2</xdr:col>
      <xdr:colOff>1045516</xdr:colOff>
      <xdr:row>3</xdr:row>
      <xdr:rowOff>441959</xdr:rowOff>
    </xdr:to>
    <xdr:pic>
      <xdr:nvPicPr>
        <xdr:cNvPr id="36" name="Kép 35">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7625" y="66674"/>
          <a:ext cx="1136956"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66675</xdr:colOff>
      <xdr:row>5</xdr:row>
      <xdr:rowOff>0</xdr:rowOff>
    </xdr:from>
    <xdr:ext cx="342000" cy="342000"/>
    <xdr:pic>
      <xdr:nvPicPr>
        <xdr:cNvPr id="38" name="Kép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582025" y="1876425"/>
          <a:ext cx="342000" cy="342000"/>
        </a:xfrm>
        <a:prstGeom prst="rect">
          <a:avLst/>
        </a:prstGeom>
      </xdr:spPr>
    </xdr:pic>
    <xdr:clientData/>
  </xdr:oneCellAnchor>
  <xdr:oneCellAnchor>
    <xdr:from>
      <xdr:col>19</xdr:col>
      <xdr:colOff>57150</xdr:colOff>
      <xdr:row>5</xdr:row>
      <xdr:rowOff>0</xdr:rowOff>
    </xdr:from>
    <xdr:ext cx="342000" cy="342000"/>
    <xdr:pic>
      <xdr:nvPicPr>
        <xdr:cNvPr id="39" name="Kép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886825" y="1876425"/>
          <a:ext cx="342000" cy="342000"/>
        </a:xfrm>
        <a:prstGeom prst="rect">
          <a:avLst/>
        </a:prstGeom>
      </xdr:spPr>
    </xdr:pic>
    <xdr:clientData/>
  </xdr:oneCellAnchor>
  <xdr:twoCellAnchor editAs="oneCell">
    <xdr:from>
      <xdr:col>20</xdr:col>
      <xdr:colOff>47625</xdr:colOff>
      <xdr:row>5</xdr:row>
      <xdr:rowOff>0</xdr:rowOff>
    </xdr:from>
    <xdr:to>
      <xdr:col>21</xdr:col>
      <xdr:colOff>75300</xdr:colOff>
      <xdr:row>6</xdr:row>
      <xdr:rowOff>10530</xdr:rowOff>
    </xdr:to>
    <xdr:pic>
      <xdr:nvPicPr>
        <xdr:cNvPr id="40" name="Kép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91625" y="1876425"/>
          <a:ext cx="342000" cy="342000"/>
        </a:xfrm>
        <a:prstGeom prst="rect">
          <a:avLst/>
        </a:prstGeom>
      </xdr:spPr>
    </xdr:pic>
    <xdr:clientData/>
  </xdr:twoCellAnchor>
  <xdr:oneCellAnchor>
    <xdr:from>
      <xdr:col>21</xdr:col>
      <xdr:colOff>47625</xdr:colOff>
      <xdr:row>5</xdr:row>
      <xdr:rowOff>0</xdr:rowOff>
    </xdr:from>
    <xdr:ext cx="335962" cy="342000"/>
    <xdr:pic>
      <xdr:nvPicPr>
        <xdr:cNvPr id="41" name="Kép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505950" y="1876425"/>
          <a:ext cx="335962" cy="342000"/>
        </a:xfrm>
        <a:prstGeom prst="rect">
          <a:avLst/>
        </a:prstGeom>
      </xdr:spPr>
    </xdr:pic>
    <xdr:clientData/>
  </xdr:oneCellAnchor>
  <xdr:twoCellAnchor editAs="oneCell">
    <xdr:from>
      <xdr:col>22</xdr:col>
      <xdr:colOff>28575</xdr:colOff>
      <xdr:row>5</xdr:row>
      <xdr:rowOff>0</xdr:rowOff>
    </xdr:from>
    <xdr:to>
      <xdr:col>23</xdr:col>
      <xdr:colOff>60060</xdr:colOff>
      <xdr:row>6</xdr:row>
      <xdr:rowOff>10530</xdr:rowOff>
    </xdr:to>
    <xdr:pic>
      <xdr:nvPicPr>
        <xdr:cNvPr id="42" name="Kép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801225" y="1876425"/>
          <a:ext cx="342000" cy="342000"/>
        </a:xfrm>
        <a:prstGeom prst="rect">
          <a:avLst/>
        </a:prstGeom>
      </xdr:spPr>
    </xdr:pic>
    <xdr:clientData/>
  </xdr:twoCellAnchor>
  <xdr:twoCellAnchor editAs="oneCell">
    <xdr:from>
      <xdr:col>14</xdr:col>
      <xdr:colOff>0</xdr:colOff>
      <xdr:row>10</xdr:row>
      <xdr:rowOff>0</xdr:rowOff>
    </xdr:from>
    <xdr:to>
      <xdr:col>15</xdr:col>
      <xdr:colOff>11430</xdr:colOff>
      <xdr:row>11</xdr:row>
      <xdr:rowOff>11430</xdr:rowOff>
    </xdr:to>
    <xdr:pic>
      <xdr:nvPicPr>
        <xdr:cNvPr id="43" name="Kép 42">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10"/>
        <a:stretch>
          <a:fillRect/>
        </a:stretch>
      </xdr:blipFill>
      <xdr:spPr>
        <a:xfrm>
          <a:off x="5953125" y="3238500"/>
          <a:ext cx="342900" cy="342900"/>
        </a:xfrm>
        <a:prstGeom prst="rect">
          <a:avLst/>
        </a:prstGeom>
      </xdr:spPr>
    </xdr:pic>
    <xdr:clientData/>
  </xdr:twoCellAnchor>
  <xdr:twoCellAnchor editAs="oneCell">
    <xdr:from>
      <xdr:col>14</xdr:col>
      <xdr:colOff>0</xdr:colOff>
      <xdr:row>12</xdr:row>
      <xdr:rowOff>0</xdr:rowOff>
    </xdr:from>
    <xdr:to>
      <xdr:col>15</xdr:col>
      <xdr:colOff>11430</xdr:colOff>
      <xdr:row>13</xdr:row>
      <xdr:rowOff>11430</xdr:rowOff>
    </xdr:to>
    <xdr:pic>
      <xdr:nvPicPr>
        <xdr:cNvPr id="44" name="Kép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10"/>
        <a:stretch>
          <a:fillRect/>
        </a:stretch>
      </xdr:blipFill>
      <xdr:spPr>
        <a:xfrm>
          <a:off x="5953125" y="3905250"/>
          <a:ext cx="342900" cy="342900"/>
        </a:xfrm>
        <a:prstGeom prst="rect">
          <a:avLst/>
        </a:prstGeom>
      </xdr:spPr>
    </xdr:pic>
    <xdr:clientData/>
  </xdr:twoCellAnchor>
  <xdr:twoCellAnchor editAs="oneCell">
    <xdr:from>
      <xdr:col>3</xdr:col>
      <xdr:colOff>0</xdr:colOff>
      <xdr:row>12</xdr:row>
      <xdr:rowOff>0</xdr:rowOff>
    </xdr:from>
    <xdr:to>
      <xdr:col>4</xdr:col>
      <xdr:colOff>11430</xdr:colOff>
      <xdr:row>13</xdr:row>
      <xdr:rowOff>11430</xdr:rowOff>
    </xdr:to>
    <xdr:pic>
      <xdr:nvPicPr>
        <xdr:cNvPr id="45" name="Kép 44">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10"/>
        <a:stretch>
          <a:fillRect/>
        </a:stretch>
      </xdr:blipFill>
      <xdr:spPr>
        <a:xfrm>
          <a:off x="1790700" y="3905250"/>
          <a:ext cx="342900" cy="342900"/>
        </a:xfrm>
        <a:prstGeom prst="rect">
          <a:avLst/>
        </a:prstGeom>
      </xdr:spPr>
    </xdr:pic>
    <xdr:clientData/>
  </xdr:twoCellAnchor>
  <xdr:oneCellAnchor>
    <xdr:from>
      <xdr:col>14</xdr:col>
      <xdr:colOff>0</xdr:colOff>
      <xdr:row>9</xdr:row>
      <xdr:rowOff>0</xdr:rowOff>
    </xdr:from>
    <xdr:ext cx="342000" cy="342000"/>
    <xdr:pic>
      <xdr:nvPicPr>
        <xdr:cNvPr id="46" name="Kép 45">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oneCellAnchor>
    <xdr:from>
      <xdr:col>3</xdr:col>
      <xdr:colOff>0</xdr:colOff>
      <xdr:row>10</xdr:row>
      <xdr:rowOff>0</xdr:rowOff>
    </xdr:from>
    <xdr:ext cx="342000" cy="342000"/>
    <xdr:pic>
      <xdr:nvPicPr>
        <xdr:cNvPr id="47" name="Kép 46">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238500"/>
          <a:ext cx="342000" cy="342000"/>
        </a:xfrm>
        <a:prstGeom prst="rect">
          <a:avLst/>
        </a:prstGeom>
      </xdr:spPr>
    </xdr:pic>
    <xdr:clientData/>
  </xdr:oneCellAnchor>
  <xdr:oneCellAnchor>
    <xdr:from>
      <xdr:col>14</xdr:col>
      <xdr:colOff>0</xdr:colOff>
      <xdr:row>11</xdr:row>
      <xdr:rowOff>0</xdr:rowOff>
    </xdr:from>
    <xdr:ext cx="342000" cy="342000"/>
    <xdr:pic>
      <xdr:nvPicPr>
        <xdr:cNvPr id="48" name="Kép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3571875"/>
          <a:ext cx="342000" cy="342000"/>
        </a:xfrm>
        <a:prstGeom prst="rect">
          <a:avLst/>
        </a:prstGeom>
      </xdr:spPr>
    </xdr:pic>
    <xdr:clientData/>
  </xdr:oneCellAnchor>
  <xdr:oneCellAnchor>
    <xdr:from>
      <xdr:col>3</xdr:col>
      <xdr:colOff>0</xdr:colOff>
      <xdr:row>14</xdr:row>
      <xdr:rowOff>0</xdr:rowOff>
    </xdr:from>
    <xdr:ext cx="342000" cy="342000"/>
    <xdr:pic>
      <xdr:nvPicPr>
        <xdr:cNvPr id="49" name="Kép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4572000"/>
          <a:ext cx="342000" cy="342000"/>
        </a:xfrm>
        <a:prstGeom prst="rect">
          <a:avLst/>
        </a:prstGeom>
      </xdr:spPr>
    </xdr:pic>
    <xdr:clientData/>
  </xdr:oneCellAnchor>
  <xdr:oneCellAnchor>
    <xdr:from>
      <xdr:col>14</xdr:col>
      <xdr:colOff>0</xdr:colOff>
      <xdr:row>13</xdr:row>
      <xdr:rowOff>0</xdr:rowOff>
    </xdr:from>
    <xdr:ext cx="342000" cy="342000"/>
    <xdr:pic>
      <xdr:nvPicPr>
        <xdr:cNvPr id="51" name="Kép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4238625"/>
          <a:ext cx="342000" cy="342000"/>
        </a:xfrm>
        <a:prstGeom prst="rect">
          <a:avLst/>
        </a:prstGeom>
      </xdr:spPr>
    </xdr:pic>
    <xdr:clientData/>
  </xdr:oneCellAnchor>
  <xdr:oneCellAnchor>
    <xdr:from>
      <xdr:col>14</xdr:col>
      <xdr:colOff>0</xdr:colOff>
      <xdr:row>14</xdr:row>
      <xdr:rowOff>0</xdr:rowOff>
    </xdr:from>
    <xdr:ext cx="342000" cy="342000"/>
    <xdr:pic>
      <xdr:nvPicPr>
        <xdr:cNvPr id="52" name="Kép 51">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4572000"/>
          <a:ext cx="342000" cy="342000"/>
        </a:xfrm>
        <a:prstGeom prst="rect">
          <a:avLst/>
        </a:prstGeom>
      </xdr:spPr>
    </xdr:pic>
    <xdr:clientData/>
  </xdr:oneCellAnchor>
  <xdr:oneCellAnchor>
    <xdr:from>
      <xdr:col>14</xdr:col>
      <xdr:colOff>0</xdr:colOff>
      <xdr:row>21</xdr:row>
      <xdr:rowOff>0</xdr:rowOff>
    </xdr:from>
    <xdr:ext cx="342000" cy="342000"/>
    <xdr:pic>
      <xdr:nvPicPr>
        <xdr:cNvPr id="53" name="Kép 52">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6905625"/>
          <a:ext cx="342000" cy="342000"/>
        </a:xfrm>
        <a:prstGeom prst="rect">
          <a:avLst/>
        </a:prstGeom>
      </xdr:spPr>
    </xdr:pic>
    <xdr:clientData/>
  </xdr:oneCellAnchor>
  <xdr:oneCellAnchor>
    <xdr:from>
      <xdr:col>14</xdr:col>
      <xdr:colOff>0</xdr:colOff>
      <xdr:row>23</xdr:row>
      <xdr:rowOff>0</xdr:rowOff>
    </xdr:from>
    <xdr:ext cx="342000" cy="342000"/>
    <xdr:pic>
      <xdr:nvPicPr>
        <xdr:cNvPr id="54" name="Kép 53">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7572375"/>
          <a:ext cx="342000" cy="342000"/>
        </a:xfrm>
        <a:prstGeom prst="rect">
          <a:avLst/>
        </a:prstGeom>
      </xdr:spPr>
    </xdr:pic>
    <xdr:clientData/>
  </xdr:oneCellAnchor>
  <xdr:oneCellAnchor>
    <xdr:from>
      <xdr:col>3</xdr:col>
      <xdr:colOff>0</xdr:colOff>
      <xdr:row>19</xdr:row>
      <xdr:rowOff>0</xdr:rowOff>
    </xdr:from>
    <xdr:ext cx="342000" cy="342000"/>
    <xdr:pic>
      <xdr:nvPicPr>
        <xdr:cNvPr id="55" name="Kép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6238875"/>
          <a:ext cx="342000" cy="342000"/>
        </a:xfrm>
        <a:prstGeom prst="rect">
          <a:avLst/>
        </a:prstGeom>
      </xdr:spPr>
    </xdr:pic>
    <xdr:clientData/>
  </xdr:oneCellAnchor>
  <xdr:oneCellAnchor>
    <xdr:from>
      <xdr:col>3</xdr:col>
      <xdr:colOff>0</xdr:colOff>
      <xdr:row>17</xdr:row>
      <xdr:rowOff>0</xdr:rowOff>
    </xdr:from>
    <xdr:ext cx="342000" cy="342000"/>
    <xdr:pic>
      <xdr:nvPicPr>
        <xdr:cNvPr id="56" name="Kép 5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5572125"/>
          <a:ext cx="342000" cy="342000"/>
        </a:xfrm>
        <a:prstGeom prst="rect">
          <a:avLst/>
        </a:prstGeom>
      </xdr:spPr>
    </xdr:pic>
    <xdr:clientData/>
  </xdr:oneCellAnchor>
  <xdr:twoCellAnchor editAs="oneCell">
    <xdr:from>
      <xdr:col>3</xdr:col>
      <xdr:colOff>0</xdr:colOff>
      <xdr:row>21</xdr:row>
      <xdr:rowOff>0</xdr:rowOff>
    </xdr:from>
    <xdr:to>
      <xdr:col>4</xdr:col>
      <xdr:colOff>11430</xdr:colOff>
      <xdr:row>22</xdr:row>
      <xdr:rowOff>11430</xdr:rowOff>
    </xdr:to>
    <xdr:pic>
      <xdr:nvPicPr>
        <xdr:cNvPr id="57" name="Kép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10"/>
        <a:stretch>
          <a:fillRect/>
        </a:stretch>
      </xdr:blipFill>
      <xdr:spPr>
        <a:xfrm>
          <a:off x="1790700" y="6905625"/>
          <a:ext cx="342900" cy="342900"/>
        </a:xfrm>
        <a:prstGeom prst="rect">
          <a:avLst/>
        </a:prstGeom>
      </xdr:spPr>
    </xdr:pic>
    <xdr:clientData/>
  </xdr:twoCellAnchor>
  <xdr:twoCellAnchor editAs="oneCell">
    <xdr:from>
      <xdr:col>3</xdr:col>
      <xdr:colOff>0</xdr:colOff>
      <xdr:row>23</xdr:row>
      <xdr:rowOff>0</xdr:rowOff>
    </xdr:from>
    <xdr:to>
      <xdr:col>4</xdr:col>
      <xdr:colOff>10530</xdr:colOff>
      <xdr:row>24</xdr:row>
      <xdr:rowOff>10530</xdr:rowOff>
    </xdr:to>
    <xdr:pic>
      <xdr:nvPicPr>
        <xdr:cNvPr id="58" name="Kép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790700" y="7572375"/>
          <a:ext cx="342000" cy="342000"/>
        </a:xfrm>
        <a:prstGeom prst="rect">
          <a:avLst/>
        </a:prstGeom>
      </xdr:spPr>
    </xdr:pic>
    <xdr:clientData/>
  </xdr:twoCellAnchor>
  <xdr:oneCellAnchor>
    <xdr:from>
      <xdr:col>14</xdr:col>
      <xdr:colOff>0</xdr:colOff>
      <xdr:row>15</xdr:row>
      <xdr:rowOff>0</xdr:rowOff>
    </xdr:from>
    <xdr:ext cx="342000" cy="342000"/>
    <xdr:pic>
      <xdr:nvPicPr>
        <xdr:cNvPr id="59" name="Kép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53125" y="4905375"/>
          <a:ext cx="342000" cy="342000"/>
        </a:xfrm>
        <a:prstGeom prst="rect">
          <a:avLst/>
        </a:prstGeom>
      </xdr:spPr>
    </xdr:pic>
    <xdr:clientData/>
  </xdr:oneCellAnchor>
  <xdr:oneCellAnchor>
    <xdr:from>
      <xdr:col>14</xdr:col>
      <xdr:colOff>0</xdr:colOff>
      <xdr:row>18</xdr:row>
      <xdr:rowOff>0</xdr:rowOff>
    </xdr:from>
    <xdr:ext cx="342000" cy="342000"/>
    <xdr:pic>
      <xdr:nvPicPr>
        <xdr:cNvPr id="60" name="Kép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53125" y="5905500"/>
          <a:ext cx="342000" cy="342000"/>
        </a:xfrm>
        <a:prstGeom prst="rect">
          <a:avLst/>
        </a:prstGeom>
      </xdr:spPr>
    </xdr:pic>
    <xdr:clientData/>
  </xdr:oneCellAnchor>
  <xdr:oneCellAnchor>
    <xdr:from>
      <xdr:col>14</xdr:col>
      <xdr:colOff>0</xdr:colOff>
      <xdr:row>20</xdr:row>
      <xdr:rowOff>0</xdr:rowOff>
    </xdr:from>
    <xdr:ext cx="342000" cy="342000"/>
    <xdr:pic>
      <xdr:nvPicPr>
        <xdr:cNvPr id="61" name="Kép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53125" y="6572250"/>
          <a:ext cx="342000" cy="342000"/>
        </a:xfrm>
        <a:prstGeom prst="rect">
          <a:avLst/>
        </a:prstGeom>
      </xdr:spPr>
    </xdr:pic>
    <xdr:clientData/>
  </xdr:oneCellAnchor>
  <xdr:oneCellAnchor>
    <xdr:from>
      <xdr:col>14</xdr:col>
      <xdr:colOff>0</xdr:colOff>
      <xdr:row>30</xdr:row>
      <xdr:rowOff>0</xdr:rowOff>
    </xdr:from>
    <xdr:ext cx="342000" cy="342000"/>
    <xdr:pic>
      <xdr:nvPicPr>
        <xdr:cNvPr id="62" name="Kép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53125" y="9906000"/>
          <a:ext cx="342000" cy="342000"/>
        </a:xfrm>
        <a:prstGeom prst="rect">
          <a:avLst/>
        </a:prstGeom>
      </xdr:spPr>
    </xdr:pic>
    <xdr:clientData/>
  </xdr:oneCellAnchor>
  <xdr:oneCellAnchor>
    <xdr:from>
      <xdr:col>14</xdr:col>
      <xdr:colOff>0</xdr:colOff>
      <xdr:row>24</xdr:row>
      <xdr:rowOff>0</xdr:rowOff>
    </xdr:from>
    <xdr:ext cx="342000" cy="342000"/>
    <xdr:pic>
      <xdr:nvPicPr>
        <xdr:cNvPr id="63" name="Kép 62">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7905750"/>
          <a:ext cx="342000" cy="342000"/>
        </a:xfrm>
        <a:prstGeom prst="rect">
          <a:avLst/>
        </a:prstGeom>
      </xdr:spPr>
    </xdr:pic>
    <xdr:clientData/>
  </xdr:oneCellAnchor>
  <xdr:oneCellAnchor>
    <xdr:from>
      <xdr:col>14</xdr:col>
      <xdr:colOff>0</xdr:colOff>
      <xdr:row>29</xdr:row>
      <xdr:rowOff>0</xdr:rowOff>
    </xdr:from>
    <xdr:ext cx="342000" cy="342000"/>
    <xdr:pic>
      <xdr:nvPicPr>
        <xdr:cNvPr id="64" name="Kép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9572625"/>
          <a:ext cx="342000" cy="342000"/>
        </a:xfrm>
        <a:prstGeom prst="rect">
          <a:avLst/>
        </a:prstGeom>
      </xdr:spPr>
    </xdr:pic>
    <xdr:clientData/>
  </xdr:oneCellAnchor>
  <xdr:oneCellAnchor>
    <xdr:from>
      <xdr:col>14</xdr:col>
      <xdr:colOff>0</xdr:colOff>
      <xdr:row>31</xdr:row>
      <xdr:rowOff>0</xdr:rowOff>
    </xdr:from>
    <xdr:ext cx="342000" cy="342000"/>
    <xdr:pic>
      <xdr:nvPicPr>
        <xdr:cNvPr id="65" name="Kép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10239375"/>
          <a:ext cx="342000" cy="342000"/>
        </a:xfrm>
        <a:prstGeom prst="rect">
          <a:avLst/>
        </a:prstGeom>
      </xdr:spPr>
    </xdr:pic>
    <xdr:clientData/>
  </xdr:oneCellAnchor>
  <xdr:oneCellAnchor>
    <xdr:from>
      <xdr:col>14</xdr:col>
      <xdr:colOff>0</xdr:colOff>
      <xdr:row>32</xdr:row>
      <xdr:rowOff>0</xdr:rowOff>
    </xdr:from>
    <xdr:ext cx="342000" cy="342000"/>
    <xdr:pic>
      <xdr:nvPicPr>
        <xdr:cNvPr id="66" name="Kép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10572750"/>
          <a:ext cx="342000" cy="342000"/>
        </a:xfrm>
        <a:prstGeom prst="rect">
          <a:avLst/>
        </a:prstGeom>
      </xdr:spPr>
    </xdr:pic>
    <xdr:clientData/>
  </xdr:oneCellAnchor>
  <xdr:oneCellAnchor>
    <xdr:from>
      <xdr:col>14</xdr:col>
      <xdr:colOff>0</xdr:colOff>
      <xdr:row>35</xdr:row>
      <xdr:rowOff>0</xdr:rowOff>
    </xdr:from>
    <xdr:ext cx="342000" cy="342000"/>
    <xdr:pic>
      <xdr:nvPicPr>
        <xdr:cNvPr id="67" name="Kép 66">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11572875"/>
          <a:ext cx="342000" cy="342000"/>
        </a:xfrm>
        <a:prstGeom prst="rect">
          <a:avLst/>
        </a:prstGeom>
      </xdr:spPr>
    </xdr:pic>
    <xdr:clientData/>
  </xdr:oneCellAnchor>
  <xdr:oneCellAnchor>
    <xdr:from>
      <xdr:col>14</xdr:col>
      <xdr:colOff>0</xdr:colOff>
      <xdr:row>37</xdr:row>
      <xdr:rowOff>0</xdr:rowOff>
    </xdr:from>
    <xdr:ext cx="342000" cy="342000"/>
    <xdr:pic>
      <xdr:nvPicPr>
        <xdr:cNvPr id="68" name="Kép 67">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12239625"/>
          <a:ext cx="342000" cy="342000"/>
        </a:xfrm>
        <a:prstGeom prst="rect">
          <a:avLst/>
        </a:prstGeom>
      </xdr:spPr>
    </xdr:pic>
    <xdr:clientData/>
  </xdr:oneCellAnchor>
  <xdr:oneCellAnchor>
    <xdr:from>
      <xdr:col>14</xdr:col>
      <xdr:colOff>0</xdr:colOff>
      <xdr:row>16</xdr:row>
      <xdr:rowOff>0</xdr:rowOff>
    </xdr:from>
    <xdr:ext cx="342000" cy="342000"/>
    <xdr:pic>
      <xdr:nvPicPr>
        <xdr:cNvPr id="69" name="Kép 68">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5238750"/>
          <a:ext cx="342000" cy="342000"/>
        </a:xfrm>
        <a:prstGeom prst="rect">
          <a:avLst/>
        </a:prstGeom>
      </xdr:spPr>
    </xdr:pic>
    <xdr:clientData/>
  </xdr:oneCellAnchor>
  <xdr:oneCellAnchor>
    <xdr:from>
      <xdr:col>14</xdr:col>
      <xdr:colOff>0</xdr:colOff>
      <xdr:row>19</xdr:row>
      <xdr:rowOff>0</xdr:rowOff>
    </xdr:from>
    <xdr:ext cx="342000" cy="342000"/>
    <xdr:pic>
      <xdr:nvPicPr>
        <xdr:cNvPr id="70" name="Kép 6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6238875"/>
          <a:ext cx="342000" cy="342000"/>
        </a:xfrm>
        <a:prstGeom prst="rect">
          <a:avLst/>
        </a:prstGeom>
      </xdr:spPr>
    </xdr:pic>
    <xdr:clientData/>
  </xdr:oneCellAnchor>
  <xdr:oneCellAnchor>
    <xdr:from>
      <xdr:col>14</xdr:col>
      <xdr:colOff>0</xdr:colOff>
      <xdr:row>28</xdr:row>
      <xdr:rowOff>0</xdr:rowOff>
    </xdr:from>
    <xdr:ext cx="342000" cy="342000"/>
    <xdr:pic>
      <xdr:nvPicPr>
        <xdr:cNvPr id="71" name="Kép 70">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9239250"/>
          <a:ext cx="342000" cy="342000"/>
        </a:xfrm>
        <a:prstGeom prst="rect">
          <a:avLst/>
        </a:prstGeom>
      </xdr:spPr>
    </xdr:pic>
    <xdr:clientData/>
  </xdr:oneCellAnchor>
  <xdr:oneCellAnchor>
    <xdr:from>
      <xdr:col>14</xdr:col>
      <xdr:colOff>0</xdr:colOff>
      <xdr:row>38</xdr:row>
      <xdr:rowOff>0</xdr:rowOff>
    </xdr:from>
    <xdr:ext cx="342000" cy="342000"/>
    <xdr:pic>
      <xdr:nvPicPr>
        <xdr:cNvPr id="72" name="Kép 71">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12573000"/>
          <a:ext cx="342000" cy="342000"/>
        </a:xfrm>
        <a:prstGeom prst="rect">
          <a:avLst/>
        </a:prstGeom>
      </xdr:spPr>
    </xdr:pic>
    <xdr:clientData/>
  </xdr:oneCellAnchor>
  <xdr:oneCellAnchor>
    <xdr:from>
      <xdr:col>14</xdr:col>
      <xdr:colOff>0</xdr:colOff>
      <xdr:row>39</xdr:row>
      <xdr:rowOff>0</xdr:rowOff>
    </xdr:from>
    <xdr:ext cx="342000" cy="342000"/>
    <xdr:pic>
      <xdr:nvPicPr>
        <xdr:cNvPr id="73" name="Kép 72">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12906375"/>
          <a:ext cx="342000" cy="342000"/>
        </a:xfrm>
        <a:prstGeom prst="rect">
          <a:avLst/>
        </a:prstGeom>
      </xdr:spPr>
    </xdr:pic>
    <xdr:clientData/>
  </xdr:oneCellAnchor>
  <xdr:oneCellAnchor>
    <xdr:from>
      <xdr:col>14</xdr:col>
      <xdr:colOff>0</xdr:colOff>
      <xdr:row>45</xdr:row>
      <xdr:rowOff>0</xdr:rowOff>
    </xdr:from>
    <xdr:ext cx="342000" cy="342000"/>
    <xdr:pic>
      <xdr:nvPicPr>
        <xdr:cNvPr id="74" name="Kép 73">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14906625"/>
          <a:ext cx="342000" cy="342000"/>
        </a:xfrm>
        <a:prstGeom prst="rect">
          <a:avLst/>
        </a:prstGeom>
      </xdr:spPr>
    </xdr:pic>
    <xdr:clientData/>
  </xdr:oneCellAnchor>
  <xdr:twoCellAnchor editAs="oneCell">
    <xdr:from>
      <xdr:col>14</xdr:col>
      <xdr:colOff>0</xdr:colOff>
      <xdr:row>17</xdr:row>
      <xdr:rowOff>0</xdr:rowOff>
    </xdr:from>
    <xdr:to>
      <xdr:col>15</xdr:col>
      <xdr:colOff>11430</xdr:colOff>
      <xdr:row>18</xdr:row>
      <xdr:rowOff>11430</xdr:rowOff>
    </xdr:to>
    <xdr:pic>
      <xdr:nvPicPr>
        <xdr:cNvPr id="75" name="Kép 74">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10"/>
        <a:stretch>
          <a:fillRect/>
        </a:stretch>
      </xdr:blipFill>
      <xdr:spPr>
        <a:xfrm>
          <a:off x="5953125" y="5572125"/>
          <a:ext cx="342900" cy="342900"/>
        </a:xfrm>
        <a:prstGeom prst="rect">
          <a:avLst/>
        </a:prstGeom>
      </xdr:spPr>
    </xdr:pic>
    <xdr:clientData/>
  </xdr:twoCellAnchor>
  <xdr:twoCellAnchor editAs="oneCell">
    <xdr:from>
      <xdr:col>14</xdr:col>
      <xdr:colOff>0</xdr:colOff>
      <xdr:row>22</xdr:row>
      <xdr:rowOff>0</xdr:rowOff>
    </xdr:from>
    <xdr:to>
      <xdr:col>15</xdr:col>
      <xdr:colOff>11430</xdr:colOff>
      <xdr:row>23</xdr:row>
      <xdr:rowOff>11430</xdr:rowOff>
    </xdr:to>
    <xdr:pic>
      <xdr:nvPicPr>
        <xdr:cNvPr id="76" name="Kép 75">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10"/>
        <a:stretch>
          <a:fillRect/>
        </a:stretch>
      </xdr:blipFill>
      <xdr:spPr>
        <a:xfrm>
          <a:off x="5953125" y="7239000"/>
          <a:ext cx="342900" cy="342900"/>
        </a:xfrm>
        <a:prstGeom prst="rect">
          <a:avLst/>
        </a:prstGeom>
      </xdr:spPr>
    </xdr:pic>
    <xdr:clientData/>
  </xdr:twoCellAnchor>
  <xdr:twoCellAnchor editAs="oneCell">
    <xdr:from>
      <xdr:col>14</xdr:col>
      <xdr:colOff>0</xdr:colOff>
      <xdr:row>26</xdr:row>
      <xdr:rowOff>0</xdr:rowOff>
    </xdr:from>
    <xdr:to>
      <xdr:col>15</xdr:col>
      <xdr:colOff>11430</xdr:colOff>
      <xdr:row>27</xdr:row>
      <xdr:rowOff>11430</xdr:rowOff>
    </xdr:to>
    <xdr:pic>
      <xdr:nvPicPr>
        <xdr:cNvPr id="77" name="Kép 76">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10"/>
        <a:stretch>
          <a:fillRect/>
        </a:stretch>
      </xdr:blipFill>
      <xdr:spPr>
        <a:xfrm>
          <a:off x="5953125" y="8572500"/>
          <a:ext cx="342900" cy="342900"/>
        </a:xfrm>
        <a:prstGeom prst="rect">
          <a:avLst/>
        </a:prstGeom>
      </xdr:spPr>
    </xdr:pic>
    <xdr:clientData/>
  </xdr:twoCellAnchor>
  <xdr:twoCellAnchor editAs="oneCell">
    <xdr:from>
      <xdr:col>14</xdr:col>
      <xdr:colOff>0</xdr:colOff>
      <xdr:row>27</xdr:row>
      <xdr:rowOff>0</xdr:rowOff>
    </xdr:from>
    <xdr:to>
      <xdr:col>15</xdr:col>
      <xdr:colOff>11430</xdr:colOff>
      <xdr:row>28</xdr:row>
      <xdr:rowOff>11430</xdr:rowOff>
    </xdr:to>
    <xdr:pic>
      <xdr:nvPicPr>
        <xdr:cNvPr id="78" name="Kép 77">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10"/>
        <a:stretch>
          <a:fillRect/>
        </a:stretch>
      </xdr:blipFill>
      <xdr:spPr>
        <a:xfrm>
          <a:off x="5953125" y="8905875"/>
          <a:ext cx="342900" cy="342900"/>
        </a:xfrm>
        <a:prstGeom prst="rect">
          <a:avLst/>
        </a:prstGeom>
      </xdr:spPr>
    </xdr:pic>
    <xdr:clientData/>
  </xdr:twoCellAnchor>
  <xdr:twoCellAnchor editAs="oneCell">
    <xdr:from>
      <xdr:col>14</xdr:col>
      <xdr:colOff>0</xdr:colOff>
      <xdr:row>34</xdr:row>
      <xdr:rowOff>0</xdr:rowOff>
    </xdr:from>
    <xdr:to>
      <xdr:col>15</xdr:col>
      <xdr:colOff>11430</xdr:colOff>
      <xdr:row>35</xdr:row>
      <xdr:rowOff>11430</xdr:rowOff>
    </xdr:to>
    <xdr:pic>
      <xdr:nvPicPr>
        <xdr:cNvPr id="79" name="Kép 78">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10"/>
        <a:stretch>
          <a:fillRect/>
        </a:stretch>
      </xdr:blipFill>
      <xdr:spPr>
        <a:xfrm>
          <a:off x="5953125" y="11239500"/>
          <a:ext cx="342900" cy="342900"/>
        </a:xfrm>
        <a:prstGeom prst="rect">
          <a:avLst/>
        </a:prstGeom>
      </xdr:spPr>
    </xdr:pic>
    <xdr:clientData/>
  </xdr:twoCellAnchor>
  <xdr:oneCellAnchor>
    <xdr:from>
      <xdr:col>14</xdr:col>
      <xdr:colOff>0</xdr:colOff>
      <xdr:row>41</xdr:row>
      <xdr:rowOff>0</xdr:rowOff>
    </xdr:from>
    <xdr:ext cx="342000" cy="342000"/>
    <xdr:pic>
      <xdr:nvPicPr>
        <xdr:cNvPr id="80" name="Kép 79">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953125" y="13573125"/>
          <a:ext cx="342000" cy="342000"/>
        </a:xfrm>
        <a:prstGeom prst="rect">
          <a:avLst/>
        </a:prstGeom>
      </xdr:spPr>
    </xdr:pic>
    <xdr:clientData/>
  </xdr:oneCellAnchor>
  <xdr:oneCellAnchor>
    <xdr:from>
      <xdr:col>14</xdr:col>
      <xdr:colOff>0</xdr:colOff>
      <xdr:row>42</xdr:row>
      <xdr:rowOff>0</xdr:rowOff>
    </xdr:from>
    <xdr:ext cx="342000" cy="342000"/>
    <xdr:pic>
      <xdr:nvPicPr>
        <xdr:cNvPr id="81" name="Kép 80">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953125" y="13906500"/>
          <a:ext cx="342000" cy="342000"/>
        </a:xfrm>
        <a:prstGeom prst="rect">
          <a:avLst/>
        </a:prstGeom>
      </xdr:spPr>
    </xdr:pic>
    <xdr:clientData/>
  </xdr:oneCellAnchor>
  <xdr:oneCellAnchor>
    <xdr:from>
      <xdr:col>14</xdr:col>
      <xdr:colOff>0</xdr:colOff>
      <xdr:row>43</xdr:row>
      <xdr:rowOff>0</xdr:rowOff>
    </xdr:from>
    <xdr:ext cx="342000" cy="342000"/>
    <xdr:pic>
      <xdr:nvPicPr>
        <xdr:cNvPr id="82" name="Kép 81">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53125" y="14239875"/>
          <a:ext cx="342000" cy="342000"/>
        </a:xfrm>
        <a:prstGeom prst="rect">
          <a:avLst/>
        </a:prstGeom>
      </xdr:spPr>
    </xdr:pic>
    <xdr:clientData/>
  </xdr:oneCellAnchor>
  <xdr:oneCellAnchor>
    <xdr:from>
      <xdr:col>14</xdr:col>
      <xdr:colOff>0</xdr:colOff>
      <xdr:row>44</xdr:row>
      <xdr:rowOff>0</xdr:rowOff>
    </xdr:from>
    <xdr:ext cx="342000" cy="342000"/>
    <xdr:pic>
      <xdr:nvPicPr>
        <xdr:cNvPr id="83" name="Kép 82">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53125" y="14573250"/>
          <a:ext cx="342000" cy="342000"/>
        </a:xfrm>
        <a:prstGeom prst="rect">
          <a:avLst/>
        </a:prstGeom>
      </xdr:spPr>
    </xdr:pic>
    <xdr:clientData/>
  </xdr:oneCellAnchor>
  <xdr:twoCellAnchor editAs="oneCell">
    <xdr:from>
      <xdr:col>14</xdr:col>
      <xdr:colOff>0</xdr:colOff>
      <xdr:row>25</xdr:row>
      <xdr:rowOff>0</xdr:rowOff>
    </xdr:from>
    <xdr:to>
      <xdr:col>15</xdr:col>
      <xdr:colOff>10530</xdr:colOff>
      <xdr:row>26</xdr:row>
      <xdr:rowOff>10530</xdr:rowOff>
    </xdr:to>
    <xdr:pic>
      <xdr:nvPicPr>
        <xdr:cNvPr id="84" name="Kép 83">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953125" y="8239125"/>
          <a:ext cx="342000" cy="342000"/>
        </a:xfrm>
        <a:prstGeom prst="rect">
          <a:avLst/>
        </a:prstGeom>
      </xdr:spPr>
    </xdr:pic>
    <xdr:clientData/>
  </xdr:twoCellAnchor>
  <xdr:oneCellAnchor>
    <xdr:from>
      <xdr:col>14</xdr:col>
      <xdr:colOff>0</xdr:colOff>
      <xdr:row>36</xdr:row>
      <xdr:rowOff>0</xdr:rowOff>
    </xdr:from>
    <xdr:ext cx="335962" cy="342000"/>
    <xdr:pic>
      <xdr:nvPicPr>
        <xdr:cNvPr id="85" name="Kép 84">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953125" y="11906250"/>
          <a:ext cx="335962" cy="342000"/>
        </a:xfrm>
        <a:prstGeom prst="rect">
          <a:avLst/>
        </a:prstGeom>
      </xdr:spPr>
    </xdr:pic>
    <xdr:clientData/>
  </xdr:oneCellAnchor>
  <xdr:twoCellAnchor editAs="oneCell">
    <xdr:from>
      <xdr:col>14</xdr:col>
      <xdr:colOff>0</xdr:colOff>
      <xdr:row>33</xdr:row>
      <xdr:rowOff>0</xdr:rowOff>
    </xdr:from>
    <xdr:to>
      <xdr:col>15</xdr:col>
      <xdr:colOff>10530</xdr:colOff>
      <xdr:row>34</xdr:row>
      <xdr:rowOff>10530</xdr:rowOff>
    </xdr:to>
    <xdr:pic>
      <xdr:nvPicPr>
        <xdr:cNvPr id="86" name="Kép 85">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953125" y="10906125"/>
          <a:ext cx="342000" cy="342000"/>
        </a:xfrm>
        <a:prstGeom prst="rect">
          <a:avLst/>
        </a:prstGeom>
      </xdr:spPr>
    </xdr:pic>
    <xdr:clientData/>
  </xdr:twoCellAnchor>
  <xdr:oneCellAnchor>
    <xdr:from>
      <xdr:col>14</xdr:col>
      <xdr:colOff>0</xdr:colOff>
      <xdr:row>40</xdr:row>
      <xdr:rowOff>0</xdr:rowOff>
    </xdr:from>
    <xdr:ext cx="342000" cy="342000"/>
    <xdr:pic>
      <xdr:nvPicPr>
        <xdr:cNvPr id="88" name="Kép 87">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953125" y="13239750"/>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90" name="Lekerekített téglalap 73">
          <a:hlinkClick xmlns:r="http://schemas.openxmlformats.org/officeDocument/2006/relationships" r:id="rId24" tooltip="2013 Berlin"/>
          <a:extLst>
            <a:ext uri="{FF2B5EF4-FFF2-40B4-BE49-F238E27FC236}">
              <a16:creationId xmlns:a16="http://schemas.microsoft.com/office/drawing/2014/main" id="{1A03CB8B-B40F-4780-8B8A-FD74544EDDF7}"/>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91" name="Lekerekített téglalap 74">
          <a:hlinkClick xmlns:r="http://schemas.openxmlformats.org/officeDocument/2006/relationships" r:id="rId25" tooltip="2014 Billund"/>
          <a:extLst>
            <a:ext uri="{FF2B5EF4-FFF2-40B4-BE49-F238E27FC236}">
              <a16:creationId xmlns:a16="http://schemas.microsoft.com/office/drawing/2014/main" id="{15D8E4E1-DD10-4019-964D-516E04BD6746}"/>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92" name="Lekerekített téglalap 75">
          <a:hlinkClick xmlns:r="http://schemas.openxmlformats.org/officeDocument/2006/relationships" r:id="rId26" tooltip="2015 Lubin"/>
          <a:extLst>
            <a:ext uri="{FF2B5EF4-FFF2-40B4-BE49-F238E27FC236}">
              <a16:creationId xmlns:a16="http://schemas.microsoft.com/office/drawing/2014/main" id="{F0057E3D-1448-44AD-8DB1-137A309F7816}"/>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93" name="Lekerekített téglalap 76">
          <a:hlinkClick xmlns:r="http://schemas.openxmlformats.org/officeDocument/2006/relationships" r:id="rId27" tooltip="2016 Almelo"/>
          <a:extLst>
            <a:ext uri="{FF2B5EF4-FFF2-40B4-BE49-F238E27FC236}">
              <a16:creationId xmlns:a16="http://schemas.microsoft.com/office/drawing/2014/main" id="{0144665E-1DF1-4009-A55B-4FFA4166613F}"/>
            </a:ext>
          </a:extLst>
        </xdr:cNvPr>
        <xdr:cNvSpPr/>
      </xdr:nvSpPr>
      <xdr:spPr>
        <a:xfrm>
          <a:off x="7298531" y="106204"/>
          <a:ext cx="729792" cy="44958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94" name="Lekerekített téglalap 82">
          <a:hlinkClick xmlns:r="http://schemas.openxmlformats.org/officeDocument/2006/relationships" r:id="rId28" tooltip="2017 Budapest"/>
          <a:extLst>
            <a:ext uri="{FF2B5EF4-FFF2-40B4-BE49-F238E27FC236}">
              <a16:creationId xmlns:a16="http://schemas.microsoft.com/office/drawing/2014/main" id="{46816CDD-9E6F-4D9B-AF20-10BDB34FE155}"/>
            </a:ext>
          </a:extLst>
        </xdr:cNvPr>
        <xdr:cNvSpPr/>
      </xdr:nvSpPr>
      <xdr:spPr>
        <a:xfrm>
          <a:off x="7321390" y="602456"/>
          <a:ext cx="705027" cy="467678"/>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95" name="Lekerekített téglalap 82">
          <a:hlinkClick xmlns:r="http://schemas.openxmlformats.org/officeDocument/2006/relationships" r:id="rId29" tooltip="2018 Billund"/>
          <a:extLst>
            <a:ext uri="{FF2B5EF4-FFF2-40B4-BE49-F238E27FC236}">
              <a16:creationId xmlns:a16="http://schemas.microsoft.com/office/drawing/2014/main" id="{AD8E23E8-1DE0-44B1-BF6B-151241965B57}"/>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96" name="Lekerekített téglalap 76">
          <a:hlinkClick xmlns:r="http://schemas.openxmlformats.org/officeDocument/2006/relationships" r:id="rId30" tooltip="2019 Fulda"/>
          <a:extLst>
            <a:ext uri="{FF2B5EF4-FFF2-40B4-BE49-F238E27FC236}">
              <a16:creationId xmlns:a16="http://schemas.microsoft.com/office/drawing/2014/main" id="{7B4174AF-C23D-4E37-84C1-DB939E9CCD0E}"/>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97" name="Lekerekített téglalap 82">
          <a:hlinkClick xmlns:r="http://schemas.openxmlformats.org/officeDocument/2006/relationships" r:id="rId31" tooltip="2020 Bierdzany"/>
          <a:extLst>
            <a:ext uri="{FF2B5EF4-FFF2-40B4-BE49-F238E27FC236}">
              <a16:creationId xmlns:a16="http://schemas.microsoft.com/office/drawing/2014/main" id="{4D445811-B2B9-4B7E-9118-8B66D6F0F299}"/>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98" name="Lekerekített téglalap 82">
          <a:hlinkClick xmlns:r="http://schemas.openxmlformats.org/officeDocument/2006/relationships" r:id="rId32" tooltip="2021 Bielsko-Biala"/>
          <a:extLst>
            <a:ext uri="{FF2B5EF4-FFF2-40B4-BE49-F238E27FC236}">
              <a16:creationId xmlns:a16="http://schemas.microsoft.com/office/drawing/2014/main" id="{60EAF330-8F19-4D67-879E-3AD15CA79AA4}"/>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99" name="Lekerekített téglalap 77">
          <a:hlinkClick xmlns:r="http://schemas.openxmlformats.org/officeDocument/2006/relationships" r:id="rId33" tooltip="Overview"/>
          <a:extLst>
            <a:ext uri="{FF2B5EF4-FFF2-40B4-BE49-F238E27FC236}">
              <a16:creationId xmlns:a16="http://schemas.microsoft.com/office/drawing/2014/main" id="{12A7D5EA-FBD1-4FB1-B6D1-DDC5F8830C97}"/>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00" name="Lekerekített téglalap 78">
          <a:hlinkClick xmlns:r="http://schemas.openxmlformats.org/officeDocument/2006/relationships" r:id="rId34" tooltip="All Time Table"/>
          <a:extLst>
            <a:ext uri="{FF2B5EF4-FFF2-40B4-BE49-F238E27FC236}">
              <a16:creationId xmlns:a16="http://schemas.microsoft.com/office/drawing/2014/main" id="{4CCAAD49-6865-458B-8FF4-3E854F163BF5}"/>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01" name="Lekerekített téglalap 79">
          <a:hlinkClick xmlns:r="http://schemas.openxmlformats.org/officeDocument/2006/relationships" r:id="rId35" tooltip="Records"/>
          <a:extLst>
            <a:ext uri="{FF2B5EF4-FFF2-40B4-BE49-F238E27FC236}">
              <a16:creationId xmlns:a16="http://schemas.microsoft.com/office/drawing/2014/main" id="{9640228C-DAC3-4939-86DA-99CE6B5BDC8C}"/>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0C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0C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0C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0C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0C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0C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0C00-000008000000}"/>
            </a:ext>
          </a:extLst>
        </xdr:cNvPr>
        <xdr:cNvSpPr/>
      </xdr:nvSpPr>
      <xdr:spPr>
        <a:xfrm>
          <a:off x="2771775"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0C00-000009000000}"/>
            </a:ext>
          </a:extLst>
        </xdr:cNvPr>
        <xdr:cNvSpPr/>
      </xdr:nvSpPr>
      <xdr:spPr>
        <a:xfrm>
          <a:off x="2771776"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0C00-00000A000000}"/>
            </a:ext>
          </a:extLst>
        </xdr:cNvPr>
        <xdr:cNvSpPr/>
      </xdr:nvSpPr>
      <xdr:spPr>
        <a:xfrm>
          <a:off x="2781301"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1066800</xdr:colOff>
      <xdr:row>4</xdr:row>
      <xdr:rowOff>180975</xdr:rowOff>
    </xdr:from>
    <xdr:to>
      <xdr:col>15</xdr:col>
      <xdr:colOff>1409700</xdr:colOff>
      <xdr:row>6</xdr:row>
      <xdr:rowOff>0</xdr:rowOff>
    </xdr:to>
    <xdr:pic>
      <xdr:nvPicPr>
        <xdr:cNvPr id="17" name="Kép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0"/>
        <a:stretch>
          <a:fillRect/>
        </a:stretch>
      </xdr:blipFill>
      <xdr:spPr>
        <a:xfrm>
          <a:off x="7353300" y="1866900"/>
          <a:ext cx="342900" cy="342900"/>
        </a:xfrm>
        <a:prstGeom prst="rect">
          <a:avLst/>
        </a:prstGeom>
      </xdr:spPr>
    </xdr:pic>
    <xdr:clientData/>
  </xdr:twoCellAnchor>
  <xdr:oneCellAnchor>
    <xdr:from>
      <xdr:col>17</xdr:col>
      <xdr:colOff>43815</xdr:colOff>
      <xdr:row>4</xdr:row>
      <xdr:rowOff>182880</xdr:rowOff>
    </xdr:from>
    <xdr:ext cx="342000" cy="342000"/>
    <xdr:pic>
      <xdr:nvPicPr>
        <xdr:cNvPr id="18" name="Kép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63915" y="1859280"/>
          <a:ext cx="342000" cy="342000"/>
        </a:xfrm>
        <a:prstGeom prst="rect">
          <a:avLst/>
        </a:prstGeom>
      </xdr:spPr>
    </xdr:pic>
    <xdr:clientData/>
  </xdr:oneCellAnchor>
  <xdr:oneCellAnchor>
    <xdr:from>
      <xdr:col>15</xdr:col>
      <xdr:colOff>1381125</xdr:colOff>
      <xdr:row>5</xdr:row>
      <xdr:rowOff>0</xdr:rowOff>
    </xdr:from>
    <xdr:ext cx="342000" cy="342000"/>
    <xdr:pic>
      <xdr:nvPicPr>
        <xdr:cNvPr id="20" name="Kép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67625" y="1876425"/>
          <a:ext cx="342000" cy="342000"/>
        </a:xfrm>
        <a:prstGeom prst="rect">
          <a:avLst/>
        </a:prstGeom>
      </xdr:spPr>
    </xdr:pic>
    <xdr:clientData/>
  </xdr:oneCellAnchor>
  <xdr:oneCellAnchor>
    <xdr:from>
      <xdr:col>16</xdr:col>
      <xdr:colOff>49530</xdr:colOff>
      <xdr:row>4</xdr:row>
      <xdr:rowOff>182880</xdr:rowOff>
    </xdr:from>
    <xdr:ext cx="342000" cy="342000"/>
    <xdr:pic>
      <xdr:nvPicPr>
        <xdr:cNvPr id="24" name="Kép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49590" y="1859280"/>
          <a:ext cx="342000" cy="342000"/>
        </a:xfrm>
        <a:prstGeom prst="rect">
          <a:avLst/>
        </a:prstGeom>
      </xdr:spPr>
    </xdr:pic>
    <xdr:clientData/>
  </xdr:oneCellAnchor>
  <xdr:oneCellAnchor>
    <xdr:from>
      <xdr:col>21</xdr:col>
      <xdr:colOff>3810</xdr:colOff>
      <xdr:row>4</xdr:row>
      <xdr:rowOff>180975</xdr:rowOff>
    </xdr:from>
    <xdr:ext cx="342000" cy="342000"/>
    <xdr:pic>
      <xdr:nvPicPr>
        <xdr:cNvPr id="25" name="Kép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04070" y="1857375"/>
          <a:ext cx="342000" cy="342000"/>
        </a:xfrm>
        <a:prstGeom prst="rect">
          <a:avLst/>
        </a:prstGeom>
      </xdr:spPr>
    </xdr:pic>
    <xdr:clientData/>
  </xdr:oneCellAnchor>
  <xdr:oneCellAnchor>
    <xdr:from>
      <xdr:col>11</xdr:col>
      <xdr:colOff>1143000</xdr:colOff>
      <xdr:row>2</xdr:row>
      <xdr:rowOff>514350</xdr:rowOff>
    </xdr:from>
    <xdr:ext cx="554400" cy="554400"/>
    <xdr:pic>
      <xdr:nvPicPr>
        <xdr:cNvPr id="36" name="Kép 35">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676775" y="1114425"/>
          <a:ext cx="554400" cy="554400"/>
        </a:xfrm>
        <a:prstGeom prst="rect">
          <a:avLst/>
        </a:prstGeom>
      </xdr:spPr>
    </xdr:pic>
    <xdr:clientData/>
  </xdr:oneCellAnchor>
  <xdr:twoCellAnchor editAs="oneCell">
    <xdr:from>
      <xdr:col>1</xdr:col>
      <xdr:colOff>76201</xdr:colOff>
      <xdr:row>1</xdr:row>
      <xdr:rowOff>19051</xdr:rowOff>
    </xdr:from>
    <xdr:to>
      <xdr:col>2</xdr:col>
      <xdr:colOff>1028701</xdr:colOff>
      <xdr:row>3</xdr:row>
      <xdr:rowOff>457875</xdr:rowOff>
    </xdr:to>
    <xdr:pic>
      <xdr:nvPicPr>
        <xdr:cNvPr id="37" name="Kép 36">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5726" y="76201"/>
          <a:ext cx="1085850" cy="1524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19</xdr:col>
      <xdr:colOff>40005</xdr:colOff>
      <xdr:row>4</xdr:row>
      <xdr:rowOff>182880</xdr:rowOff>
    </xdr:from>
    <xdr:ext cx="342000" cy="342000"/>
    <xdr:pic>
      <xdr:nvPicPr>
        <xdr:cNvPr id="39" name="Kép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100185" y="1859280"/>
          <a:ext cx="342000" cy="342000"/>
        </a:xfrm>
        <a:prstGeom prst="rect">
          <a:avLst/>
        </a:prstGeom>
      </xdr:spPr>
    </xdr:pic>
    <xdr:clientData/>
  </xdr:oneCellAnchor>
  <xdr:oneCellAnchor>
    <xdr:from>
      <xdr:col>3</xdr:col>
      <xdr:colOff>0</xdr:colOff>
      <xdr:row>19</xdr:row>
      <xdr:rowOff>0</xdr:rowOff>
    </xdr:from>
    <xdr:ext cx="342000" cy="342000"/>
    <xdr:pic>
      <xdr:nvPicPr>
        <xdr:cNvPr id="40" name="Kép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6238875"/>
          <a:ext cx="342000" cy="342000"/>
        </a:xfrm>
        <a:prstGeom prst="rect">
          <a:avLst/>
        </a:prstGeom>
      </xdr:spPr>
    </xdr:pic>
    <xdr:clientData/>
  </xdr:oneCellAnchor>
  <xdr:oneCellAnchor>
    <xdr:from>
      <xdr:col>3</xdr:col>
      <xdr:colOff>0</xdr:colOff>
      <xdr:row>17</xdr:row>
      <xdr:rowOff>0</xdr:rowOff>
    </xdr:from>
    <xdr:ext cx="342000" cy="342000"/>
    <xdr:pic>
      <xdr:nvPicPr>
        <xdr:cNvPr id="41" name="Kép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5572125"/>
          <a:ext cx="342000" cy="342000"/>
        </a:xfrm>
        <a:prstGeom prst="rect">
          <a:avLst/>
        </a:prstGeom>
      </xdr:spPr>
    </xdr:pic>
    <xdr:clientData/>
  </xdr:oneCellAnchor>
  <xdr:oneCellAnchor>
    <xdr:from>
      <xdr:col>3</xdr:col>
      <xdr:colOff>0</xdr:colOff>
      <xdr:row>10</xdr:row>
      <xdr:rowOff>0</xdr:rowOff>
    </xdr:from>
    <xdr:ext cx="342000" cy="342000"/>
    <xdr:pic>
      <xdr:nvPicPr>
        <xdr:cNvPr id="42" name="Kép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238500"/>
          <a:ext cx="342000" cy="342000"/>
        </a:xfrm>
        <a:prstGeom prst="rect">
          <a:avLst/>
        </a:prstGeom>
      </xdr:spPr>
    </xdr:pic>
    <xdr:clientData/>
  </xdr:oneCellAnchor>
  <xdr:oneCellAnchor>
    <xdr:from>
      <xdr:col>14</xdr:col>
      <xdr:colOff>0</xdr:colOff>
      <xdr:row>9</xdr:row>
      <xdr:rowOff>0</xdr:rowOff>
    </xdr:from>
    <xdr:ext cx="342000" cy="342000"/>
    <xdr:pic>
      <xdr:nvPicPr>
        <xdr:cNvPr id="43" name="Kép 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twoCellAnchor editAs="oneCell">
    <xdr:from>
      <xdr:col>14</xdr:col>
      <xdr:colOff>0</xdr:colOff>
      <xdr:row>11</xdr:row>
      <xdr:rowOff>0</xdr:rowOff>
    </xdr:from>
    <xdr:to>
      <xdr:col>15</xdr:col>
      <xdr:colOff>11430</xdr:colOff>
      <xdr:row>12</xdr:row>
      <xdr:rowOff>11430</xdr:rowOff>
    </xdr:to>
    <xdr:pic>
      <xdr:nvPicPr>
        <xdr:cNvPr id="44" name="Kép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0"/>
        <a:stretch>
          <a:fillRect/>
        </a:stretch>
      </xdr:blipFill>
      <xdr:spPr>
        <a:xfrm>
          <a:off x="5953125" y="3571875"/>
          <a:ext cx="342900" cy="342900"/>
        </a:xfrm>
        <a:prstGeom prst="rect">
          <a:avLst/>
        </a:prstGeom>
      </xdr:spPr>
    </xdr:pic>
    <xdr:clientData/>
  </xdr:twoCellAnchor>
  <xdr:twoCellAnchor editAs="oneCell">
    <xdr:from>
      <xdr:col>14</xdr:col>
      <xdr:colOff>0</xdr:colOff>
      <xdr:row>12</xdr:row>
      <xdr:rowOff>0</xdr:rowOff>
    </xdr:from>
    <xdr:to>
      <xdr:col>15</xdr:col>
      <xdr:colOff>11430</xdr:colOff>
      <xdr:row>13</xdr:row>
      <xdr:rowOff>11430</xdr:rowOff>
    </xdr:to>
    <xdr:pic>
      <xdr:nvPicPr>
        <xdr:cNvPr id="45" name="Kép 44">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0"/>
        <a:stretch>
          <a:fillRect/>
        </a:stretch>
      </xdr:blipFill>
      <xdr:spPr>
        <a:xfrm>
          <a:off x="5953125" y="3905250"/>
          <a:ext cx="342900" cy="342900"/>
        </a:xfrm>
        <a:prstGeom prst="rect">
          <a:avLst/>
        </a:prstGeom>
      </xdr:spPr>
    </xdr:pic>
    <xdr:clientData/>
  </xdr:twoCellAnchor>
  <xdr:twoCellAnchor editAs="oneCell">
    <xdr:from>
      <xdr:col>3</xdr:col>
      <xdr:colOff>0</xdr:colOff>
      <xdr:row>14</xdr:row>
      <xdr:rowOff>0</xdr:rowOff>
    </xdr:from>
    <xdr:to>
      <xdr:col>4</xdr:col>
      <xdr:colOff>11430</xdr:colOff>
      <xdr:row>15</xdr:row>
      <xdr:rowOff>11430</xdr:rowOff>
    </xdr:to>
    <xdr:pic>
      <xdr:nvPicPr>
        <xdr:cNvPr id="46" name="Kép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0"/>
        <a:stretch>
          <a:fillRect/>
        </a:stretch>
      </xdr:blipFill>
      <xdr:spPr>
        <a:xfrm>
          <a:off x="1790700" y="4572000"/>
          <a:ext cx="342900" cy="342900"/>
        </a:xfrm>
        <a:prstGeom prst="rect">
          <a:avLst/>
        </a:prstGeom>
      </xdr:spPr>
    </xdr:pic>
    <xdr:clientData/>
  </xdr:twoCellAnchor>
  <xdr:twoCellAnchor editAs="oneCell">
    <xdr:from>
      <xdr:col>18</xdr:col>
      <xdr:colOff>30480</xdr:colOff>
      <xdr:row>4</xdr:row>
      <xdr:rowOff>182880</xdr:rowOff>
    </xdr:from>
    <xdr:to>
      <xdr:col>19</xdr:col>
      <xdr:colOff>56250</xdr:colOff>
      <xdr:row>6</xdr:row>
      <xdr:rowOff>8625</xdr:rowOff>
    </xdr:to>
    <xdr:pic>
      <xdr:nvPicPr>
        <xdr:cNvPr id="33" name="Kép 3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770620" y="1859280"/>
          <a:ext cx="342000" cy="342000"/>
        </a:xfrm>
        <a:prstGeom prst="rect">
          <a:avLst/>
        </a:prstGeom>
      </xdr:spPr>
    </xdr:pic>
    <xdr:clientData/>
  </xdr:twoCellAnchor>
  <xdr:twoCellAnchor editAs="oneCell">
    <xdr:from>
      <xdr:col>20</xdr:col>
      <xdr:colOff>22860</xdr:colOff>
      <xdr:row>4</xdr:row>
      <xdr:rowOff>175260</xdr:rowOff>
    </xdr:from>
    <xdr:to>
      <xdr:col>21</xdr:col>
      <xdr:colOff>46725</xdr:colOff>
      <xdr:row>6</xdr:row>
      <xdr:rowOff>1481</xdr:rowOff>
    </xdr:to>
    <xdr:pic>
      <xdr:nvPicPr>
        <xdr:cNvPr id="34" name="Kép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403080" y="1851660"/>
          <a:ext cx="342000" cy="342000"/>
        </a:xfrm>
        <a:prstGeom prst="rect">
          <a:avLst/>
        </a:prstGeom>
      </xdr:spPr>
    </xdr:pic>
    <xdr:clientData/>
  </xdr:twoCellAnchor>
  <xdr:twoCellAnchor editAs="oneCell">
    <xdr:from>
      <xdr:col>14</xdr:col>
      <xdr:colOff>0</xdr:colOff>
      <xdr:row>10</xdr:row>
      <xdr:rowOff>0</xdr:rowOff>
    </xdr:from>
    <xdr:to>
      <xdr:col>14</xdr:col>
      <xdr:colOff>330570</xdr:colOff>
      <xdr:row>11</xdr:row>
      <xdr:rowOff>18150</xdr:rowOff>
    </xdr:to>
    <xdr:pic>
      <xdr:nvPicPr>
        <xdr:cNvPr id="35" name="Kép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3208020"/>
          <a:ext cx="342000" cy="342000"/>
        </a:xfrm>
        <a:prstGeom prst="rect">
          <a:avLst/>
        </a:prstGeom>
      </xdr:spPr>
    </xdr:pic>
    <xdr:clientData/>
  </xdr:twoCellAnchor>
  <xdr:twoCellAnchor editAs="oneCell">
    <xdr:from>
      <xdr:col>14</xdr:col>
      <xdr:colOff>0</xdr:colOff>
      <xdr:row>16</xdr:row>
      <xdr:rowOff>0</xdr:rowOff>
    </xdr:from>
    <xdr:to>
      <xdr:col>14</xdr:col>
      <xdr:colOff>330570</xdr:colOff>
      <xdr:row>17</xdr:row>
      <xdr:rowOff>18150</xdr:rowOff>
    </xdr:to>
    <xdr:pic>
      <xdr:nvPicPr>
        <xdr:cNvPr id="47" name="Kép 46">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5173980"/>
          <a:ext cx="342000" cy="342000"/>
        </a:xfrm>
        <a:prstGeom prst="rect">
          <a:avLst/>
        </a:prstGeom>
      </xdr:spPr>
    </xdr:pic>
    <xdr:clientData/>
  </xdr:twoCellAnchor>
  <xdr:twoCellAnchor editAs="oneCell">
    <xdr:from>
      <xdr:col>14</xdr:col>
      <xdr:colOff>0</xdr:colOff>
      <xdr:row>13</xdr:row>
      <xdr:rowOff>0</xdr:rowOff>
    </xdr:from>
    <xdr:to>
      <xdr:col>15</xdr:col>
      <xdr:colOff>0</xdr:colOff>
      <xdr:row>14</xdr:row>
      <xdr:rowOff>11430</xdr:rowOff>
    </xdr:to>
    <xdr:pic>
      <xdr:nvPicPr>
        <xdr:cNvPr id="48" name="Kép 47">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0"/>
        <a:stretch>
          <a:fillRect/>
        </a:stretch>
      </xdr:blipFill>
      <xdr:spPr>
        <a:xfrm>
          <a:off x="6111240" y="4191000"/>
          <a:ext cx="342900" cy="337185"/>
        </a:xfrm>
        <a:prstGeom prst="rect">
          <a:avLst/>
        </a:prstGeom>
      </xdr:spPr>
    </xdr:pic>
    <xdr:clientData/>
  </xdr:twoCellAnchor>
  <xdr:twoCellAnchor editAs="oneCell">
    <xdr:from>
      <xdr:col>14</xdr:col>
      <xdr:colOff>0</xdr:colOff>
      <xdr:row>23</xdr:row>
      <xdr:rowOff>0</xdr:rowOff>
    </xdr:from>
    <xdr:to>
      <xdr:col>15</xdr:col>
      <xdr:colOff>0</xdr:colOff>
      <xdr:row>24</xdr:row>
      <xdr:rowOff>11430</xdr:rowOff>
    </xdr:to>
    <xdr:pic>
      <xdr:nvPicPr>
        <xdr:cNvPr id="49" name="Kép 48">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10"/>
        <a:stretch>
          <a:fillRect/>
        </a:stretch>
      </xdr:blipFill>
      <xdr:spPr>
        <a:xfrm>
          <a:off x="6111240" y="7467600"/>
          <a:ext cx="342900" cy="337185"/>
        </a:xfrm>
        <a:prstGeom prst="rect">
          <a:avLst/>
        </a:prstGeom>
      </xdr:spPr>
    </xdr:pic>
    <xdr:clientData/>
  </xdr:twoCellAnchor>
  <xdr:twoCellAnchor editAs="oneCell">
    <xdr:from>
      <xdr:col>14</xdr:col>
      <xdr:colOff>0</xdr:colOff>
      <xdr:row>25</xdr:row>
      <xdr:rowOff>0</xdr:rowOff>
    </xdr:from>
    <xdr:to>
      <xdr:col>15</xdr:col>
      <xdr:colOff>0</xdr:colOff>
      <xdr:row>26</xdr:row>
      <xdr:rowOff>11430</xdr:rowOff>
    </xdr:to>
    <xdr:pic>
      <xdr:nvPicPr>
        <xdr:cNvPr id="50" name="Kép 49">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0"/>
        <a:stretch>
          <a:fillRect/>
        </a:stretch>
      </xdr:blipFill>
      <xdr:spPr>
        <a:xfrm>
          <a:off x="6111240" y="8122920"/>
          <a:ext cx="342900" cy="337185"/>
        </a:xfrm>
        <a:prstGeom prst="rect">
          <a:avLst/>
        </a:prstGeom>
      </xdr:spPr>
    </xdr:pic>
    <xdr:clientData/>
  </xdr:twoCellAnchor>
  <xdr:twoCellAnchor editAs="oneCell">
    <xdr:from>
      <xdr:col>14</xdr:col>
      <xdr:colOff>0</xdr:colOff>
      <xdr:row>27</xdr:row>
      <xdr:rowOff>0</xdr:rowOff>
    </xdr:from>
    <xdr:to>
      <xdr:col>15</xdr:col>
      <xdr:colOff>0</xdr:colOff>
      <xdr:row>28</xdr:row>
      <xdr:rowOff>11430</xdr:rowOff>
    </xdr:to>
    <xdr:pic>
      <xdr:nvPicPr>
        <xdr:cNvPr id="51" name="Kép 50">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10"/>
        <a:stretch>
          <a:fillRect/>
        </a:stretch>
      </xdr:blipFill>
      <xdr:spPr>
        <a:xfrm>
          <a:off x="6111240" y="8778240"/>
          <a:ext cx="342900" cy="337185"/>
        </a:xfrm>
        <a:prstGeom prst="rect">
          <a:avLst/>
        </a:prstGeom>
      </xdr:spPr>
    </xdr:pic>
    <xdr:clientData/>
  </xdr:twoCellAnchor>
  <xdr:twoCellAnchor editAs="oneCell">
    <xdr:from>
      <xdr:col>14</xdr:col>
      <xdr:colOff>0</xdr:colOff>
      <xdr:row>30</xdr:row>
      <xdr:rowOff>0</xdr:rowOff>
    </xdr:from>
    <xdr:to>
      <xdr:col>15</xdr:col>
      <xdr:colOff>0</xdr:colOff>
      <xdr:row>31</xdr:row>
      <xdr:rowOff>11430</xdr:rowOff>
    </xdr:to>
    <xdr:pic>
      <xdr:nvPicPr>
        <xdr:cNvPr id="52" name="Kép 5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0"/>
        <a:stretch>
          <a:fillRect/>
        </a:stretch>
      </xdr:blipFill>
      <xdr:spPr>
        <a:xfrm>
          <a:off x="6111240" y="9761220"/>
          <a:ext cx="342900" cy="337185"/>
        </a:xfrm>
        <a:prstGeom prst="rect">
          <a:avLst/>
        </a:prstGeom>
      </xdr:spPr>
    </xdr:pic>
    <xdr:clientData/>
  </xdr:twoCellAnchor>
  <xdr:twoCellAnchor editAs="oneCell">
    <xdr:from>
      <xdr:col>14</xdr:col>
      <xdr:colOff>0</xdr:colOff>
      <xdr:row>31</xdr:row>
      <xdr:rowOff>0</xdr:rowOff>
    </xdr:from>
    <xdr:to>
      <xdr:col>15</xdr:col>
      <xdr:colOff>0</xdr:colOff>
      <xdr:row>32</xdr:row>
      <xdr:rowOff>11430</xdr:rowOff>
    </xdr:to>
    <xdr:pic>
      <xdr:nvPicPr>
        <xdr:cNvPr id="53" name="Kép 52">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10"/>
        <a:stretch>
          <a:fillRect/>
        </a:stretch>
      </xdr:blipFill>
      <xdr:spPr>
        <a:xfrm>
          <a:off x="6111240" y="10088880"/>
          <a:ext cx="342900" cy="337185"/>
        </a:xfrm>
        <a:prstGeom prst="rect">
          <a:avLst/>
        </a:prstGeom>
      </xdr:spPr>
    </xdr:pic>
    <xdr:clientData/>
  </xdr:twoCellAnchor>
  <xdr:twoCellAnchor editAs="oneCell">
    <xdr:from>
      <xdr:col>14</xdr:col>
      <xdr:colOff>0</xdr:colOff>
      <xdr:row>33</xdr:row>
      <xdr:rowOff>0</xdr:rowOff>
    </xdr:from>
    <xdr:to>
      <xdr:col>15</xdr:col>
      <xdr:colOff>0</xdr:colOff>
      <xdr:row>34</xdr:row>
      <xdr:rowOff>11430</xdr:rowOff>
    </xdr:to>
    <xdr:pic>
      <xdr:nvPicPr>
        <xdr:cNvPr id="54" name="Kép 53">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0"/>
        <a:stretch>
          <a:fillRect/>
        </a:stretch>
      </xdr:blipFill>
      <xdr:spPr>
        <a:xfrm>
          <a:off x="6111240" y="10744200"/>
          <a:ext cx="342900" cy="337185"/>
        </a:xfrm>
        <a:prstGeom prst="rect">
          <a:avLst/>
        </a:prstGeom>
      </xdr:spPr>
    </xdr:pic>
    <xdr:clientData/>
  </xdr:twoCellAnchor>
  <xdr:twoCellAnchor editAs="oneCell">
    <xdr:from>
      <xdr:col>14</xdr:col>
      <xdr:colOff>0</xdr:colOff>
      <xdr:row>40</xdr:row>
      <xdr:rowOff>0</xdr:rowOff>
    </xdr:from>
    <xdr:to>
      <xdr:col>15</xdr:col>
      <xdr:colOff>0</xdr:colOff>
      <xdr:row>41</xdr:row>
      <xdr:rowOff>11430</xdr:rowOff>
    </xdr:to>
    <xdr:pic>
      <xdr:nvPicPr>
        <xdr:cNvPr id="55" name="Kép 54">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10"/>
        <a:stretch>
          <a:fillRect/>
        </a:stretch>
      </xdr:blipFill>
      <xdr:spPr>
        <a:xfrm>
          <a:off x="6111240" y="13037820"/>
          <a:ext cx="342900" cy="337185"/>
        </a:xfrm>
        <a:prstGeom prst="rect">
          <a:avLst/>
        </a:prstGeom>
      </xdr:spPr>
    </xdr:pic>
    <xdr:clientData/>
  </xdr:twoCellAnchor>
  <xdr:twoCellAnchor editAs="oneCell">
    <xdr:from>
      <xdr:col>14</xdr:col>
      <xdr:colOff>0</xdr:colOff>
      <xdr:row>42</xdr:row>
      <xdr:rowOff>0</xdr:rowOff>
    </xdr:from>
    <xdr:to>
      <xdr:col>15</xdr:col>
      <xdr:colOff>0</xdr:colOff>
      <xdr:row>43</xdr:row>
      <xdr:rowOff>11430</xdr:rowOff>
    </xdr:to>
    <xdr:pic>
      <xdr:nvPicPr>
        <xdr:cNvPr id="56" name="Kép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0"/>
        <a:stretch>
          <a:fillRect/>
        </a:stretch>
      </xdr:blipFill>
      <xdr:spPr>
        <a:xfrm>
          <a:off x="6111240" y="13693140"/>
          <a:ext cx="342900" cy="337185"/>
        </a:xfrm>
        <a:prstGeom prst="rect">
          <a:avLst/>
        </a:prstGeom>
      </xdr:spPr>
    </xdr:pic>
    <xdr:clientData/>
  </xdr:twoCellAnchor>
  <xdr:twoCellAnchor editAs="oneCell">
    <xdr:from>
      <xdr:col>14</xdr:col>
      <xdr:colOff>0</xdr:colOff>
      <xdr:row>45</xdr:row>
      <xdr:rowOff>0</xdr:rowOff>
    </xdr:from>
    <xdr:to>
      <xdr:col>15</xdr:col>
      <xdr:colOff>0</xdr:colOff>
      <xdr:row>46</xdr:row>
      <xdr:rowOff>11430</xdr:rowOff>
    </xdr:to>
    <xdr:pic>
      <xdr:nvPicPr>
        <xdr:cNvPr id="57" name="Kép 56">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0"/>
        <a:stretch>
          <a:fillRect/>
        </a:stretch>
      </xdr:blipFill>
      <xdr:spPr>
        <a:xfrm>
          <a:off x="6111240" y="14676120"/>
          <a:ext cx="342900" cy="337185"/>
        </a:xfrm>
        <a:prstGeom prst="rect">
          <a:avLst/>
        </a:prstGeom>
      </xdr:spPr>
    </xdr:pic>
    <xdr:clientData/>
  </xdr:twoCellAnchor>
  <xdr:oneCellAnchor>
    <xdr:from>
      <xdr:col>14</xdr:col>
      <xdr:colOff>0</xdr:colOff>
      <xdr:row>14</xdr:row>
      <xdr:rowOff>0</xdr:rowOff>
    </xdr:from>
    <xdr:ext cx="342000" cy="342000"/>
    <xdr:pic>
      <xdr:nvPicPr>
        <xdr:cNvPr id="58" name="Kép 57">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4518660"/>
          <a:ext cx="342000" cy="342000"/>
        </a:xfrm>
        <a:prstGeom prst="rect">
          <a:avLst/>
        </a:prstGeom>
      </xdr:spPr>
    </xdr:pic>
    <xdr:clientData/>
  </xdr:oneCellAnchor>
  <xdr:oneCellAnchor>
    <xdr:from>
      <xdr:col>14</xdr:col>
      <xdr:colOff>0</xdr:colOff>
      <xdr:row>15</xdr:row>
      <xdr:rowOff>0</xdr:rowOff>
    </xdr:from>
    <xdr:ext cx="342000" cy="342000"/>
    <xdr:pic>
      <xdr:nvPicPr>
        <xdr:cNvPr id="59" name="Kép 58">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twoCellAnchor editAs="oneCell">
    <xdr:from>
      <xdr:col>3</xdr:col>
      <xdr:colOff>0</xdr:colOff>
      <xdr:row>12</xdr:row>
      <xdr:rowOff>0</xdr:rowOff>
    </xdr:from>
    <xdr:to>
      <xdr:col>3</xdr:col>
      <xdr:colOff>330570</xdr:colOff>
      <xdr:row>13</xdr:row>
      <xdr:rowOff>18150</xdr:rowOff>
    </xdr:to>
    <xdr:pic>
      <xdr:nvPicPr>
        <xdr:cNvPr id="60" name="Kép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36420" y="3863340"/>
          <a:ext cx="342000" cy="342000"/>
        </a:xfrm>
        <a:prstGeom prst="rect">
          <a:avLst/>
        </a:prstGeom>
      </xdr:spPr>
    </xdr:pic>
    <xdr:clientData/>
  </xdr:twoCellAnchor>
  <xdr:oneCellAnchor>
    <xdr:from>
      <xdr:col>14</xdr:col>
      <xdr:colOff>0</xdr:colOff>
      <xdr:row>19</xdr:row>
      <xdr:rowOff>0</xdr:rowOff>
    </xdr:from>
    <xdr:ext cx="342000" cy="342000"/>
    <xdr:pic>
      <xdr:nvPicPr>
        <xdr:cNvPr id="61" name="Kép 60">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156960"/>
          <a:ext cx="342000" cy="342000"/>
        </a:xfrm>
        <a:prstGeom prst="rect">
          <a:avLst/>
        </a:prstGeom>
      </xdr:spPr>
    </xdr:pic>
    <xdr:clientData/>
  </xdr:oneCellAnchor>
  <xdr:oneCellAnchor>
    <xdr:from>
      <xdr:col>14</xdr:col>
      <xdr:colOff>0</xdr:colOff>
      <xdr:row>20</xdr:row>
      <xdr:rowOff>0</xdr:rowOff>
    </xdr:from>
    <xdr:ext cx="342000" cy="342000"/>
    <xdr:pic>
      <xdr:nvPicPr>
        <xdr:cNvPr id="62" name="Kép 6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484620"/>
          <a:ext cx="342000" cy="342000"/>
        </a:xfrm>
        <a:prstGeom prst="rect">
          <a:avLst/>
        </a:prstGeom>
      </xdr:spPr>
    </xdr:pic>
    <xdr:clientData/>
  </xdr:oneCellAnchor>
  <xdr:oneCellAnchor>
    <xdr:from>
      <xdr:col>14</xdr:col>
      <xdr:colOff>0</xdr:colOff>
      <xdr:row>26</xdr:row>
      <xdr:rowOff>0</xdr:rowOff>
    </xdr:from>
    <xdr:ext cx="342000" cy="342000"/>
    <xdr:pic>
      <xdr:nvPicPr>
        <xdr:cNvPr id="63" name="Kép 62">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8450580"/>
          <a:ext cx="342000" cy="342000"/>
        </a:xfrm>
        <a:prstGeom prst="rect">
          <a:avLst/>
        </a:prstGeom>
      </xdr:spPr>
    </xdr:pic>
    <xdr:clientData/>
  </xdr:oneCellAnchor>
  <xdr:twoCellAnchor editAs="oneCell">
    <xdr:from>
      <xdr:col>14</xdr:col>
      <xdr:colOff>0</xdr:colOff>
      <xdr:row>34</xdr:row>
      <xdr:rowOff>0</xdr:rowOff>
    </xdr:from>
    <xdr:to>
      <xdr:col>15</xdr:col>
      <xdr:colOff>0</xdr:colOff>
      <xdr:row>35</xdr:row>
      <xdr:rowOff>11430</xdr:rowOff>
    </xdr:to>
    <xdr:pic>
      <xdr:nvPicPr>
        <xdr:cNvPr id="64" name="Kép 63">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0"/>
        <a:stretch>
          <a:fillRect/>
        </a:stretch>
      </xdr:blipFill>
      <xdr:spPr>
        <a:xfrm>
          <a:off x="6111240" y="11071860"/>
          <a:ext cx="342900" cy="337185"/>
        </a:xfrm>
        <a:prstGeom prst="rect">
          <a:avLst/>
        </a:prstGeom>
      </xdr:spPr>
    </xdr:pic>
    <xdr:clientData/>
  </xdr:twoCellAnchor>
  <xdr:oneCellAnchor>
    <xdr:from>
      <xdr:col>14</xdr:col>
      <xdr:colOff>0</xdr:colOff>
      <xdr:row>38</xdr:row>
      <xdr:rowOff>0</xdr:rowOff>
    </xdr:from>
    <xdr:ext cx="342000" cy="342000"/>
    <xdr:pic>
      <xdr:nvPicPr>
        <xdr:cNvPr id="65" name="Kép 64">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2382500"/>
          <a:ext cx="342000" cy="342000"/>
        </a:xfrm>
        <a:prstGeom prst="rect">
          <a:avLst/>
        </a:prstGeom>
      </xdr:spPr>
    </xdr:pic>
    <xdr:clientData/>
  </xdr:oneCellAnchor>
  <xdr:twoCellAnchor editAs="oneCell">
    <xdr:from>
      <xdr:col>14</xdr:col>
      <xdr:colOff>0</xdr:colOff>
      <xdr:row>41</xdr:row>
      <xdr:rowOff>0</xdr:rowOff>
    </xdr:from>
    <xdr:to>
      <xdr:col>15</xdr:col>
      <xdr:colOff>0</xdr:colOff>
      <xdr:row>42</xdr:row>
      <xdr:rowOff>11430</xdr:rowOff>
    </xdr:to>
    <xdr:pic>
      <xdr:nvPicPr>
        <xdr:cNvPr id="66" name="Kép 65">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0"/>
        <a:stretch>
          <a:fillRect/>
        </a:stretch>
      </xdr:blipFill>
      <xdr:spPr>
        <a:xfrm>
          <a:off x="6111240" y="13365480"/>
          <a:ext cx="342900" cy="337185"/>
        </a:xfrm>
        <a:prstGeom prst="rect">
          <a:avLst/>
        </a:prstGeom>
      </xdr:spPr>
    </xdr:pic>
    <xdr:clientData/>
  </xdr:twoCellAnchor>
  <xdr:oneCellAnchor>
    <xdr:from>
      <xdr:col>14</xdr:col>
      <xdr:colOff>0</xdr:colOff>
      <xdr:row>17</xdr:row>
      <xdr:rowOff>0</xdr:rowOff>
    </xdr:from>
    <xdr:ext cx="342000" cy="342000"/>
    <xdr:pic>
      <xdr:nvPicPr>
        <xdr:cNvPr id="67" name="Kép 66">
          <a:extLst>
            <a:ext uri="{FF2B5EF4-FFF2-40B4-BE49-F238E27FC236}">
              <a16:creationId xmlns:a16="http://schemas.microsoft.com/office/drawing/2014/main" id="{00000000-0008-0000-0C00-00004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5501640"/>
          <a:ext cx="342000" cy="342000"/>
        </a:xfrm>
        <a:prstGeom prst="rect">
          <a:avLst/>
        </a:prstGeom>
      </xdr:spPr>
    </xdr:pic>
    <xdr:clientData/>
  </xdr:oneCellAnchor>
  <xdr:oneCellAnchor>
    <xdr:from>
      <xdr:col>14</xdr:col>
      <xdr:colOff>0</xdr:colOff>
      <xdr:row>18</xdr:row>
      <xdr:rowOff>0</xdr:rowOff>
    </xdr:from>
    <xdr:ext cx="342000" cy="342000"/>
    <xdr:pic>
      <xdr:nvPicPr>
        <xdr:cNvPr id="68" name="Kép 67">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5829300"/>
          <a:ext cx="342000" cy="342000"/>
        </a:xfrm>
        <a:prstGeom prst="rect">
          <a:avLst/>
        </a:prstGeom>
      </xdr:spPr>
    </xdr:pic>
    <xdr:clientData/>
  </xdr:oneCellAnchor>
  <xdr:oneCellAnchor>
    <xdr:from>
      <xdr:col>14</xdr:col>
      <xdr:colOff>0</xdr:colOff>
      <xdr:row>21</xdr:row>
      <xdr:rowOff>0</xdr:rowOff>
    </xdr:from>
    <xdr:ext cx="342000" cy="342000"/>
    <xdr:pic>
      <xdr:nvPicPr>
        <xdr:cNvPr id="69" name="Kép 68">
          <a:extLst>
            <a:ext uri="{FF2B5EF4-FFF2-40B4-BE49-F238E27FC236}">
              <a16:creationId xmlns:a16="http://schemas.microsoft.com/office/drawing/2014/main" id="{00000000-0008-0000-0C00-00004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6812280"/>
          <a:ext cx="342000" cy="342000"/>
        </a:xfrm>
        <a:prstGeom prst="rect">
          <a:avLst/>
        </a:prstGeom>
      </xdr:spPr>
    </xdr:pic>
    <xdr:clientData/>
  </xdr:oneCellAnchor>
  <xdr:oneCellAnchor>
    <xdr:from>
      <xdr:col>14</xdr:col>
      <xdr:colOff>0</xdr:colOff>
      <xdr:row>22</xdr:row>
      <xdr:rowOff>0</xdr:rowOff>
    </xdr:from>
    <xdr:ext cx="342000" cy="342000"/>
    <xdr:pic>
      <xdr:nvPicPr>
        <xdr:cNvPr id="70" name="Kép 69">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7139940"/>
          <a:ext cx="342000" cy="342000"/>
        </a:xfrm>
        <a:prstGeom prst="rect">
          <a:avLst/>
        </a:prstGeom>
      </xdr:spPr>
    </xdr:pic>
    <xdr:clientData/>
  </xdr:oneCellAnchor>
  <xdr:oneCellAnchor>
    <xdr:from>
      <xdr:col>14</xdr:col>
      <xdr:colOff>0</xdr:colOff>
      <xdr:row>24</xdr:row>
      <xdr:rowOff>0</xdr:rowOff>
    </xdr:from>
    <xdr:ext cx="342000" cy="342000"/>
    <xdr:pic>
      <xdr:nvPicPr>
        <xdr:cNvPr id="71" name="Kép 70">
          <a:extLst>
            <a:ext uri="{FF2B5EF4-FFF2-40B4-BE49-F238E27FC236}">
              <a16:creationId xmlns:a16="http://schemas.microsoft.com/office/drawing/2014/main" id="{00000000-0008-0000-0C00-00004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35</xdr:row>
      <xdr:rowOff>0</xdr:rowOff>
    </xdr:from>
    <xdr:ext cx="342000" cy="342000"/>
    <xdr:pic>
      <xdr:nvPicPr>
        <xdr:cNvPr id="72" name="Kép 7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1399520"/>
          <a:ext cx="342000" cy="342000"/>
        </a:xfrm>
        <a:prstGeom prst="rect">
          <a:avLst/>
        </a:prstGeom>
      </xdr:spPr>
    </xdr:pic>
    <xdr:clientData/>
  </xdr:oneCellAnchor>
  <xdr:oneCellAnchor>
    <xdr:from>
      <xdr:col>14</xdr:col>
      <xdr:colOff>0</xdr:colOff>
      <xdr:row>37</xdr:row>
      <xdr:rowOff>0</xdr:rowOff>
    </xdr:from>
    <xdr:ext cx="342000" cy="342000"/>
    <xdr:pic>
      <xdr:nvPicPr>
        <xdr:cNvPr id="73" name="Kép 72">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oneCellAnchor>
  <xdr:oneCellAnchor>
    <xdr:from>
      <xdr:col>14</xdr:col>
      <xdr:colOff>0</xdr:colOff>
      <xdr:row>44</xdr:row>
      <xdr:rowOff>0</xdr:rowOff>
    </xdr:from>
    <xdr:ext cx="342000" cy="342000"/>
    <xdr:pic>
      <xdr:nvPicPr>
        <xdr:cNvPr id="74" name="Kép 73">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4348460"/>
          <a:ext cx="342000" cy="342000"/>
        </a:xfrm>
        <a:prstGeom prst="rect">
          <a:avLst/>
        </a:prstGeom>
      </xdr:spPr>
    </xdr:pic>
    <xdr:clientData/>
  </xdr:oneCellAnchor>
  <xdr:oneCellAnchor>
    <xdr:from>
      <xdr:col>14</xdr:col>
      <xdr:colOff>0</xdr:colOff>
      <xdr:row>39</xdr:row>
      <xdr:rowOff>0</xdr:rowOff>
    </xdr:from>
    <xdr:ext cx="342000" cy="342000"/>
    <xdr:pic>
      <xdr:nvPicPr>
        <xdr:cNvPr id="75" name="Kép 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12710160"/>
          <a:ext cx="342000" cy="342000"/>
        </a:xfrm>
        <a:prstGeom prst="rect">
          <a:avLst/>
        </a:prstGeom>
      </xdr:spPr>
    </xdr:pic>
    <xdr:clientData/>
  </xdr:oneCellAnchor>
  <xdr:oneCellAnchor>
    <xdr:from>
      <xdr:col>14</xdr:col>
      <xdr:colOff>0</xdr:colOff>
      <xdr:row>32</xdr:row>
      <xdr:rowOff>0</xdr:rowOff>
    </xdr:from>
    <xdr:ext cx="342000" cy="342000"/>
    <xdr:pic>
      <xdr:nvPicPr>
        <xdr:cNvPr id="76" name="Kép 75">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0416540"/>
          <a:ext cx="342000" cy="342000"/>
        </a:xfrm>
        <a:prstGeom prst="rect">
          <a:avLst/>
        </a:prstGeom>
      </xdr:spPr>
    </xdr:pic>
    <xdr:clientData/>
  </xdr:oneCellAnchor>
  <xdr:oneCellAnchor>
    <xdr:from>
      <xdr:col>14</xdr:col>
      <xdr:colOff>0</xdr:colOff>
      <xdr:row>36</xdr:row>
      <xdr:rowOff>0</xdr:rowOff>
    </xdr:from>
    <xdr:ext cx="342000" cy="342000"/>
    <xdr:pic>
      <xdr:nvPicPr>
        <xdr:cNvPr id="77" name="Kép 76">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oneCellAnchor>
  <xdr:oneCellAnchor>
    <xdr:from>
      <xdr:col>14</xdr:col>
      <xdr:colOff>0</xdr:colOff>
      <xdr:row>43</xdr:row>
      <xdr:rowOff>0</xdr:rowOff>
    </xdr:from>
    <xdr:ext cx="342000" cy="342000"/>
    <xdr:pic>
      <xdr:nvPicPr>
        <xdr:cNvPr id="78" name="Kép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4020800"/>
          <a:ext cx="342000" cy="342000"/>
        </a:xfrm>
        <a:prstGeom prst="rect">
          <a:avLst/>
        </a:prstGeom>
      </xdr:spPr>
    </xdr:pic>
    <xdr:clientData/>
  </xdr:oneCellAnchor>
  <xdr:oneCellAnchor>
    <xdr:from>
      <xdr:col>14</xdr:col>
      <xdr:colOff>0</xdr:colOff>
      <xdr:row>46</xdr:row>
      <xdr:rowOff>0</xdr:rowOff>
    </xdr:from>
    <xdr:ext cx="342000" cy="342000"/>
    <xdr:pic>
      <xdr:nvPicPr>
        <xdr:cNvPr id="79" name="Kép 7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5003780"/>
          <a:ext cx="342000" cy="342000"/>
        </a:xfrm>
        <a:prstGeom prst="rect">
          <a:avLst/>
        </a:prstGeom>
      </xdr:spPr>
    </xdr:pic>
    <xdr:clientData/>
  </xdr:oneCellAnchor>
  <xdr:oneCellAnchor>
    <xdr:from>
      <xdr:col>14</xdr:col>
      <xdr:colOff>0</xdr:colOff>
      <xdr:row>47</xdr:row>
      <xdr:rowOff>0</xdr:rowOff>
    </xdr:from>
    <xdr:ext cx="342000" cy="342000"/>
    <xdr:pic>
      <xdr:nvPicPr>
        <xdr:cNvPr id="80" name="Kép 79">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5331440"/>
          <a:ext cx="342000" cy="342000"/>
        </a:xfrm>
        <a:prstGeom prst="rect">
          <a:avLst/>
        </a:prstGeom>
      </xdr:spPr>
    </xdr:pic>
    <xdr:clientData/>
  </xdr:oneCellAnchor>
  <xdr:twoCellAnchor editAs="oneCell">
    <xdr:from>
      <xdr:col>14</xdr:col>
      <xdr:colOff>0</xdr:colOff>
      <xdr:row>29</xdr:row>
      <xdr:rowOff>0</xdr:rowOff>
    </xdr:from>
    <xdr:to>
      <xdr:col>14</xdr:col>
      <xdr:colOff>330570</xdr:colOff>
      <xdr:row>30</xdr:row>
      <xdr:rowOff>18150</xdr:rowOff>
    </xdr:to>
    <xdr:pic>
      <xdr:nvPicPr>
        <xdr:cNvPr id="81" name="Kép 80">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9433560"/>
          <a:ext cx="342000" cy="342000"/>
        </a:xfrm>
        <a:prstGeom prst="rect">
          <a:avLst/>
        </a:prstGeom>
      </xdr:spPr>
    </xdr:pic>
    <xdr:clientData/>
  </xdr:twoCellAnchor>
  <xdr:oneCellAnchor>
    <xdr:from>
      <xdr:col>14</xdr:col>
      <xdr:colOff>0</xdr:colOff>
      <xdr:row>28</xdr:row>
      <xdr:rowOff>0</xdr:rowOff>
    </xdr:from>
    <xdr:ext cx="342000" cy="342000"/>
    <xdr:pic>
      <xdr:nvPicPr>
        <xdr:cNvPr id="82" name="Kép 8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11240" y="9105900"/>
          <a:ext cx="342000" cy="342000"/>
        </a:xfrm>
        <a:prstGeom prst="rect">
          <a:avLst/>
        </a:prstGeom>
      </xdr:spPr>
    </xdr:pic>
    <xdr:clientData/>
  </xdr:oneCellAnchor>
  <xdr:twoCellAnchor editAs="oneCell">
    <xdr:from>
      <xdr:col>3</xdr:col>
      <xdr:colOff>0</xdr:colOff>
      <xdr:row>23</xdr:row>
      <xdr:rowOff>0</xdr:rowOff>
    </xdr:from>
    <xdr:to>
      <xdr:col>4</xdr:col>
      <xdr:colOff>11430</xdr:colOff>
      <xdr:row>24</xdr:row>
      <xdr:rowOff>11430</xdr:rowOff>
    </xdr:to>
    <xdr:pic>
      <xdr:nvPicPr>
        <xdr:cNvPr id="84" name="Kép 83">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0"/>
        <a:stretch>
          <a:fillRect/>
        </a:stretch>
      </xdr:blipFill>
      <xdr:spPr>
        <a:xfrm>
          <a:off x="1836420" y="7467600"/>
          <a:ext cx="352425" cy="337185"/>
        </a:xfrm>
        <a:prstGeom prst="rect">
          <a:avLst/>
        </a:prstGeom>
      </xdr:spPr>
    </xdr:pic>
    <xdr:clientData/>
  </xdr:twoCellAnchor>
  <xdr:oneCellAnchor>
    <xdr:from>
      <xdr:col>3</xdr:col>
      <xdr:colOff>0</xdr:colOff>
      <xdr:row>21</xdr:row>
      <xdr:rowOff>0</xdr:rowOff>
    </xdr:from>
    <xdr:ext cx="342000" cy="342000"/>
    <xdr:pic>
      <xdr:nvPicPr>
        <xdr:cNvPr id="85" name="Kép 84">
          <a:extLst>
            <a:ext uri="{FF2B5EF4-FFF2-40B4-BE49-F238E27FC236}">
              <a16:creationId xmlns:a16="http://schemas.microsoft.com/office/drawing/2014/main" id="{00000000-0008-0000-0C00-00005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6812280"/>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88" name="Lekerekített téglalap 73">
          <a:hlinkClick xmlns:r="http://schemas.openxmlformats.org/officeDocument/2006/relationships" r:id="rId20" tooltip="2013 Berlin"/>
          <a:extLst>
            <a:ext uri="{FF2B5EF4-FFF2-40B4-BE49-F238E27FC236}">
              <a16:creationId xmlns:a16="http://schemas.microsoft.com/office/drawing/2014/main" id="{4F973703-1500-47A4-A4B4-01CEEAC75293}"/>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89" name="Lekerekített téglalap 74">
          <a:hlinkClick xmlns:r="http://schemas.openxmlformats.org/officeDocument/2006/relationships" r:id="rId21" tooltip="2014 Billund"/>
          <a:extLst>
            <a:ext uri="{FF2B5EF4-FFF2-40B4-BE49-F238E27FC236}">
              <a16:creationId xmlns:a16="http://schemas.microsoft.com/office/drawing/2014/main" id="{9CC3638C-67DD-4B63-9939-395FFA92E78D}"/>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90" name="Lekerekített téglalap 75">
          <a:hlinkClick xmlns:r="http://schemas.openxmlformats.org/officeDocument/2006/relationships" r:id="rId22" tooltip="2015 Lubin"/>
          <a:extLst>
            <a:ext uri="{FF2B5EF4-FFF2-40B4-BE49-F238E27FC236}">
              <a16:creationId xmlns:a16="http://schemas.microsoft.com/office/drawing/2014/main" id="{843D4624-2A27-4BBB-8B87-44E77ECE27B9}"/>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91" name="Lekerekített téglalap 76">
          <a:hlinkClick xmlns:r="http://schemas.openxmlformats.org/officeDocument/2006/relationships" r:id="rId23" tooltip="2016 Almelo"/>
          <a:extLst>
            <a:ext uri="{FF2B5EF4-FFF2-40B4-BE49-F238E27FC236}">
              <a16:creationId xmlns:a16="http://schemas.microsoft.com/office/drawing/2014/main" id="{C61EA7D9-9860-4C61-AECE-BB6EA29F249C}"/>
            </a:ext>
          </a:extLst>
        </xdr:cNvPr>
        <xdr:cNvSpPr/>
      </xdr:nvSpPr>
      <xdr:spPr>
        <a:xfrm>
          <a:off x="7298531" y="106204"/>
          <a:ext cx="729792" cy="44958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92" name="Lekerekített téglalap 82">
          <a:hlinkClick xmlns:r="http://schemas.openxmlformats.org/officeDocument/2006/relationships" r:id="rId24" tooltip="2017 Budapest"/>
          <a:extLst>
            <a:ext uri="{FF2B5EF4-FFF2-40B4-BE49-F238E27FC236}">
              <a16:creationId xmlns:a16="http://schemas.microsoft.com/office/drawing/2014/main" id="{1A673AAB-9595-463A-B302-10BE10EFB3E9}"/>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93" name="Lekerekített téglalap 82">
          <a:hlinkClick xmlns:r="http://schemas.openxmlformats.org/officeDocument/2006/relationships" r:id="rId25" tooltip="2018 Billund"/>
          <a:extLst>
            <a:ext uri="{FF2B5EF4-FFF2-40B4-BE49-F238E27FC236}">
              <a16:creationId xmlns:a16="http://schemas.microsoft.com/office/drawing/2014/main" id="{AA2B33DC-B49F-4F31-A8FF-449B4A0FFAB3}"/>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94" name="Lekerekített téglalap 76">
          <a:hlinkClick xmlns:r="http://schemas.openxmlformats.org/officeDocument/2006/relationships" r:id="rId26" tooltip="2019 Fulda"/>
          <a:extLst>
            <a:ext uri="{FF2B5EF4-FFF2-40B4-BE49-F238E27FC236}">
              <a16:creationId xmlns:a16="http://schemas.microsoft.com/office/drawing/2014/main" id="{33659F72-06DC-48DE-AECF-87D18070489F}"/>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95" name="Lekerekített téglalap 82">
          <a:hlinkClick xmlns:r="http://schemas.openxmlformats.org/officeDocument/2006/relationships" r:id="rId27" tooltip="2020 Bierdzany"/>
          <a:extLst>
            <a:ext uri="{FF2B5EF4-FFF2-40B4-BE49-F238E27FC236}">
              <a16:creationId xmlns:a16="http://schemas.microsoft.com/office/drawing/2014/main" id="{33253B1C-2809-42E7-8570-EE0090BB71C9}"/>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96" name="Lekerekített téglalap 82">
          <a:hlinkClick xmlns:r="http://schemas.openxmlformats.org/officeDocument/2006/relationships" r:id="rId28" tooltip="2021 Bielsko-Biala"/>
          <a:extLst>
            <a:ext uri="{FF2B5EF4-FFF2-40B4-BE49-F238E27FC236}">
              <a16:creationId xmlns:a16="http://schemas.microsoft.com/office/drawing/2014/main" id="{EA3513F2-11B4-41F7-AFF2-282E111740BC}"/>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97" name="Lekerekített téglalap 77">
          <a:hlinkClick xmlns:r="http://schemas.openxmlformats.org/officeDocument/2006/relationships" r:id="rId29" tooltip="Overview"/>
          <a:extLst>
            <a:ext uri="{FF2B5EF4-FFF2-40B4-BE49-F238E27FC236}">
              <a16:creationId xmlns:a16="http://schemas.microsoft.com/office/drawing/2014/main" id="{7C3A0D9B-1685-455E-96DA-3D174D12ABF6}"/>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98" name="Lekerekített téglalap 78">
          <a:hlinkClick xmlns:r="http://schemas.openxmlformats.org/officeDocument/2006/relationships" r:id="rId30" tooltip="All Time Table"/>
          <a:extLst>
            <a:ext uri="{FF2B5EF4-FFF2-40B4-BE49-F238E27FC236}">
              <a16:creationId xmlns:a16="http://schemas.microsoft.com/office/drawing/2014/main" id="{620D6353-2464-4FC6-898D-D0C2E493BF9B}"/>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99" name="Lekerekített téglalap 79">
          <a:hlinkClick xmlns:r="http://schemas.openxmlformats.org/officeDocument/2006/relationships" r:id="rId31" tooltip="Records"/>
          <a:extLst>
            <a:ext uri="{FF2B5EF4-FFF2-40B4-BE49-F238E27FC236}">
              <a16:creationId xmlns:a16="http://schemas.microsoft.com/office/drawing/2014/main" id="{4558ADB7-A2D6-4CAA-99AD-8B039A4C160F}"/>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0D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0D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0D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0D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0D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0D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0D00-000008000000}"/>
            </a:ext>
          </a:extLst>
        </xdr:cNvPr>
        <xdr:cNvSpPr/>
      </xdr:nvSpPr>
      <xdr:spPr>
        <a:xfrm>
          <a:off x="2771775"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0D00-000009000000}"/>
            </a:ext>
          </a:extLst>
        </xdr:cNvPr>
        <xdr:cNvSpPr/>
      </xdr:nvSpPr>
      <xdr:spPr>
        <a:xfrm>
          <a:off x="2771776"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0D00-00000A000000}"/>
            </a:ext>
          </a:extLst>
        </xdr:cNvPr>
        <xdr:cNvSpPr/>
      </xdr:nvSpPr>
      <xdr:spPr>
        <a:xfrm>
          <a:off x="2781301"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oneCellAnchor>
    <xdr:from>
      <xdr:col>15</xdr:col>
      <xdr:colOff>1000125</xdr:colOff>
      <xdr:row>4</xdr:row>
      <xdr:rowOff>171450</xdr:rowOff>
    </xdr:from>
    <xdr:ext cx="342000" cy="342000"/>
    <xdr:pic>
      <xdr:nvPicPr>
        <xdr:cNvPr id="18" name="Kép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86625" y="1857375"/>
          <a:ext cx="342000" cy="342000"/>
        </a:xfrm>
        <a:prstGeom prst="rect">
          <a:avLst/>
        </a:prstGeom>
      </xdr:spPr>
    </xdr:pic>
    <xdr:clientData/>
  </xdr:oneCellAnchor>
  <xdr:oneCellAnchor>
    <xdr:from>
      <xdr:col>16</xdr:col>
      <xdr:colOff>302895</xdr:colOff>
      <xdr:row>4</xdr:row>
      <xdr:rowOff>180975</xdr:rowOff>
    </xdr:from>
    <xdr:ext cx="335962" cy="342000"/>
    <xdr:pic>
      <xdr:nvPicPr>
        <xdr:cNvPr id="19" name="Kép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02955" y="1857375"/>
          <a:ext cx="335962" cy="342000"/>
        </a:xfrm>
        <a:prstGeom prst="rect">
          <a:avLst/>
        </a:prstGeom>
      </xdr:spPr>
    </xdr:pic>
    <xdr:clientData/>
  </xdr:oneCellAnchor>
  <xdr:oneCellAnchor>
    <xdr:from>
      <xdr:col>15</xdr:col>
      <xdr:colOff>1619250</xdr:colOff>
      <xdr:row>4</xdr:row>
      <xdr:rowOff>180975</xdr:rowOff>
    </xdr:from>
    <xdr:ext cx="342000" cy="342000"/>
    <xdr:pic>
      <xdr:nvPicPr>
        <xdr:cNvPr id="20" name="Kép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73390" y="1857375"/>
          <a:ext cx="342000" cy="342000"/>
        </a:xfrm>
        <a:prstGeom prst="rect">
          <a:avLst/>
        </a:prstGeom>
      </xdr:spPr>
    </xdr:pic>
    <xdr:clientData/>
  </xdr:oneCellAnchor>
  <xdr:oneCellAnchor>
    <xdr:from>
      <xdr:col>11</xdr:col>
      <xdr:colOff>1104900</xdr:colOff>
      <xdr:row>2</xdr:row>
      <xdr:rowOff>523875</xdr:rowOff>
    </xdr:from>
    <xdr:ext cx="554400" cy="554400"/>
    <xdr:pic>
      <xdr:nvPicPr>
        <xdr:cNvPr id="35" name="Kép 34">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38675" y="1123950"/>
          <a:ext cx="554400" cy="554400"/>
        </a:xfrm>
        <a:prstGeom prst="rect">
          <a:avLst/>
        </a:prstGeom>
      </xdr:spPr>
    </xdr:pic>
    <xdr:clientData/>
  </xdr:oneCellAnchor>
  <xdr:twoCellAnchor editAs="oneCell">
    <xdr:from>
      <xdr:col>1</xdr:col>
      <xdr:colOff>95251</xdr:colOff>
      <xdr:row>1</xdr:row>
      <xdr:rowOff>9526</xdr:rowOff>
    </xdr:from>
    <xdr:to>
      <xdr:col>2</xdr:col>
      <xdr:colOff>1028283</xdr:colOff>
      <xdr:row>3</xdr:row>
      <xdr:rowOff>430531</xdr:rowOff>
    </xdr:to>
    <xdr:pic>
      <xdr:nvPicPr>
        <xdr:cNvPr id="36" name="Kép 35">
          <a:extLst>
            <a:ext uri="{FF2B5EF4-FFF2-40B4-BE49-F238E27FC236}">
              <a16:creationId xmlns:a16="http://schemas.microsoft.com/office/drawing/2014/main" id="{00000000-0008-0000-0D00-000024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4776" y="66676"/>
          <a:ext cx="1066382"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272415</xdr:colOff>
      <xdr:row>4</xdr:row>
      <xdr:rowOff>180975</xdr:rowOff>
    </xdr:from>
    <xdr:ext cx="342000" cy="342000"/>
    <xdr:pic>
      <xdr:nvPicPr>
        <xdr:cNvPr id="38" name="Kép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012555" y="1857375"/>
          <a:ext cx="342000" cy="342000"/>
        </a:xfrm>
        <a:prstGeom prst="rect">
          <a:avLst/>
        </a:prstGeom>
      </xdr:spPr>
    </xdr:pic>
    <xdr:clientData/>
  </xdr:oneCellAnchor>
  <xdr:oneCellAnchor>
    <xdr:from>
      <xdr:col>20</xdr:col>
      <xdr:colOff>278130</xdr:colOff>
      <xdr:row>4</xdr:row>
      <xdr:rowOff>173355</xdr:rowOff>
    </xdr:from>
    <xdr:ext cx="342000" cy="342000"/>
    <xdr:pic>
      <xdr:nvPicPr>
        <xdr:cNvPr id="40" name="Kép 39">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58350" y="1849755"/>
          <a:ext cx="342000" cy="342000"/>
        </a:xfrm>
        <a:prstGeom prst="rect">
          <a:avLst/>
        </a:prstGeom>
      </xdr:spPr>
    </xdr:pic>
    <xdr:clientData/>
  </xdr:oneCellAnchor>
  <xdr:oneCellAnchor>
    <xdr:from>
      <xdr:col>21</xdr:col>
      <xdr:colOff>268605</xdr:colOff>
      <xdr:row>4</xdr:row>
      <xdr:rowOff>173355</xdr:rowOff>
    </xdr:from>
    <xdr:ext cx="342000" cy="342000"/>
    <xdr:pic>
      <xdr:nvPicPr>
        <xdr:cNvPr id="41" name="Kép 40">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68865" y="1849755"/>
          <a:ext cx="342000" cy="342000"/>
        </a:xfrm>
        <a:prstGeom prst="rect">
          <a:avLst/>
        </a:prstGeom>
      </xdr:spPr>
    </xdr:pic>
    <xdr:clientData/>
  </xdr:oneCellAnchor>
  <xdr:twoCellAnchor editAs="oneCell">
    <xdr:from>
      <xdr:col>3</xdr:col>
      <xdr:colOff>0</xdr:colOff>
      <xdr:row>19</xdr:row>
      <xdr:rowOff>0</xdr:rowOff>
    </xdr:from>
    <xdr:to>
      <xdr:col>4</xdr:col>
      <xdr:colOff>11430</xdr:colOff>
      <xdr:row>20</xdr:row>
      <xdr:rowOff>11430</xdr:rowOff>
    </xdr:to>
    <xdr:pic>
      <xdr:nvPicPr>
        <xdr:cNvPr id="42" name="Kép 4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8"/>
        <a:stretch>
          <a:fillRect/>
        </a:stretch>
      </xdr:blipFill>
      <xdr:spPr>
        <a:xfrm>
          <a:off x="1790700" y="6238875"/>
          <a:ext cx="342900" cy="342900"/>
        </a:xfrm>
        <a:prstGeom prst="rect">
          <a:avLst/>
        </a:prstGeom>
      </xdr:spPr>
    </xdr:pic>
    <xdr:clientData/>
  </xdr:twoCellAnchor>
  <xdr:oneCellAnchor>
    <xdr:from>
      <xdr:col>3</xdr:col>
      <xdr:colOff>0</xdr:colOff>
      <xdr:row>17</xdr:row>
      <xdr:rowOff>0</xdr:rowOff>
    </xdr:from>
    <xdr:ext cx="342000" cy="342000"/>
    <xdr:pic>
      <xdr:nvPicPr>
        <xdr:cNvPr id="43" name="Kép 42">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90700" y="5572125"/>
          <a:ext cx="342000" cy="342000"/>
        </a:xfrm>
        <a:prstGeom prst="rect">
          <a:avLst/>
        </a:prstGeom>
      </xdr:spPr>
    </xdr:pic>
    <xdr:clientData/>
  </xdr:oneCellAnchor>
  <xdr:oneCellAnchor>
    <xdr:from>
      <xdr:col>14</xdr:col>
      <xdr:colOff>0</xdr:colOff>
      <xdr:row>9</xdr:row>
      <xdr:rowOff>0</xdr:rowOff>
    </xdr:from>
    <xdr:ext cx="342000" cy="342000"/>
    <xdr:pic>
      <xdr:nvPicPr>
        <xdr:cNvPr id="44" name="Kép 43">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oneCellAnchor>
    <xdr:from>
      <xdr:col>14</xdr:col>
      <xdr:colOff>0</xdr:colOff>
      <xdr:row>11</xdr:row>
      <xdr:rowOff>0</xdr:rowOff>
    </xdr:from>
    <xdr:ext cx="342000" cy="342000"/>
    <xdr:pic>
      <xdr:nvPicPr>
        <xdr:cNvPr id="45" name="Kép 44">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53125" y="3571875"/>
          <a:ext cx="342000" cy="342000"/>
        </a:xfrm>
        <a:prstGeom prst="rect">
          <a:avLst/>
        </a:prstGeom>
      </xdr:spPr>
    </xdr:pic>
    <xdr:clientData/>
  </xdr:oneCellAnchor>
  <xdr:oneCellAnchor>
    <xdr:from>
      <xdr:col>3</xdr:col>
      <xdr:colOff>0</xdr:colOff>
      <xdr:row>10</xdr:row>
      <xdr:rowOff>0</xdr:rowOff>
    </xdr:from>
    <xdr:ext cx="342000" cy="342000"/>
    <xdr:pic>
      <xdr:nvPicPr>
        <xdr:cNvPr id="46" name="Kép 45">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90700" y="3238500"/>
          <a:ext cx="342000" cy="342000"/>
        </a:xfrm>
        <a:prstGeom prst="rect">
          <a:avLst/>
        </a:prstGeom>
      </xdr:spPr>
    </xdr:pic>
    <xdr:clientData/>
  </xdr:oneCellAnchor>
  <xdr:oneCellAnchor>
    <xdr:from>
      <xdr:col>3</xdr:col>
      <xdr:colOff>0</xdr:colOff>
      <xdr:row>14</xdr:row>
      <xdr:rowOff>0</xdr:rowOff>
    </xdr:from>
    <xdr:ext cx="342000" cy="342000"/>
    <xdr:pic>
      <xdr:nvPicPr>
        <xdr:cNvPr id="47" name="Kép 46">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90700" y="4572000"/>
          <a:ext cx="342000" cy="342000"/>
        </a:xfrm>
        <a:prstGeom prst="rect">
          <a:avLst/>
        </a:prstGeom>
      </xdr:spPr>
    </xdr:pic>
    <xdr:clientData/>
  </xdr:oneCellAnchor>
  <xdr:oneCellAnchor>
    <xdr:from>
      <xdr:col>14</xdr:col>
      <xdr:colOff>0</xdr:colOff>
      <xdr:row>10</xdr:row>
      <xdr:rowOff>0</xdr:rowOff>
    </xdr:from>
    <xdr:ext cx="342000" cy="342000"/>
    <xdr:pic>
      <xdr:nvPicPr>
        <xdr:cNvPr id="48" name="Kép 47">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3238500"/>
          <a:ext cx="342000" cy="342000"/>
        </a:xfrm>
        <a:prstGeom prst="rect">
          <a:avLst/>
        </a:prstGeom>
      </xdr:spPr>
    </xdr:pic>
    <xdr:clientData/>
  </xdr:oneCellAnchor>
  <xdr:oneCellAnchor>
    <xdr:from>
      <xdr:col>3</xdr:col>
      <xdr:colOff>0</xdr:colOff>
      <xdr:row>12</xdr:row>
      <xdr:rowOff>0</xdr:rowOff>
    </xdr:from>
    <xdr:ext cx="342000" cy="342000"/>
    <xdr:pic>
      <xdr:nvPicPr>
        <xdr:cNvPr id="49" name="Kép 48">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3905250"/>
          <a:ext cx="342000" cy="342000"/>
        </a:xfrm>
        <a:prstGeom prst="rect">
          <a:avLst/>
        </a:prstGeom>
      </xdr:spPr>
    </xdr:pic>
    <xdr:clientData/>
  </xdr:oneCellAnchor>
  <xdr:oneCellAnchor>
    <xdr:from>
      <xdr:col>14</xdr:col>
      <xdr:colOff>0</xdr:colOff>
      <xdr:row>12</xdr:row>
      <xdr:rowOff>0</xdr:rowOff>
    </xdr:from>
    <xdr:ext cx="335962" cy="342000"/>
    <xdr:pic>
      <xdr:nvPicPr>
        <xdr:cNvPr id="50" name="Kép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905250"/>
          <a:ext cx="335962" cy="342000"/>
        </a:xfrm>
        <a:prstGeom prst="rect">
          <a:avLst/>
        </a:prstGeom>
      </xdr:spPr>
    </xdr:pic>
    <xdr:clientData/>
  </xdr:oneCellAnchor>
  <xdr:twoCellAnchor editAs="oneCell">
    <xdr:from>
      <xdr:col>17</xdr:col>
      <xdr:colOff>281940</xdr:colOff>
      <xdr:row>4</xdr:row>
      <xdr:rowOff>182880</xdr:rowOff>
    </xdr:from>
    <xdr:to>
      <xdr:col>18</xdr:col>
      <xdr:colOff>303900</xdr:colOff>
      <xdr:row>6</xdr:row>
      <xdr:rowOff>8625</xdr:rowOff>
    </xdr:to>
    <xdr:pic>
      <xdr:nvPicPr>
        <xdr:cNvPr id="39" name="Kép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02040" y="1859280"/>
          <a:ext cx="342000" cy="342000"/>
        </a:xfrm>
        <a:prstGeom prst="rect">
          <a:avLst/>
        </a:prstGeom>
      </xdr:spPr>
    </xdr:pic>
    <xdr:clientData/>
  </xdr:twoCellAnchor>
  <xdr:twoCellAnchor editAs="oneCell">
    <xdr:from>
      <xdr:col>19</xdr:col>
      <xdr:colOff>274320</xdr:colOff>
      <xdr:row>4</xdr:row>
      <xdr:rowOff>175260</xdr:rowOff>
    </xdr:from>
    <xdr:to>
      <xdr:col>20</xdr:col>
      <xdr:colOff>294375</xdr:colOff>
      <xdr:row>6</xdr:row>
      <xdr:rowOff>1481</xdr:rowOff>
    </xdr:to>
    <xdr:pic>
      <xdr:nvPicPr>
        <xdr:cNvPr id="51" name="Kép 50">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334500" y="1851660"/>
          <a:ext cx="342000" cy="342000"/>
        </a:xfrm>
        <a:prstGeom prst="rect">
          <a:avLst/>
        </a:prstGeom>
      </xdr:spPr>
    </xdr:pic>
    <xdr:clientData/>
  </xdr:twoCellAnchor>
  <xdr:oneCellAnchor>
    <xdr:from>
      <xdr:col>14</xdr:col>
      <xdr:colOff>0</xdr:colOff>
      <xdr:row>13</xdr:row>
      <xdr:rowOff>0</xdr:rowOff>
    </xdr:from>
    <xdr:ext cx="342000" cy="342000"/>
    <xdr:pic>
      <xdr:nvPicPr>
        <xdr:cNvPr id="52" name="Kép 5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4191000"/>
          <a:ext cx="342000" cy="342000"/>
        </a:xfrm>
        <a:prstGeom prst="rect">
          <a:avLst/>
        </a:prstGeom>
      </xdr:spPr>
    </xdr:pic>
    <xdr:clientData/>
  </xdr:oneCellAnchor>
  <xdr:oneCellAnchor>
    <xdr:from>
      <xdr:col>14</xdr:col>
      <xdr:colOff>0</xdr:colOff>
      <xdr:row>15</xdr:row>
      <xdr:rowOff>0</xdr:rowOff>
    </xdr:from>
    <xdr:ext cx="342000" cy="342000"/>
    <xdr:pic>
      <xdr:nvPicPr>
        <xdr:cNvPr id="53" name="Kép 52">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oneCellAnchor>
    <xdr:from>
      <xdr:col>14</xdr:col>
      <xdr:colOff>0</xdr:colOff>
      <xdr:row>16</xdr:row>
      <xdr:rowOff>0</xdr:rowOff>
    </xdr:from>
    <xdr:ext cx="342000" cy="342000"/>
    <xdr:pic>
      <xdr:nvPicPr>
        <xdr:cNvPr id="54" name="Kép 53">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5173980"/>
          <a:ext cx="342000" cy="342000"/>
        </a:xfrm>
        <a:prstGeom prst="rect">
          <a:avLst/>
        </a:prstGeom>
      </xdr:spPr>
    </xdr:pic>
    <xdr:clientData/>
  </xdr:oneCellAnchor>
  <xdr:oneCellAnchor>
    <xdr:from>
      <xdr:col>14</xdr:col>
      <xdr:colOff>0</xdr:colOff>
      <xdr:row>18</xdr:row>
      <xdr:rowOff>0</xdr:rowOff>
    </xdr:from>
    <xdr:ext cx="342000" cy="342000"/>
    <xdr:pic>
      <xdr:nvPicPr>
        <xdr:cNvPr id="55" name="Kép 54">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5829300"/>
          <a:ext cx="342000" cy="342000"/>
        </a:xfrm>
        <a:prstGeom prst="rect">
          <a:avLst/>
        </a:prstGeom>
      </xdr:spPr>
    </xdr:pic>
    <xdr:clientData/>
  </xdr:oneCellAnchor>
  <xdr:oneCellAnchor>
    <xdr:from>
      <xdr:col>14</xdr:col>
      <xdr:colOff>0</xdr:colOff>
      <xdr:row>20</xdr:row>
      <xdr:rowOff>0</xdr:rowOff>
    </xdr:from>
    <xdr:ext cx="342000" cy="342000"/>
    <xdr:pic>
      <xdr:nvPicPr>
        <xdr:cNvPr id="56" name="Kép 55">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6484620"/>
          <a:ext cx="342000" cy="342000"/>
        </a:xfrm>
        <a:prstGeom prst="rect">
          <a:avLst/>
        </a:prstGeom>
      </xdr:spPr>
    </xdr:pic>
    <xdr:clientData/>
  </xdr:oneCellAnchor>
  <xdr:oneCellAnchor>
    <xdr:from>
      <xdr:col>14</xdr:col>
      <xdr:colOff>0</xdr:colOff>
      <xdr:row>21</xdr:row>
      <xdr:rowOff>0</xdr:rowOff>
    </xdr:from>
    <xdr:ext cx="342000" cy="342000"/>
    <xdr:pic>
      <xdr:nvPicPr>
        <xdr:cNvPr id="57" name="Kép 56">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6812280"/>
          <a:ext cx="342000" cy="342000"/>
        </a:xfrm>
        <a:prstGeom prst="rect">
          <a:avLst/>
        </a:prstGeom>
      </xdr:spPr>
    </xdr:pic>
    <xdr:clientData/>
  </xdr:oneCellAnchor>
  <xdr:oneCellAnchor>
    <xdr:from>
      <xdr:col>14</xdr:col>
      <xdr:colOff>0</xdr:colOff>
      <xdr:row>22</xdr:row>
      <xdr:rowOff>0</xdr:rowOff>
    </xdr:from>
    <xdr:ext cx="342000" cy="342000"/>
    <xdr:pic>
      <xdr:nvPicPr>
        <xdr:cNvPr id="58" name="Kép 57">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7139940"/>
          <a:ext cx="342000" cy="342000"/>
        </a:xfrm>
        <a:prstGeom prst="rect">
          <a:avLst/>
        </a:prstGeom>
      </xdr:spPr>
    </xdr:pic>
    <xdr:clientData/>
  </xdr:oneCellAnchor>
  <xdr:oneCellAnchor>
    <xdr:from>
      <xdr:col>14</xdr:col>
      <xdr:colOff>0</xdr:colOff>
      <xdr:row>24</xdr:row>
      <xdr:rowOff>0</xdr:rowOff>
    </xdr:from>
    <xdr:ext cx="342000" cy="342000"/>
    <xdr:pic>
      <xdr:nvPicPr>
        <xdr:cNvPr id="59" name="Kép 58">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28</xdr:row>
      <xdr:rowOff>0</xdr:rowOff>
    </xdr:from>
    <xdr:ext cx="342000" cy="342000"/>
    <xdr:pic>
      <xdr:nvPicPr>
        <xdr:cNvPr id="60" name="Kép 59">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9105900"/>
          <a:ext cx="342000" cy="342000"/>
        </a:xfrm>
        <a:prstGeom prst="rect">
          <a:avLst/>
        </a:prstGeom>
      </xdr:spPr>
    </xdr:pic>
    <xdr:clientData/>
  </xdr:oneCellAnchor>
  <xdr:oneCellAnchor>
    <xdr:from>
      <xdr:col>14</xdr:col>
      <xdr:colOff>0</xdr:colOff>
      <xdr:row>30</xdr:row>
      <xdr:rowOff>0</xdr:rowOff>
    </xdr:from>
    <xdr:ext cx="342000" cy="342000"/>
    <xdr:pic>
      <xdr:nvPicPr>
        <xdr:cNvPr id="61" name="Kép 60">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9761220"/>
          <a:ext cx="342000" cy="342000"/>
        </a:xfrm>
        <a:prstGeom prst="rect">
          <a:avLst/>
        </a:prstGeom>
      </xdr:spPr>
    </xdr:pic>
    <xdr:clientData/>
  </xdr:oneCellAnchor>
  <xdr:oneCellAnchor>
    <xdr:from>
      <xdr:col>14</xdr:col>
      <xdr:colOff>0</xdr:colOff>
      <xdr:row>33</xdr:row>
      <xdr:rowOff>0</xdr:rowOff>
    </xdr:from>
    <xdr:ext cx="342000" cy="342000"/>
    <xdr:pic>
      <xdr:nvPicPr>
        <xdr:cNvPr id="62" name="Kép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0744200"/>
          <a:ext cx="342000" cy="342000"/>
        </a:xfrm>
        <a:prstGeom prst="rect">
          <a:avLst/>
        </a:prstGeom>
      </xdr:spPr>
    </xdr:pic>
    <xdr:clientData/>
  </xdr:oneCellAnchor>
  <xdr:oneCellAnchor>
    <xdr:from>
      <xdr:col>14</xdr:col>
      <xdr:colOff>0</xdr:colOff>
      <xdr:row>34</xdr:row>
      <xdr:rowOff>0</xdr:rowOff>
    </xdr:from>
    <xdr:ext cx="342000" cy="342000"/>
    <xdr:pic>
      <xdr:nvPicPr>
        <xdr:cNvPr id="63" name="Kép 62">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1071860"/>
          <a:ext cx="342000" cy="342000"/>
        </a:xfrm>
        <a:prstGeom prst="rect">
          <a:avLst/>
        </a:prstGeom>
      </xdr:spPr>
    </xdr:pic>
    <xdr:clientData/>
  </xdr:oneCellAnchor>
  <xdr:oneCellAnchor>
    <xdr:from>
      <xdr:col>14</xdr:col>
      <xdr:colOff>0</xdr:colOff>
      <xdr:row>36</xdr:row>
      <xdr:rowOff>0</xdr:rowOff>
    </xdr:from>
    <xdr:ext cx="342000" cy="342000"/>
    <xdr:pic>
      <xdr:nvPicPr>
        <xdr:cNvPr id="64" name="Kép 63">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oneCellAnchor>
  <xdr:oneCellAnchor>
    <xdr:from>
      <xdr:col>14</xdr:col>
      <xdr:colOff>0</xdr:colOff>
      <xdr:row>41</xdr:row>
      <xdr:rowOff>0</xdr:rowOff>
    </xdr:from>
    <xdr:ext cx="342000" cy="342000"/>
    <xdr:pic>
      <xdr:nvPicPr>
        <xdr:cNvPr id="65" name="Kép 64">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3365480"/>
          <a:ext cx="342000" cy="342000"/>
        </a:xfrm>
        <a:prstGeom prst="rect">
          <a:avLst/>
        </a:prstGeom>
      </xdr:spPr>
    </xdr:pic>
    <xdr:clientData/>
  </xdr:oneCellAnchor>
  <xdr:oneCellAnchor>
    <xdr:from>
      <xdr:col>14</xdr:col>
      <xdr:colOff>0</xdr:colOff>
      <xdr:row>44</xdr:row>
      <xdr:rowOff>0</xdr:rowOff>
    </xdr:from>
    <xdr:ext cx="342000" cy="342000"/>
    <xdr:pic>
      <xdr:nvPicPr>
        <xdr:cNvPr id="66" name="Kép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4348460"/>
          <a:ext cx="342000" cy="342000"/>
        </a:xfrm>
        <a:prstGeom prst="rect">
          <a:avLst/>
        </a:prstGeom>
      </xdr:spPr>
    </xdr:pic>
    <xdr:clientData/>
  </xdr:oneCellAnchor>
  <xdr:oneCellAnchor>
    <xdr:from>
      <xdr:col>14</xdr:col>
      <xdr:colOff>0</xdr:colOff>
      <xdr:row>46</xdr:row>
      <xdr:rowOff>0</xdr:rowOff>
    </xdr:from>
    <xdr:ext cx="342000" cy="342000"/>
    <xdr:pic>
      <xdr:nvPicPr>
        <xdr:cNvPr id="67" name="Kép 66">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5003780"/>
          <a:ext cx="342000" cy="342000"/>
        </a:xfrm>
        <a:prstGeom prst="rect">
          <a:avLst/>
        </a:prstGeom>
      </xdr:spPr>
    </xdr:pic>
    <xdr:clientData/>
  </xdr:oneCellAnchor>
  <xdr:oneCellAnchor>
    <xdr:from>
      <xdr:col>14</xdr:col>
      <xdr:colOff>0</xdr:colOff>
      <xdr:row>51</xdr:row>
      <xdr:rowOff>0</xdr:rowOff>
    </xdr:from>
    <xdr:ext cx="342000" cy="342000"/>
    <xdr:pic>
      <xdr:nvPicPr>
        <xdr:cNvPr id="68" name="Kép 67">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6642080"/>
          <a:ext cx="342000" cy="342000"/>
        </a:xfrm>
        <a:prstGeom prst="rect">
          <a:avLst/>
        </a:prstGeom>
      </xdr:spPr>
    </xdr:pic>
    <xdr:clientData/>
  </xdr:oneCellAnchor>
  <xdr:oneCellAnchor>
    <xdr:from>
      <xdr:col>14</xdr:col>
      <xdr:colOff>0</xdr:colOff>
      <xdr:row>54</xdr:row>
      <xdr:rowOff>0</xdr:rowOff>
    </xdr:from>
    <xdr:ext cx="342000" cy="342000"/>
    <xdr:pic>
      <xdr:nvPicPr>
        <xdr:cNvPr id="69" name="Kép 68">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7625060"/>
          <a:ext cx="342000" cy="342000"/>
        </a:xfrm>
        <a:prstGeom prst="rect">
          <a:avLst/>
        </a:prstGeom>
      </xdr:spPr>
    </xdr:pic>
    <xdr:clientData/>
  </xdr:oneCellAnchor>
  <xdr:oneCellAnchor>
    <xdr:from>
      <xdr:col>14</xdr:col>
      <xdr:colOff>0</xdr:colOff>
      <xdr:row>55</xdr:row>
      <xdr:rowOff>0</xdr:rowOff>
    </xdr:from>
    <xdr:ext cx="342000" cy="342000"/>
    <xdr:pic>
      <xdr:nvPicPr>
        <xdr:cNvPr id="71" name="Kép 70">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7952720"/>
          <a:ext cx="342000" cy="342000"/>
        </a:xfrm>
        <a:prstGeom prst="rect">
          <a:avLst/>
        </a:prstGeom>
      </xdr:spPr>
    </xdr:pic>
    <xdr:clientData/>
  </xdr:oneCellAnchor>
  <xdr:oneCellAnchor>
    <xdr:from>
      <xdr:col>14</xdr:col>
      <xdr:colOff>0</xdr:colOff>
      <xdr:row>58</xdr:row>
      <xdr:rowOff>0</xdr:rowOff>
    </xdr:from>
    <xdr:ext cx="342000" cy="342000"/>
    <xdr:pic>
      <xdr:nvPicPr>
        <xdr:cNvPr id="72" name="Kép 7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8935700"/>
          <a:ext cx="342000" cy="342000"/>
        </a:xfrm>
        <a:prstGeom prst="rect">
          <a:avLst/>
        </a:prstGeom>
      </xdr:spPr>
    </xdr:pic>
    <xdr:clientData/>
  </xdr:oneCellAnchor>
  <xdr:oneCellAnchor>
    <xdr:from>
      <xdr:col>14</xdr:col>
      <xdr:colOff>0</xdr:colOff>
      <xdr:row>62</xdr:row>
      <xdr:rowOff>0</xdr:rowOff>
    </xdr:from>
    <xdr:ext cx="342000" cy="342000"/>
    <xdr:pic>
      <xdr:nvPicPr>
        <xdr:cNvPr id="73" name="Kép 72">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20246340"/>
          <a:ext cx="342000" cy="342000"/>
        </a:xfrm>
        <a:prstGeom prst="rect">
          <a:avLst/>
        </a:prstGeom>
      </xdr:spPr>
    </xdr:pic>
    <xdr:clientData/>
  </xdr:oneCellAnchor>
  <xdr:oneCellAnchor>
    <xdr:from>
      <xdr:col>14</xdr:col>
      <xdr:colOff>0</xdr:colOff>
      <xdr:row>64</xdr:row>
      <xdr:rowOff>0</xdr:rowOff>
    </xdr:from>
    <xdr:ext cx="342000" cy="342000"/>
    <xdr:pic>
      <xdr:nvPicPr>
        <xdr:cNvPr id="74" name="Kép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20901660"/>
          <a:ext cx="342000" cy="342000"/>
        </a:xfrm>
        <a:prstGeom prst="rect">
          <a:avLst/>
        </a:prstGeom>
      </xdr:spPr>
    </xdr:pic>
    <xdr:clientData/>
  </xdr:oneCellAnchor>
  <xdr:oneCellAnchor>
    <xdr:from>
      <xdr:col>14</xdr:col>
      <xdr:colOff>0</xdr:colOff>
      <xdr:row>67</xdr:row>
      <xdr:rowOff>0</xdr:rowOff>
    </xdr:from>
    <xdr:ext cx="342000" cy="342000"/>
    <xdr:pic>
      <xdr:nvPicPr>
        <xdr:cNvPr id="75" name="Kép 74">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21884640"/>
          <a:ext cx="342000" cy="342000"/>
        </a:xfrm>
        <a:prstGeom prst="rect">
          <a:avLst/>
        </a:prstGeom>
      </xdr:spPr>
    </xdr:pic>
    <xdr:clientData/>
  </xdr:oneCellAnchor>
  <xdr:twoCellAnchor editAs="oneCell">
    <xdr:from>
      <xdr:col>15</xdr:col>
      <xdr:colOff>1303020</xdr:colOff>
      <xdr:row>4</xdr:row>
      <xdr:rowOff>182880</xdr:rowOff>
    </xdr:from>
    <xdr:to>
      <xdr:col>16</xdr:col>
      <xdr:colOff>11430</xdr:colOff>
      <xdr:row>6</xdr:row>
      <xdr:rowOff>1905</xdr:rowOff>
    </xdr:to>
    <xdr:pic>
      <xdr:nvPicPr>
        <xdr:cNvPr id="77" name="Kép 76">
          <a:extLst>
            <a:ext uri="{FF2B5EF4-FFF2-40B4-BE49-F238E27FC236}">
              <a16:creationId xmlns:a16="http://schemas.microsoft.com/office/drawing/2014/main" id="{00000000-0008-0000-0D00-00004D000000}"/>
            </a:ext>
          </a:extLst>
        </xdr:cNvPr>
        <xdr:cNvPicPr>
          <a:picLocks noChangeAspect="1"/>
        </xdr:cNvPicPr>
      </xdr:nvPicPr>
      <xdr:blipFill>
        <a:blip xmlns:r="http://schemas.openxmlformats.org/officeDocument/2006/relationships" r:embed="rId18"/>
        <a:stretch>
          <a:fillRect/>
        </a:stretch>
      </xdr:blipFill>
      <xdr:spPr>
        <a:xfrm>
          <a:off x="7757160" y="1859280"/>
          <a:ext cx="352425" cy="337185"/>
        </a:xfrm>
        <a:prstGeom prst="rect">
          <a:avLst/>
        </a:prstGeom>
      </xdr:spPr>
    </xdr:pic>
    <xdr:clientData/>
  </xdr:twoCellAnchor>
  <xdr:twoCellAnchor editAs="oneCell">
    <xdr:from>
      <xdr:col>14</xdr:col>
      <xdr:colOff>0</xdr:colOff>
      <xdr:row>17</xdr:row>
      <xdr:rowOff>0</xdr:rowOff>
    </xdr:from>
    <xdr:to>
      <xdr:col>15</xdr:col>
      <xdr:colOff>11430</xdr:colOff>
      <xdr:row>18</xdr:row>
      <xdr:rowOff>11430</xdr:rowOff>
    </xdr:to>
    <xdr:pic>
      <xdr:nvPicPr>
        <xdr:cNvPr id="78" name="Kép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18"/>
        <a:stretch>
          <a:fillRect/>
        </a:stretch>
      </xdr:blipFill>
      <xdr:spPr>
        <a:xfrm>
          <a:off x="6111240" y="5501640"/>
          <a:ext cx="352425" cy="337185"/>
        </a:xfrm>
        <a:prstGeom prst="rect">
          <a:avLst/>
        </a:prstGeom>
      </xdr:spPr>
    </xdr:pic>
    <xdr:clientData/>
  </xdr:twoCellAnchor>
  <xdr:twoCellAnchor editAs="oneCell">
    <xdr:from>
      <xdr:col>14</xdr:col>
      <xdr:colOff>0</xdr:colOff>
      <xdr:row>25</xdr:row>
      <xdr:rowOff>0</xdr:rowOff>
    </xdr:from>
    <xdr:to>
      <xdr:col>15</xdr:col>
      <xdr:colOff>11430</xdr:colOff>
      <xdr:row>26</xdr:row>
      <xdr:rowOff>11430</xdr:rowOff>
    </xdr:to>
    <xdr:pic>
      <xdr:nvPicPr>
        <xdr:cNvPr id="79" name="Kép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18"/>
        <a:stretch>
          <a:fillRect/>
        </a:stretch>
      </xdr:blipFill>
      <xdr:spPr>
        <a:xfrm>
          <a:off x="6111240" y="8122920"/>
          <a:ext cx="352425" cy="337185"/>
        </a:xfrm>
        <a:prstGeom prst="rect">
          <a:avLst/>
        </a:prstGeom>
      </xdr:spPr>
    </xdr:pic>
    <xdr:clientData/>
  </xdr:twoCellAnchor>
  <xdr:twoCellAnchor editAs="oneCell">
    <xdr:from>
      <xdr:col>14</xdr:col>
      <xdr:colOff>0</xdr:colOff>
      <xdr:row>26</xdr:row>
      <xdr:rowOff>0</xdr:rowOff>
    </xdr:from>
    <xdr:to>
      <xdr:col>15</xdr:col>
      <xdr:colOff>11430</xdr:colOff>
      <xdr:row>27</xdr:row>
      <xdr:rowOff>11430</xdr:rowOff>
    </xdr:to>
    <xdr:pic>
      <xdr:nvPicPr>
        <xdr:cNvPr id="80" name="Kép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18"/>
        <a:stretch>
          <a:fillRect/>
        </a:stretch>
      </xdr:blipFill>
      <xdr:spPr>
        <a:xfrm>
          <a:off x="6111240" y="8450580"/>
          <a:ext cx="352425" cy="337185"/>
        </a:xfrm>
        <a:prstGeom prst="rect">
          <a:avLst/>
        </a:prstGeom>
      </xdr:spPr>
    </xdr:pic>
    <xdr:clientData/>
  </xdr:twoCellAnchor>
  <xdr:twoCellAnchor editAs="oneCell">
    <xdr:from>
      <xdr:col>14</xdr:col>
      <xdr:colOff>0</xdr:colOff>
      <xdr:row>31</xdr:row>
      <xdr:rowOff>0</xdr:rowOff>
    </xdr:from>
    <xdr:to>
      <xdr:col>15</xdr:col>
      <xdr:colOff>11430</xdr:colOff>
      <xdr:row>32</xdr:row>
      <xdr:rowOff>11430</xdr:rowOff>
    </xdr:to>
    <xdr:pic>
      <xdr:nvPicPr>
        <xdr:cNvPr id="81" name="Kép 80">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18"/>
        <a:stretch>
          <a:fillRect/>
        </a:stretch>
      </xdr:blipFill>
      <xdr:spPr>
        <a:xfrm>
          <a:off x="6111240" y="10088880"/>
          <a:ext cx="352425" cy="337185"/>
        </a:xfrm>
        <a:prstGeom prst="rect">
          <a:avLst/>
        </a:prstGeom>
      </xdr:spPr>
    </xdr:pic>
    <xdr:clientData/>
  </xdr:twoCellAnchor>
  <xdr:twoCellAnchor editAs="oneCell">
    <xdr:from>
      <xdr:col>14</xdr:col>
      <xdr:colOff>0</xdr:colOff>
      <xdr:row>35</xdr:row>
      <xdr:rowOff>0</xdr:rowOff>
    </xdr:from>
    <xdr:to>
      <xdr:col>15</xdr:col>
      <xdr:colOff>11430</xdr:colOff>
      <xdr:row>36</xdr:row>
      <xdr:rowOff>11430</xdr:rowOff>
    </xdr:to>
    <xdr:pic>
      <xdr:nvPicPr>
        <xdr:cNvPr id="82" name="Kép 81">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18"/>
        <a:stretch>
          <a:fillRect/>
        </a:stretch>
      </xdr:blipFill>
      <xdr:spPr>
        <a:xfrm>
          <a:off x="6111240" y="11399520"/>
          <a:ext cx="352425" cy="337185"/>
        </a:xfrm>
        <a:prstGeom prst="rect">
          <a:avLst/>
        </a:prstGeom>
      </xdr:spPr>
    </xdr:pic>
    <xdr:clientData/>
  </xdr:twoCellAnchor>
  <xdr:twoCellAnchor editAs="oneCell">
    <xdr:from>
      <xdr:col>14</xdr:col>
      <xdr:colOff>0</xdr:colOff>
      <xdr:row>42</xdr:row>
      <xdr:rowOff>0</xdr:rowOff>
    </xdr:from>
    <xdr:to>
      <xdr:col>15</xdr:col>
      <xdr:colOff>11430</xdr:colOff>
      <xdr:row>43</xdr:row>
      <xdr:rowOff>11430</xdr:rowOff>
    </xdr:to>
    <xdr:pic>
      <xdr:nvPicPr>
        <xdr:cNvPr id="83" name="Kép 82">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18"/>
        <a:stretch>
          <a:fillRect/>
        </a:stretch>
      </xdr:blipFill>
      <xdr:spPr>
        <a:xfrm>
          <a:off x="6111240" y="13693140"/>
          <a:ext cx="352425" cy="337185"/>
        </a:xfrm>
        <a:prstGeom prst="rect">
          <a:avLst/>
        </a:prstGeom>
      </xdr:spPr>
    </xdr:pic>
    <xdr:clientData/>
  </xdr:twoCellAnchor>
  <xdr:twoCellAnchor editAs="oneCell">
    <xdr:from>
      <xdr:col>14</xdr:col>
      <xdr:colOff>0</xdr:colOff>
      <xdr:row>48</xdr:row>
      <xdr:rowOff>0</xdr:rowOff>
    </xdr:from>
    <xdr:to>
      <xdr:col>15</xdr:col>
      <xdr:colOff>11430</xdr:colOff>
      <xdr:row>49</xdr:row>
      <xdr:rowOff>11430</xdr:rowOff>
    </xdr:to>
    <xdr:pic>
      <xdr:nvPicPr>
        <xdr:cNvPr id="84" name="Kép 83">
          <a:extLst>
            <a:ext uri="{FF2B5EF4-FFF2-40B4-BE49-F238E27FC236}">
              <a16:creationId xmlns:a16="http://schemas.microsoft.com/office/drawing/2014/main" id="{00000000-0008-0000-0D00-000054000000}"/>
            </a:ext>
          </a:extLst>
        </xdr:cNvPr>
        <xdr:cNvPicPr>
          <a:picLocks noChangeAspect="1"/>
        </xdr:cNvPicPr>
      </xdr:nvPicPr>
      <xdr:blipFill>
        <a:blip xmlns:r="http://schemas.openxmlformats.org/officeDocument/2006/relationships" r:embed="rId18"/>
        <a:stretch>
          <a:fillRect/>
        </a:stretch>
      </xdr:blipFill>
      <xdr:spPr>
        <a:xfrm>
          <a:off x="6111240" y="15659100"/>
          <a:ext cx="352425" cy="337185"/>
        </a:xfrm>
        <a:prstGeom prst="rect">
          <a:avLst/>
        </a:prstGeom>
      </xdr:spPr>
    </xdr:pic>
    <xdr:clientData/>
  </xdr:twoCellAnchor>
  <xdr:twoCellAnchor editAs="oneCell">
    <xdr:from>
      <xdr:col>14</xdr:col>
      <xdr:colOff>0</xdr:colOff>
      <xdr:row>56</xdr:row>
      <xdr:rowOff>0</xdr:rowOff>
    </xdr:from>
    <xdr:to>
      <xdr:col>15</xdr:col>
      <xdr:colOff>11430</xdr:colOff>
      <xdr:row>57</xdr:row>
      <xdr:rowOff>11430</xdr:rowOff>
    </xdr:to>
    <xdr:pic>
      <xdr:nvPicPr>
        <xdr:cNvPr id="85" name="Kép 84">
          <a:extLst>
            <a:ext uri="{FF2B5EF4-FFF2-40B4-BE49-F238E27FC236}">
              <a16:creationId xmlns:a16="http://schemas.microsoft.com/office/drawing/2014/main" id="{00000000-0008-0000-0D00-000055000000}"/>
            </a:ext>
          </a:extLst>
        </xdr:cNvPr>
        <xdr:cNvPicPr>
          <a:picLocks noChangeAspect="1"/>
        </xdr:cNvPicPr>
      </xdr:nvPicPr>
      <xdr:blipFill>
        <a:blip xmlns:r="http://schemas.openxmlformats.org/officeDocument/2006/relationships" r:embed="rId18"/>
        <a:stretch>
          <a:fillRect/>
        </a:stretch>
      </xdr:blipFill>
      <xdr:spPr>
        <a:xfrm>
          <a:off x="6111240" y="18280380"/>
          <a:ext cx="352425" cy="337185"/>
        </a:xfrm>
        <a:prstGeom prst="rect">
          <a:avLst/>
        </a:prstGeom>
      </xdr:spPr>
    </xdr:pic>
    <xdr:clientData/>
  </xdr:twoCellAnchor>
  <xdr:twoCellAnchor editAs="oneCell">
    <xdr:from>
      <xdr:col>14</xdr:col>
      <xdr:colOff>0</xdr:colOff>
      <xdr:row>57</xdr:row>
      <xdr:rowOff>0</xdr:rowOff>
    </xdr:from>
    <xdr:to>
      <xdr:col>15</xdr:col>
      <xdr:colOff>11430</xdr:colOff>
      <xdr:row>58</xdr:row>
      <xdr:rowOff>11430</xdr:rowOff>
    </xdr:to>
    <xdr:pic>
      <xdr:nvPicPr>
        <xdr:cNvPr id="86" name="Kép 85">
          <a:extLst>
            <a:ext uri="{FF2B5EF4-FFF2-40B4-BE49-F238E27FC236}">
              <a16:creationId xmlns:a16="http://schemas.microsoft.com/office/drawing/2014/main" id="{00000000-0008-0000-0D00-000056000000}"/>
            </a:ext>
          </a:extLst>
        </xdr:cNvPr>
        <xdr:cNvPicPr>
          <a:picLocks noChangeAspect="1"/>
        </xdr:cNvPicPr>
      </xdr:nvPicPr>
      <xdr:blipFill>
        <a:blip xmlns:r="http://schemas.openxmlformats.org/officeDocument/2006/relationships" r:embed="rId18"/>
        <a:stretch>
          <a:fillRect/>
        </a:stretch>
      </xdr:blipFill>
      <xdr:spPr>
        <a:xfrm>
          <a:off x="6111240" y="18608040"/>
          <a:ext cx="352425" cy="337185"/>
        </a:xfrm>
        <a:prstGeom prst="rect">
          <a:avLst/>
        </a:prstGeom>
      </xdr:spPr>
    </xdr:pic>
    <xdr:clientData/>
  </xdr:twoCellAnchor>
  <xdr:twoCellAnchor editAs="oneCell">
    <xdr:from>
      <xdr:col>14</xdr:col>
      <xdr:colOff>0</xdr:colOff>
      <xdr:row>59</xdr:row>
      <xdr:rowOff>0</xdr:rowOff>
    </xdr:from>
    <xdr:to>
      <xdr:col>15</xdr:col>
      <xdr:colOff>11430</xdr:colOff>
      <xdr:row>60</xdr:row>
      <xdr:rowOff>11430</xdr:rowOff>
    </xdr:to>
    <xdr:pic>
      <xdr:nvPicPr>
        <xdr:cNvPr id="87" name="Kép 86">
          <a:extLst>
            <a:ext uri="{FF2B5EF4-FFF2-40B4-BE49-F238E27FC236}">
              <a16:creationId xmlns:a16="http://schemas.microsoft.com/office/drawing/2014/main" id="{00000000-0008-0000-0D00-000057000000}"/>
            </a:ext>
          </a:extLst>
        </xdr:cNvPr>
        <xdr:cNvPicPr>
          <a:picLocks noChangeAspect="1"/>
        </xdr:cNvPicPr>
      </xdr:nvPicPr>
      <xdr:blipFill>
        <a:blip xmlns:r="http://schemas.openxmlformats.org/officeDocument/2006/relationships" r:embed="rId18"/>
        <a:stretch>
          <a:fillRect/>
        </a:stretch>
      </xdr:blipFill>
      <xdr:spPr>
        <a:xfrm>
          <a:off x="6111240" y="19263360"/>
          <a:ext cx="352425" cy="337185"/>
        </a:xfrm>
        <a:prstGeom prst="rect">
          <a:avLst/>
        </a:prstGeom>
      </xdr:spPr>
    </xdr:pic>
    <xdr:clientData/>
  </xdr:twoCellAnchor>
  <xdr:twoCellAnchor editAs="oneCell">
    <xdr:from>
      <xdr:col>14</xdr:col>
      <xdr:colOff>0</xdr:colOff>
      <xdr:row>60</xdr:row>
      <xdr:rowOff>0</xdr:rowOff>
    </xdr:from>
    <xdr:to>
      <xdr:col>15</xdr:col>
      <xdr:colOff>11430</xdr:colOff>
      <xdr:row>61</xdr:row>
      <xdr:rowOff>11430</xdr:rowOff>
    </xdr:to>
    <xdr:pic>
      <xdr:nvPicPr>
        <xdr:cNvPr id="88" name="Kép 87">
          <a:extLst>
            <a:ext uri="{FF2B5EF4-FFF2-40B4-BE49-F238E27FC236}">
              <a16:creationId xmlns:a16="http://schemas.microsoft.com/office/drawing/2014/main" id="{00000000-0008-0000-0D00-000058000000}"/>
            </a:ext>
          </a:extLst>
        </xdr:cNvPr>
        <xdr:cNvPicPr>
          <a:picLocks noChangeAspect="1"/>
        </xdr:cNvPicPr>
      </xdr:nvPicPr>
      <xdr:blipFill>
        <a:blip xmlns:r="http://schemas.openxmlformats.org/officeDocument/2006/relationships" r:embed="rId18"/>
        <a:stretch>
          <a:fillRect/>
        </a:stretch>
      </xdr:blipFill>
      <xdr:spPr>
        <a:xfrm>
          <a:off x="6111240" y="19591020"/>
          <a:ext cx="352425" cy="337185"/>
        </a:xfrm>
        <a:prstGeom prst="rect">
          <a:avLst/>
        </a:prstGeom>
      </xdr:spPr>
    </xdr:pic>
    <xdr:clientData/>
  </xdr:twoCellAnchor>
  <xdr:oneCellAnchor>
    <xdr:from>
      <xdr:col>14</xdr:col>
      <xdr:colOff>0</xdr:colOff>
      <xdr:row>14</xdr:row>
      <xdr:rowOff>0</xdr:rowOff>
    </xdr:from>
    <xdr:ext cx="342000" cy="342000"/>
    <xdr:pic>
      <xdr:nvPicPr>
        <xdr:cNvPr id="89" name="Kép 88">
          <a:extLst>
            <a:ext uri="{FF2B5EF4-FFF2-40B4-BE49-F238E27FC236}">
              <a16:creationId xmlns:a16="http://schemas.microsoft.com/office/drawing/2014/main" id="{00000000-0008-0000-0D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4518660"/>
          <a:ext cx="342000" cy="342000"/>
        </a:xfrm>
        <a:prstGeom prst="rect">
          <a:avLst/>
        </a:prstGeom>
      </xdr:spPr>
    </xdr:pic>
    <xdr:clientData/>
  </xdr:oneCellAnchor>
  <xdr:oneCellAnchor>
    <xdr:from>
      <xdr:col>14</xdr:col>
      <xdr:colOff>0</xdr:colOff>
      <xdr:row>19</xdr:row>
      <xdr:rowOff>0</xdr:rowOff>
    </xdr:from>
    <xdr:ext cx="342000" cy="342000"/>
    <xdr:pic>
      <xdr:nvPicPr>
        <xdr:cNvPr id="90" name="Kép 89">
          <a:extLst>
            <a:ext uri="{FF2B5EF4-FFF2-40B4-BE49-F238E27FC236}">
              <a16:creationId xmlns:a16="http://schemas.microsoft.com/office/drawing/2014/main" id="{00000000-0008-0000-0D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6156960"/>
          <a:ext cx="342000" cy="342000"/>
        </a:xfrm>
        <a:prstGeom prst="rect">
          <a:avLst/>
        </a:prstGeom>
      </xdr:spPr>
    </xdr:pic>
    <xdr:clientData/>
  </xdr:oneCellAnchor>
  <xdr:oneCellAnchor>
    <xdr:from>
      <xdr:col>14</xdr:col>
      <xdr:colOff>0</xdr:colOff>
      <xdr:row>29</xdr:row>
      <xdr:rowOff>0</xdr:rowOff>
    </xdr:from>
    <xdr:ext cx="342000" cy="342000"/>
    <xdr:pic>
      <xdr:nvPicPr>
        <xdr:cNvPr id="91" name="Kép 90">
          <a:extLst>
            <a:ext uri="{FF2B5EF4-FFF2-40B4-BE49-F238E27FC236}">
              <a16:creationId xmlns:a16="http://schemas.microsoft.com/office/drawing/2014/main" id="{00000000-0008-0000-0D00-00005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9433560"/>
          <a:ext cx="342000" cy="342000"/>
        </a:xfrm>
        <a:prstGeom prst="rect">
          <a:avLst/>
        </a:prstGeom>
      </xdr:spPr>
    </xdr:pic>
    <xdr:clientData/>
  </xdr:oneCellAnchor>
  <xdr:oneCellAnchor>
    <xdr:from>
      <xdr:col>14</xdr:col>
      <xdr:colOff>0</xdr:colOff>
      <xdr:row>32</xdr:row>
      <xdr:rowOff>0</xdr:rowOff>
    </xdr:from>
    <xdr:ext cx="342000" cy="342000"/>
    <xdr:pic>
      <xdr:nvPicPr>
        <xdr:cNvPr id="92" name="Kép 91">
          <a:extLst>
            <a:ext uri="{FF2B5EF4-FFF2-40B4-BE49-F238E27FC236}">
              <a16:creationId xmlns:a16="http://schemas.microsoft.com/office/drawing/2014/main" id="{00000000-0008-0000-0D00-00005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0416540"/>
          <a:ext cx="342000" cy="342000"/>
        </a:xfrm>
        <a:prstGeom prst="rect">
          <a:avLst/>
        </a:prstGeom>
      </xdr:spPr>
    </xdr:pic>
    <xdr:clientData/>
  </xdr:oneCellAnchor>
  <xdr:oneCellAnchor>
    <xdr:from>
      <xdr:col>14</xdr:col>
      <xdr:colOff>0</xdr:colOff>
      <xdr:row>38</xdr:row>
      <xdr:rowOff>0</xdr:rowOff>
    </xdr:from>
    <xdr:ext cx="342000" cy="342000"/>
    <xdr:pic>
      <xdr:nvPicPr>
        <xdr:cNvPr id="93" name="Kép 92">
          <a:extLst>
            <a:ext uri="{FF2B5EF4-FFF2-40B4-BE49-F238E27FC236}">
              <a16:creationId xmlns:a16="http://schemas.microsoft.com/office/drawing/2014/main" id="{00000000-0008-0000-0D00-00005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2382500"/>
          <a:ext cx="342000" cy="342000"/>
        </a:xfrm>
        <a:prstGeom prst="rect">
          <a:avLst/>
        </a:prstGeom>
      </xdr:spPr>
    </xdr:pic>
    <xdr:clientData/>
  </xdr:oneCellAnchor>
  <xdr:oneCellAnchor>
    <xdr:from>
      <xdr:col>14</xdr:col>
      <xdr:colOff>0</xdr:colOff>
      <xdr:row>45</xdr:row>
      <xdr:rowOff>0</xdr:rowOff>
    </xdr:from>
    <xdr:ext cx="342000" cy="342000"/>
    <xdr:pic>
      <xdr:nvPicPr>
        <xdr:cNvPr id="94" name="Kép 93">
          <a:extLst>
            <a:ext uri="{FF2B5EF4-FFF2-40B4-BE49-F238E27FC236}">
              <a16:creationId xmlns:a16="http://schemas.microsoft.com/office/drawing/2014/main" id="{00000000-0008-0000-0D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4676120"/>
          <a:ext cx="342000" cy="342000"/>
        </a:xfrm>
        <a:prstGeom prst="rect">
          <a:avLst/>
        </a:prstGeom>
      </xdr:spPr>
    </xdr:pic>
    <xdr:clientData/>
  </xdr:oneCellAnchor>
  <xdr:oneCellAnchor>
    <xdr:from>
      <xdr:col>14</xdr:col>
      <xdr:colOff>0</xdr:colOff>
      <xdr:row>49</xdr:row>
      <xdr:rowOff>0</xdr:rowOff>
    </xdr:from>
    <xdr:ext cx="342000" cy="342000"/>
    <xdr:pic>
      <xdr:nvPicPr>
        <xdr:cNvPr id="95" name="Kép 94">
          <a:extLst>
            <a:ext uri="{FF2B5EF4-FFF2-40B4-BE49-F238E27FC236}">
              <a16:creationId xmlns:a16="http://schemas.microsoft.com/office/drawing/2014/main" id="{00000000-0008-0000-0D00-00005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5986760"/>
          <a:ext cx="342000" cy="342000"/>
        </a:xfrm>
        <a:prstGeom prst="rect">
          <a:avLst/>
        </a:prstGeom>
      </xdr:spPr>
    </xdr:pic>
    <xdr:clientData/>
  </xdr:oneCellAnchor>
  <xdr:oneCellAnchor>
    <xdr:from>
      <xdr:col>14</xdr:col>
      <xdr:colOff>0</xdr:colOff>
      <xdr:row>23</xdr:row>
      <xdr:rowOff>0</xdr:rowOff>
    </xdr:from>
    <xdr:ext cx="342000" cy="342000"/>
    <xdr:pic>
      <xdr:nvPicPr>
        <xdr:cNvPr id="96" name="Kép 95">
          <a:extLst>
            <a:ext uri="{FF2B5EF4-FFF2-40B4-BE49-F238E27FC236}">
              <a16:creationId xmlns:a16="http://schemas.microsoft.com/office/drawing/2014/main" id="{00000000-0008-0000-0D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7467600"/>
          <a:ext cx="342000" cy="342000"/>
        </a:xfrm>
        <a:prstGeom prst="rect">
          <a:avLst/>
        </a:prstGeom>
      </xdr:spPr>
    </xdr:pic>
    <xdr:clientData/>
  </xdr:oneCellAnchor>
  <xdr:oneCellAnchor>
    <xdr:from>
      <xdr:col>14</xdr:col>
      <xdr:colOff>0</xdr:colOff>
      <xdr:row>27</xdr:row>
      <xdr:rowOff>0</xdr:rowOff>
    </xdr:from>
    <xdr:ext cx="335962" cy="342000"/>
    <xdr:pic>
      <xdr:nvPicPr>
        <xdr:cNvPr id="97" name="Kép 96">
          <a:extLst>
            <a:ext uri="{FF2B5EF4-FFF2-40B4-BE49-F238E27FC236}">
              <a16:creationId xmlns:a16="http://schemas.microsoft.com/office/drawing/2014/main" id="{00000000-0008-0000-0D00-00006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8778240"/>
          <a:ext cx="335962" cy="342000"/>
        </a:xfrm>
        <a:prstGeom prst="rect">
          <a:avLst/>
        </a:prstGeom>
      </xdr:spPr>
    </xdr:pic>
    <xdr:clientData/>
  </xdr:oneCellAnchor>
  <xdr:oneCellAnchor>
    <xdr:from>
      <xdr:col>14</xdr:col>
      <xdr:colOff>0</xdr:colOff>
      <xdr:row>39</xdr:row>
      <xdr:rowOff>0</xdr:rowOff>
    </xdr:from>
    <xdr:ext cx="335962" cy="342000"/>
    <xdr:pic>
      <xdr:nvPicPr>
        <xdr:cNvPr id="98" name="Kép 97">
          <a:extLst>
            <a:ext uri="{FF2B5EF4-FFF2-40B4-BE49-F238E27FC236}">
              <a16:creationId xmlns:a16="http://schemas.microsoft.com/office/drawing/2014/main" id="{00000000-0008-0000-0D00-00006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2710160"/>
          <a:ext cx="335962" cy="342000"/>
        </a:xfrm>
        <a:prstGeom prst="rect">
          <a:avLst/>
        </a:prstGeom>
      </xdr:spPr>
    </xdr:pic>
    <xdr:clientData/>
  </xdr:oneCellAnchor>
  <xdr:oneCellAnchor>
    <xdr:from>
      <xdr:col>14</xdr:col>
      <xdr:colOff>0</xdr:colOff>
      <xdr:row>53</xdr:row>
      <xdr:rowOff>0</xdr:rowOff>
    </xdr:from>
    <xdr:ext cx="335962" cy="342000"/>
    <xdr:pic>
      <xdr:nvPicPr>
        <xdr:cNvPr id="99" name="Kép 98">
          <a:extLst>
            <a:ext uri="{FF2B5EF4-FFF2-40B4-BE49-F238E27FC236}">
              <a16:creationId xmlns:a16="http://schemas.microsoft.com/office/drawing/2014/main" id="{00000000-0008-0000-0D00-00006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7297400"/>
          <a:ext cx="335962" cy="342000"/>
        </a:xfrm>
        <a:prstGeom prst="rect">
          <a:avLst/>
        </a:prstGeom>
      </xdr:spPr>
    </xdr:pic>
    <xdr:clientData/>
  </xdr:oneCellAnchor>
  <xdr:oneCellAnchor>
    <xdr:from>
      <xdr:col>14</xdr:col>
      <xdr:colOff>0</xdr:colOff>
      <xdr:row>37</xdr:row>
      <xdr:rowOff>0</xdr:rowOff>
    </xdr:from>
    <xdr:ext cx="342000" cy="342000"/>
    <xdr:pic>
      <xdr:nvPicPr>
        <xdr:cNvPr id="100" name="Kép 99">
          <a:extLst>
            <a:ext uri="{FF2B5EF4-FFF2-40B4-BE49-F238E27FC236}">
              <a16:creationId xmlns:a16="http://schemas.microsoft.com/office/drawing/2014/main" id="{00000000-0008-0000-0D00-00006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oneCellAnchor>
  <xdr:oneCellAnchor>
    <xdr:from>
      <xdr:col>14</xdr:col>
      <xdr:colOff>0</xdr:colOff>
      <xdr:row>47</xdr:row>
      <xdr:rowOff>0</xdr:rowOff>
    </xdr:from>
    <xdr:ext cx="342000" cy="342000"/>
    <xdr:pic>
      <xdr:nvPicPr>
        <xdr:cNvPr id="101" name="Kép 100">
          <a:extLst>
            <a:ext uri="{FF2B5EF4-FFF2-40B4-BE49-F238E27FC236}">
              <a16:creationId xmlns:a16="http://schemas.microsoft.com/office/drawing/2014/main" id="{00000000-0008-0000-0D00-00006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5331440"/>
          <a:ext cx="342000" cy="342000"/>
        </a:xfrm>
        <a:prstGeom prst="rect">
          <a:avLst/>
        </a:prstGeom>
      </xdr:spPr>
    </xdr:pic>
    <xdr:clientData/>
  </xdr:oneCellAnchor>
  <xdr:oneCellAnchor>
    <xdr:from>
      <xdr:col>14</xdr:col>
      <xdr:colOff>0</xdr:colOff>
      <xdr:row>52</xdr:row>
      <xdr:rowOff>0</xdr:rowOff>
    </xdr:from>
    <xdr:ext cx="342000" cy="342000"/>
    <xdr:pic>
      <xdr:nvPicPr>
        <xdr:cNvPr id="102" name="Kép 101">
          <a:extLst>
            <a:ext uri="{FF2B5EF4-FFF2-40B4-BE49-F238E27FC236}">
              <a16:creationId xmlns:a16="http://schemas.microsoft.com/office/drawing/2014/main" id="{00000000-0008-0000-0D00-00006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6969740"/>
          <a:ext cx="342000" cy="342000"/>
        </a:xfrm>
        <a:prstGeom prst="rect">
          <a:avLst/>
        </a:prstGeom>
      </xdr:spPr>
    </xdr:pic>
    <xdr:clientData/>
  </xdr:oneCellAnchor>
  <xdr:oneCellAnchor>
    <xdr:from>
      <xdr:col>14</xdr:col>
      <xdr:colOff>0</xdr:colOff>
      <xdr:row>65</xdr:row>
      <xdr:rowOff>0</xdr:rowOff>
    </xdr:from>
    <xdr:ext cx="342000" cy="342000"/>
    <xdr:pic>
      <xdr:nvPicPr>
        <xdr:cNvPr id="103" name="Kép 102">
          <a:extLst>
            <a:ext uri="{FF2B5EF4-FFF2-40B4-BE49-F238E27FC236}">
              <a16:creationId xmlns:a16="http://schemas.microsoft.com/office/drawing/2014/main" id="{00000000-0008-0000-0D00-00006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21229320"/>
          <a:ext cx="342000" cy="342000"/>
        </a:xfrm>
        <a:prstGeom prst="rect">
          <a:avLst/>
        </a:prstGeom>
      </xdr:spPr>
    </xdr:pic>
    <xdr:clientData/>
  </xdr:oneCellAnchor>
  <xdr:twoCellAnchor editAs="oneCell">
    <xdr:from>
      <xdr:col>14</xdr:col>
      <xdr:colOff>0</xdr:colOff>
      <xdr:row>40</xdr:row>
      <xdr:rowOff>0</xdr:rowOff>
    </xdr:from>
    <xdr:to>
      <xdr:col>14</xdr:col>
      <xdr:colOff>330570</xdr:colOff>
      <xdr:row>41</xdr:row>
      <xdr:rowOff>18150</xdr:rowOff>
    </xdr:to>
    <xdr:pic>
      <xdr:nvPicPr>
        <xdr:cNvPr id="104" name="Kép 103">
          <a:extLst>
            <a:ext uri="{FF2B5EF4-FFF2-40B4-BE49-F238E27FC236}">
              <a16:creationId xmlns:a16="http://schemas.microsoft.com/office/drawing/2014/main" id="{00000000-0008-0000-0D00-00006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13037820"/>
          <a:ext cx="342000" cy="342000"/>
        </a:xfrm>
        <a:prstGeom prst="rect">
          <a:avLst/>
        </a:prstGeom>
      </xdr:spPr>
    </xdr:pic>
    <xdr:clientData/>
  </xdr:twoCellAnchor>
  <xdr:twoCellAnchor editAs="oneCell">
    <xdr:from>
      <xdr:col>14</xdr:col>
      <xdr:colOff>0</xdr:colOff>
      <xdr:row>61</xdr:row>
      <xdr:rowOff>0</xdr:rowOff>
    </xdr:from>
    <xdr:to>
      <xdr:col>14</xdr:col>
      <xdr:colOff>330570</xdr:colOff>
      <xdr:row>62</xdr:row>
      <xdr:rowOff>18150</xdr:rowOff>
    </xdr:to>
    <xdr:pic>
      <xdr:nvPicPr>
        <xdr:cNvPr id="105" name="Kép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19918680"/>
          <a:ext cx="342000" cy="342000"/>
        </a:xfrm>
        <a:prstGeom prst="rect">
          <a:avLst/>
        </a:prstGeom>
      </xdr:spPr>
    </xdr:pic>
    <xdr:clientData/>
  </xdr:twoCellAnchor>
  <xdr:twoCellAnchor editAs="oneCell">
    <xdr:from>
      <xdr:col>14</xdr:col>
      <xdr:colOff>0</xdr:colOff>
      <xdr:row>63</xdr:row>
      <xdr:rowOff>0</xdr:rowOff>
    </xdr:from>
    <xdr:to>
      <xdr:col>14</xdr:col>
      <xdr:colOff>330570</xdr:colOff>
      <xdr:row>64</xdr:row>
      <xdr:rowOff>18150</xdr:rowOff>
    </xdr:to>
    <xdr:pic>
      <xdr:nvPicPr>
        <xdr:cNvPr id="106" name="Kép 105">
          <a:extLst>
            <a:ext uri="{FF2B5EF4-FFF2-40B4-BE49-F238E27FC236}">
              <a16:creationId xmlns:a16="http://schemas.microsoft.com/office/drawing/2014/main" id="{00000000-0008-0000-0D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20574000"/>
          <a:ext cx="342000" cy="342000"/>
        </a:xfrm>
        <a:prstGeom prst="rect">
          <a:avLst/>
        </a:prstGeom>
      </xdr:spPr>
    </xdr:pic>
    <xdr:clientData/>
  </xdr:twoCellAnchor>
  <xdr:twoCellAnchor editAs="oneCell">
    <xdr:from>
      <xdr:col>14</xdr:col>
      <xdr:colOff>0</xdr:colOff>
      <xdr:row>66</xdr:row>
      <xdr:rowOff>0</xdr:rowOff>
    </xdr:from>
    <xdr:to>
      <xdr:col>14</xdr:col>
      <xdr:colOff>330570</xdr:colOff>
      <xdr:row>67</xdr:row>
      <xdr:rowOff>18150</xdr:rowOff>
    </xdr:to>
    <xdr:pic>
      <xdr:nvPicPr>
        <xdr:cNvPr id="107" name="Kép 106">
          <a:extLst>
            <a:ext uri="{FF2B5EF4-FFF2-40B4-BE49-F238E27FC236}">
              <a16:creationId xmlns:a16="http://schemas.microsoft.com/office/drawing/2014/main" id="{00000000-0008-0000-0D00-00006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21556980"/>
          <a:ext cx="342000" cy="342000"/>
        </a:xfrm>
        <a:prstGeom prst="rect">
          <a:avLst/>
        </a:prstGeom>
      </xdr:spPr>
    </xdr:pic>
    <xdr:clientData/>
  </xdr:twoCellAnchor>
  <xdr:oneCellAnchor>
    <xdr:from>
      <xdr:col>14</xdr:col>
      <xdr:colOff>0</xdr:colOff>
      <xdr:row>43</xdr:row>
      <xdr:rowOff>0</xdr:rowOff>
    </xdr:from>
    <xdr:ext cx="342000" cy="342000"/>
    <xdr:pic>
      <xdr:nvPicPr>
        <xdr:cNvPr id="108" name="Kép 107">
          <a:extLst>
            <a:ext uri="{FF2B5EF4-FFF2-40B4-BE49-F238E27FC236}">
              <a16:creationId xmlns:a16="http://schemas.microsoft.com/office/drawing/2014/main" id="{00000000-0008-0000-0D00-00006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14020800"/>
          <a:ext cx="342000" cy="342000"/>
        </a:xfrm>
        <a:prstGeom prst="rect">
          <a:avLst/>
        </a:prstGeom>
      </xdr:spPr>
    </xdr:pic>
    <xdr:clientData/>
  </xdr:oneCellAnchor>
  <xdr:twoCellAnchor editAs="oneCell">
    <xdr:from>
      <xdr:col>14</xdr:col>
      <xdr:colOff>0</xdr:colOff>
      <xdr:row>50</xdr:row>
      <xdr:rowOff>0</xdr:rowOff>
    </xdr:from>
    <xdr:to>
      <xdr:col>14</xdr:col>
      <xdr:colOff>330570</xdr:colOff>
      <xdr:row>51</xdr:row>
      <xdr:rowOff>18150</xdr:rowOff>
    </xdr:to>
    <xdr:pic>
      <xdr:nvPicPr>
        <xdr:cNvPr id="109" name="Kép 108">
          <a:extLst>
            <a:ext uri="{FF2B5EF4-FFF2-40B4-BE49-F238E27FC236}">
              <a16:creationId xmlns:a16="http://schemas.microsoft.com/office/drawing/2014/main" id="{00000000-0008-0000-0D00-00006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16314420"/>
          <a:ext cx="342000" cy="342000"/>
        </a:xfrm>
        <a:prstGeom prst="rect">
          <a:avLst/>
        </a:prstGeom>
      </xdr:spPr>
    </xdr:pic>
    <xdr:clientData/>
  </xdr:twoCellAnchor>
  <xdr:oneCellAnchor>
    <xdr:from>
      <xdr:col>3</xdr:col>
      <xdr:colOff>0</xdr:colOff>
      <xdr:row>21</xdr:row>
      <xdr:rowOff>0</xdr:rowOff>
    </xdr:from>
    <xdr:ext cx="342000" cy="342000"/>
    <xdr:pic>
      <xdr:nvPicPr>
        <xdr:cNvPr id="110" name="Kép 109">
          <a:extLst>
            <a:ext uri="{FF2B5EF4-FFF2-40B4-BE49-F238E27FC236}">
              <a16:creationId xmlns:a16="http://schemas.microsoft.com/office/drawing/2014/main" id="{00000000-0008-0000-0D00-00006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36420" y="6812280"/>
          <a:ext cx="342000" cy="342000"/>
        </a:xfrm>
        <a:prstGeom prst="rect">
          <a:avLst/>
        </a:prstGeom>
      </xdr:spPr>
    </xdr:pic>
    <xdr:clientData/>
  </xdr:oneCellAnchor>
  <xdr:twoCellAnchor editAs="oneCell">
    <xdr:from>
      <xdr:col>3</xdr:col>
      <xdr:colOff>0</xdr:colOff>
      <xdr:row>23</xdr:row>
      <xdr:rowOff>0</xdr:rowOff>
    </xdr:from>
    <xdr:to>
      <xdr:col>4</xdr:col>
      <xdr:colOff>11430</xdr:colOff>
      <xdr:row>24</xdr:row>
      <xdr:rowOff>11430</xdr:rowOff>
    </xdr:to>
    <xdr:pic>
      <xdr:nvPicPr>
        <xdr:cNvPr id="112" name="Kép 111">
          <a:extLst>
            <a:ext uri="{FF2B5EF4-FFF2-40B4-BE49-F238E27FC236}">
              <a16:creationId xmlns:a16="http://schemas.microsoft.com/office/drawing/2014/main" id="{00000000-0008-0000-0D00-000070000000}"/>
            </a:ext>
          </a:extLst>
        </xdr:cNvPr>
        <xdr:cNvPicPr>
          <a:picLocks noChangeAspect="1"/>
        </xdr:cNvPicPr>
      </xdr:nvPicPr>
      <xdr:blipFill>
        <a:blip xmlns:r="http://schemas.openxmlformats.org/officeDocument/2006/relationships" r:embed="rId18"/>
        <a:stretch>
          <a:fillRect/>
        </a:stretch>
      </xdr:blipFill>
      <xdr:spPr>
        <a:xfrm>
          <a:off x="1836420" y="7467600"/>
          <a:ext cx="352425" cy="337185"/>
        </a:xfrm>
        <a:prstGeom prst="rect">
          <a:avLst/>
        </a:prstGeom>
      </xdr:spPr>
    </xdr:pic>
    <xdr:clientData/>
  </xdr:twoCellAnchor>
  <xdr:twoCellAnchor>
    <xdr:from>
      <xdr:col>15</xdr:col>
      <xdr:colOff>83344</xdr:colOff>
      <xdr:row>1</xdr:row>
      <xdr:rowOff>35719</xdr:rowOff>
    </xdr:from>
    <xdr:to>
      <xdr:col>15</xdr:col>
      <xdr:colOff>805991</xdr:colOff>
      <xdr:row>1</xdr:row>
      <xdr:rowOff>487204</xdr:rowOff>
    </xdr:to>
    <xdr:sp macro="" textlink="">
      <xdr:nvSpPr>
        <xdr:cNvPr id="115" name="Lekerekített téglalap 73">
          <a:hlinkClick xmlns:r="http://schemas.openxmlformats.org/officeDocument/2006/relationships" r:id="rId21" tooltip="2013 Berlin"/>
          <a:extLst>
            <a:ext uri="{FF2B5EF4-FFF2-40B4-BE49-F238E27FC236}">
              <a16:creationId xmlns:a16="http://schemas.microsoft.com/office/drawing/2014/main" id="{EE766D1B-C09C-41E1-B866-8B2C3F77D04F}"/>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116" name="Lekerekített téglalap 74">
          <a:hlinkClick xmlns:r="http://schemas.openxmlformats.org/officeDocument/2006/relationships" r:id="rId22" tooltip="2014 Billund"/>
          <a:extLst>
            <a:ext uri="{FF2B5EF4-FFF2-40B4-BE49-F238E27FC236}">
              <a16:creationId xmlns:a16="http://schemas.microsoft.com/office/drawing/2014/main" id="{5E830242-7FE0-4286-8BF0-F50DCF9CE332}"/>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117" name="Lekerekített téglalap 75">
          <a:hlinkClick xmlns:r="http://schemas.openxmlformats.org/officeDocument/2006/relationships" r:id="rId23" tooltip="2015 Lubin"/>
          <a:extLst>
            <a:ext uri="{FF2B5EF4-FFF2-40B4-BE49-F238E27FC236}">
              <a16:creationId xmlns:a16="http://schemas.microsoft.com/office/drawing/2014/main" id="{6C6A18B5-338F-4516-98A6-D63BCF84E7AA}"/>
            </a:ext>
          </a:extLst>
        </xdr:cNvPr>
        <xdr:cNvSpPr/>
      </xdr:nvSpPr>
      <xdr:spPr>
        <a:xfrm>
          <a:off x="6537485" y="1144429"/>
          <a:ext cx="722647" cy="45339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118" name="Lekerekített téglalap 76">
          <a:hlinkClick xmlns:r="http://schemas.openxmlformats.org/officeDocument/2006/relationships" r:id="rId24" tooltip="2016 Almelo"/>
          <a:extLst>
            <a:ext uri="{FF2B5EF4-FFF2-40B4-BE49-F238E27FC236}">
              <a16:creationId xmlns:a16="http://schemas.microsoft.com/office/drawing/2014/main" id="{F6265C84-52FE-4433-9B30-B1184A16665C}"/>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19" name="Lekerekített téglalap 82">
          <a:hlinkClick xmlns:r="http://schemas.openxmlformats.org/officeDocument/2006/relationships" r:id="rId25" tooltip="2017 Budapest"/>
          <a:extLst>
            <a:ext uri="{FF2B5EF4-FFF2-40B4-BE49-F238E27FC236}">
              <a16:creationId xmlns:a16="http://schemas.microsoft.com/office/drawing/2014/main" id="{90F5B034-1D62-4135-A093-2646223A5564}"/>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120" name="Lekerekített téglalap 82">
          <a:hlinkClick xmlns:r="http://schemas.openxmlformats.org/officeDocument/2006/relationships" r:id="rId26" tooltip="2018 Billund"/>
          <a:extLst>
            <a:ext uri="{FF2B5EF4-FFF2-40B4-BE49-F238E27FC236}">
              <a16:creationId xmlns:a16="http://schemas.microsoft.com/office/drawing/2014/main" id="{42E06696-CC9B-4921-9305-3E9FC0D59278}"/>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21" name="Lekerekített téglalap 76">
          <a:hlinkClick xmlns:r="http://schemas.openxmlformats.org/officeDocument/2006/relationships" r:id="rId27" tooltip="2019 Fulda"/>
          <a:extLst>
            <a:ext uri="{FF2B5EF4-FFF2-40B4-BE49-F238E27FC236}">
              <a16:creationId xmlns:a16="http://schemas.microsoft.com/office/drawing/2014/main" id="{B89A8034-FCFA-4C2E-9974-CA7B66E601C1}"/>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22" name="Lekerekített téglalap 82">
          <a:hlinkClick xmlns:r="http://schemas.openxmlformats.org/officeDocument/2006/relationships" r:id="rId28" tooltip="2020 Bierdzany"/>
          <a:extLst>
            <a:ext uri="{FF2B5EF4-FFF2-40B4-BE49-F238E27FC236}">
              <a16:creationId xmlns:a16="http://schemas.microsoft.com/office/drawing/2014/main" id="{29559E01-EECB-4923-B7A1-D1486911FA9A}"/>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23" name="Lekerekített téglalap 82">
          <a:hlinkClick xmlns:r="http://schemas.openxmlformats.org/officeDocument/2006/relationships" r:id="rId29" tooltip="2021 Bielsko-Biala"/>
          <a:extLst>
            <a:ext uri="{FF2B5EF4-FFF2-40B4-BE49-F238E27FC236}">
              <a16:creationId xmlns:a16="http://schemas.microsoft.com/office/drawing/2014/main" id="{1911CE26-4272-4CEC-A8F9-AB5A79E13AF2}"/>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24" name="Lekerekített téglalap 77">
          <a:hlinkClick xmlns:r="http://schemas.openxmlformats.org/officeDocument/2006/relationships" r:id="rId30" tooltip="Overview"/>
          <a:extLst>
            <a:ext uri="{FF2B5EF4-FFF2-40B4-BE49-F238E27FC236}">
              <a16:creationId xmlns:a16="http://schemas.microsoft.com/office/drawing/2014/main" id="{7BC14AD0-3664-4F2C-B6F5-2F6AF12B4F4C}"/>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25" name="Lekerekített téglalap 78">
          <a:hlinkClick xmlns:r="http://schemas.openxmlformats.org/officeDocument/2006/relationships" r:id="rId31" tooltip="All Time Table"/>
          <a:extLst>
            <a:ext uri="{FF2B5EF4-FFF2-40B4-BE49-F238E27FC236}">
              <a16:creationId xmlns:a16="http://schemas.microsoft.com/office/drawing/2014/main" id="{969DA233-6C8F-4E5F-8FEB-FD16A3A79E49}"/>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26" name="Lekerekített téglalap 79">
          <a:hlinkClick xmlns:r="http://schemas.openxmlformats.org/officeDocument/2006/relationships" r:id="rId32" tooltip="Records"/>
          <a:extLst>
            <a:ext uri="{FF2B5EF4-FFF2-40B4-BE49-F238E27FC236}">
              <a16:creationId xmlns:a16="http://schemas.microsoft.com/office/drawing/2014/main" id="{388BD201-DAB4-411D-B7DB-9348E29B749C}"/>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0E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0E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0E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0E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0E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0E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0E00-000008000000}"/>
            </a:ext>
          </a:extLst>
        </xdr:cNvPr>
        <xdr:cNvSpPr/>
      </xdr:nvSpPr>
      <xdr:spPr>
        <a:xfrm>
          <a:off x="2771775"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0E00-000009000000}"/>
            </a:ext>
          </a:extLst>
        </xdr:cNvPr>
        <xdr:cNvSpPr/>
      </xdr:nvSpPr>
      <xdr:spPr>
        <a:xfrm>
          <a:off x="2771776"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0E00-00000A000000}"/>
            </a:ext>
          </a:extLst>
        </xdr:cNvPr>
        <xdr:cNvSpPr/>
      </xdr:nvSpPr>
      <xdr:spPr>
        <a:xfrm>
          <a:off x="2781301"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oneCellAnchor>
    <xdr:from>
      <xdr:col>15</xdr:col>
      <xdr:colOff>1605915</xdr:colOff>
      <xdr:row>4</xdr:row>
      <xdr:rowOff>173355</xdr:rowOff>
    </xdr:from>
    <xdr:ext cx="342000" cy="342000"/>
    <xdr:pic>
      <xdr:nvPicPr>
        <xdr:cNvPr id="18" name="Kép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60055" y="1849755"/>
          <a:ext cx="342000" cy="342000"/>
        </a:xfrm>
        <a:prstGeom prst="rect">
          <a:avLst/>
        </a:prstGeom>
      </xdr:spPr>
    </xdr:pic>
    <xdr:clientData/>
  </xdr:oneCellAnchor>
  <xdr:oneCellAnchor>
    <xdr:from>
      <xdr:col>16</xdr:col>
      <xdr:colOff>280035</xdr:colOff>
      <xdr:row>4</xdr:row>
      <xdr:rowOff>173355</xdr:rowOff>
    </xdr:from>
    <xdr:ext cx="335962" cy="342000"/>
    <xdr:pic>
      <xdr:nvPicPr>
        <xdr:cNvPr id="19" name="Kép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380095" y="1849755"/>
          <a:ext cx="335962" cy="342000"/>
        </a:xfrm>
        <a:prstGeom prst="rect">
          <a:avLst/>
        </a:prstGeom>
      </xdr:spPr>
    </xdr:pic>
    <xdr:clientData/>
  </xdr:oneCellAnchor>
  <xdr:oneCellAnchor>
    <xdr:from>
      <xdr:col>15</xdr:col>
      <xdr:colOff>981075</xdr:colOff>
      <xdr:row>4</xdr:row>
      <xdr:rowOff>180975</xdr:rowOff>
    </xdr:from>
    <xdr:ext cx="342000" cy="342000"/>
    <xdr:pic>
      <xdr:nvPicPr>
        <xdr:cNvPr id="22" name="Kép 21">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67575" y="1866900"/>
          <a:ext cx="342000" cy="342000"/>
        </a:xfrm>
        <a:prstGeom prst="rect">
          <a:avLst/>
        </a:prstGeom>
      </xdr:spPr>
    </xdr:pic>
    <xdr:clientData/>
  </xdr:oneCellAnchor>
  <xdr:oneCellAnchor>
    <xdr:from>
      <xdr:col>20</xdr:col>
      <xdr:colOff>257175</xdr:colOff>
      <xdr:row>4</xdr:row>
      <xdr:rowOff>173355</xdr:rowOff>
    </xdr:from>
    <xdr:ext cx="342000" cy="342000"/>
    <xdr:pic>
      <xdr:nvPicPr>
        <xdr:cNvPr id="23" name="Kép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37395" y="1849755"/>
          <a:ext cx="342000" cy="342000"/>
        </a:xfrm>
        <a:prstGeom prst="rect">
          <a:avLst/>
        </a:prstGeom>
      </xdr:spPr>
    </xdr:pic>
    <xdr:clientData/>
  </xdr:oneCellAnchor>
  <xdr:oneCellAnchor>
    <xdr:from>
      <xdr:col>11</xdr:col>
      <xdr:colOff>1114425</xdr:colOff>
      <xdr:row>2</xdr:row>
      <xdr:rowOff>523875</xdr:rowOff>
    </xdr:from>
    <xdr:ext cx="554400" cy="554400"/>
    <xdr:pic>
      <xdr:nvPicPr>
        <xdr:cNvPr id="36" name="Kép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48200" y="1123950"/>
          <a:ext cx="554400" cy="554400"/>
        </a:xfrm>
        <a:prstGeom prst="rect">
          <a:avLst/>
        </a:prstGeom>
      </xdr:spPr>
    </xdr:pic>
    <xdr:clientData/>
  </xdr:oneCellAnchor>
  <xdr:twoCellAnchor editAs="oneCell">
    <xdr:from>
      <xdr:col>1</xdr:col>
      <xdr:colOff>38100</xdr:colOff>
      <xdr:row>1</xdr:row>
      <xdr:rowOff>9525</xdr:rowOff>
    </xdr:from>
    <xdr:to>
      <xdr:col>2</xdr:col>
      <xdr:colOff>1051559</xdr:colOff>
      <xdr:row>3</xdr:row>
      <xdr:rowOff>447915</xdr:rowOff>
    </xdr:to>
    <xdr:pic>
      <xdr:nvPicPr>
        <xdr:cNvPr id="37" name="Kép 36">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625" y="66675"/>
          <a:ext cx="1142999" cy="152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280035</xdr:colOff>
      <xdr:row>4</xdr:row>
      <xdr:rowOff>173355</xdr:rowOff>
    </xdr:from>
    <xdr:ext cx="342000" cy="342000"/>
    <xdr:pic>
      <xdr:nvPicPr>
        <xdr:cNvPr id="39" name="Kép 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020175" y="1849755"/>
          <a:ext cx="342000" cy="342000"/>
        </a:xfrm>
        <a:prstGeom prst="rect">
          <a:avLst/>
        </a:prstGeom>
      </xdr:spPr>
    </xdr:pic>
    <xdr:clientData/>
  </xdr:oneCellAnchor>
  <xdr:oneCellAnchor>
    <xdr:from>
      <xdr:col>3</xdr:col>
      <xdr:colOff>0</xdr:colOff>
      <xdr:row>17</xdr:row>
      <xdr:rowOff>0</xdr:rowOff>
    </xdr:from>
    <xdr:ext cx="342000" cy="342000"/>
    <xdr:pic>
      <xdr:nvPicPr>
        <xdr:cNvPr id="40" name="Kép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90700" y="5572125"/>
          <a:ext cx="342000" cy="342000"/>
        </a:xfrm>
        <a:prstGeom prst="rect">
          <a:avLst/>
        </a:prstGeom>
      </xdr:spPr>
    </xdr:pic>
    <xdr:clientData/>
  </xdr:oneCellAnchor>
  <xdr:oneCellAnchor>
    <xdr:from>
      <xdr:col>3</xdr:col>
      <xdr:colOff>0</xdr:colOff>
      <xdr:row>19</xdr:row>
      <xdr:rowOff>0</xdr:rowOff>
    </xdr:from>
    <xdr:ext cx="342000" cy="342000"/>
    <xdr:pic>
      <xdr:nvPicPr>
        <xdr:cNvPr id="41" name="Kép 4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90700" y="6238875"/>
          <a:ext cx="342000" cy="342000"/>
        </a:xfrm>
        <a:prstGeom prst="rect">
          <a:avLst/>
        </a:prstGeom>
      </xdr:spPr>
    </xdr:pic>
    <xdr:clientData/>
  </xdr:oneCellAnchor>
  <xdr:oneCellAnchor>
    <xdr:from>
      <xdr:col>3</xdr:col>
      <xdr:colOff>0</xdr:colOff>
      <xdr:row>10</xdr:row>
      <xdr:rowOff>0</xdr:rowOff>
    </xdr:from>
    <xdr:ext cx="342000" cy="342000"/>
    <xdr:pic>
      <xdr:nvPicPr>
        <xdr:cNvPr id="42" name="Kép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3238500"/>
          <a:ext cx="342000" cy="342000"/>
        </a:xfrm>
        <a:prstGeom prst="rect">
          <a:avLst/>
        </a:prstGeom>
      </xdr:spPr>
    </xdr:pic>
    <xdr:clientData/>
  </xdr:oneCellAnchor>
  <xdr:oneCellAnchor>
    <xdr:from>
      <xdr:col>14</xdr:col>
      <xdr:colOff>0</xdr:colOff>
      <xdr:row>9</xdr:row>
      <xdr:rowOff>0</xdr:rowOff>
    </xdr:from>
    <xdr:ext cx="342000" cy="342000"/>
    <xdr:pic>
      <xdr:nvPicPr>
        <xdr:cNvPr id="43" name="Kép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oneCellAnchor>
    <xdr:from>
      <xdr:col>14</xdr:col>
      <xdr:colOff>0</xdr:colOff>
      <xdr:row>12</xdr:row>
      <xdr:rowOff>0</xdr:rowOff>
    </xdr:from>
    <xdr:ext cx="342000" cy="342000"/>
    <xdr:pic>
      <xdr:nvPicPr>
        <xdr:cNvPr id="44" name="Kép 43">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3905250"/>
          <a:ext cx="342000" cy="342000"/>
        </a:xfrm>
        <a:prstGeom prst="rect">
          <a:avLst/>
        </a:prstGeom>
      </xdr:spPr>
    </xdr:pic>
    <xdr:clientData/>
  </xdr:oneCellAnchor>
  <xdr:twoCellAnchor editAs="oneCell">
    <xdr:from>
      <xdr:col>14</xdr:col>
      <xdr:colOff>0</xdr:colOff>
      <xdr:row>11</xdr:row>
      <xdr:rowOff>0</xdr:rowOff>
    </xdr:from>
    <xdr:to>
      <xdr:col>15</xdr:col>
      <xdr:colOff>11430</xdr:colOff>
      <xdr:row>12</xdr:row>
      <xdr:rowOff>11430</xdr:rowOff>
    </xdr:to>
    <xdr:pic>
      <xdr:nvPicPr>
        <xdr:cNvPr id="45" name="Kép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7"/>
        <a:stretch>
          <a:fillRect/>
        </a:stretch>
      </xdr:blipFill>
      <xdr:spPr>
        <a:xfrm>
          <a:off x="5953125" y="3571875"/>
          <a:ext cx="342900" cy="342900"/>
        </a:xfrm>
        <a:prstGeom prst="rect">
          <a:avLst/>
        </a:prstGeom>
      </xdr:spPr>
    </xdr:pic>
    <xdr:clientData/>
  </xdr:twoCellAnchor>
  <xdr:twoCellAnchor editAs="oneCell">
    <xdr:from>
      <xdr:col>3</xdr:col>
      <xdr:colOff>0</xdr:colOff>
      <xdr:row>14</xdr:row>
      <xdr:rowOff>0</xdr:rowOff>
    </xdr:from>
    <xdr:to>
      <xdr:col>4</xdr:col>
      <xdr:colOff>11430</xdr:colOff>
      <xdr:row>15</xdr:row>
      <xdr:rowOff>11430</xdr:rowOff>
    </xdr:to>
    <xdr:pic>
      <xdr:nvPicPr>
        <xdr:cNvPr id="46" name="Kép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17"/>
        <a:stretch>
          <a:fillRect/>
        </a:stretch>
      </xdr:blipFill>
      <xdr:spPr>
        <a:xfrm>
          <a:off x="1790700" y="4572000"/>
          <a:ext cx="342900" cy="342900"/>
        </a:xfrm>
        <a:prstGeom prst="rect">
          <a:avLst/>
        </a:prstGeom>
      </xdr:spPr>
    </xdr:pic>
    <xdr:clientData/>
  </xdr:twoCellAnchor>
  <xdr:oneCellAnchor>
    <xdr:from>
      <xdr:col>3</xdr:col>
      <xdr:colOff>0</xdr:colOff>
      <xdr:row>12</xdr:row>
      <xdr:rowOff>0</xdr:rowOff>
    </xdr:from>
    <xdr:ext cx="342000" cy="342000"/>
    <xdr:pic>
      <xdr:nvPicPr>
        <xdr:cNvPr id="47" name="Kép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90700" y="3905250"/>
          <a:ext cx="342000" cy="342000"/>
        </a:xfrm>
        <a:prstGeom prst="rect">
          <a:avLst/>
        </a:prstGeom>
      </xdr:spPr>
    </xdr:pic>
    <xdr:clientData/>
  </xdr:oneCellAnchor>
  <xdr:oneCellAnchor>
    <xdr:from>
      <xdr:col>14</xdr:col>
      <xdr:colOff>0</xdr:colOff>
      <xdr:row>10</xdr:row>
      <xdr:rowOff>0</xdr:rowOff>
    </xdr:from>
    <xdr:ext cx="342000" cy="342000"/>
    <xdr:pic>
      <xdr:nvPicPr>
        <xdr:cNvPr id="48" name="Kép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953125" y="3238500"/>
          <a:ext cx="342000" cy="342000"/>
        </a:xfrm>
        <a:prstGeom prst="rect">
          <a:avLst/>
        </a:prstGeom>
      </xdr:spPr>
    </xdr:pic>
    <xdr:clientData/>
  </xdr:oneCellAnchor>
  <xdr:twoCellAnchor editAs="oneCell">
    <xdr:from>
      <xdr:col>17</xdr:col>
      <xdr:colOff>281940</xdr:colOff>
      <xdr:row>4</xdr:row>
      <xdr:rowOff>175260</xdr:rowOff>
    </xdr:from>
    <xdr:to>
      <xdr:col>18</xdr:col>
      <xdr:colOff>303900</xdr:colOff>
      <xdr:row>6</xdr:row>
      <xdr:rowOff>1481</xdr:rowOff>
    </xdr:to>
    <xdr:pic>
      <xdr:nvPicPr>
        <xdr:cNvPr id="35" name="Kép 34">
          <a:extLst>
            <a:ext uri="{FF2B5EF4-FFF2-40B4-BE49-F238E27FC236}">
              <a16:creationId xmlns:a16="http://schemas.microsoft.com/office/drawing/2014/main" id="{00000000-0008-0000-0E00-00002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702040" y="1851660"/>
          <a:ext cx="342000" cy="342000"/>
        </a:xfrm>
        <a:prstGeom prst="rect">
          <a:avLst/>
        </a:prstGeom>
      </xdr:spPr>
    </xdr:pic>
    <xdr:clientData/>
  </xdr:twoCellAnchor>
  <xdr:twoCellAnchor editAs="oneCell">
    <xdr:from>
      <xdr:col>19</xdr:col>
      <xdr:colOff>274320</xdr:colOff>
      <xdr:row>4</xdr:row>
      <xdr:rowOff>175260</xdr:rowOff>
    </xdr:from>
    <xdr:to>
      <xdr:col>20</xdr:col>
      <xdr:colOff>294375</xdr:colOff>
      <xdr:row>6</xdr:row>
      <xdr:rowOff>1481</xdr:rowOff>
    </xdr:to>
    <xdr:pic>
      <xdr:nvPicPr>
        <xdr:cNvPr id="50" name="Kép 49">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334500" y="1851660"/>
          <a:ext cx="342000" cy="342000"/>
        </a:xfrm>
        <a:prstGeom prst="rect">
          <a:avLst/>
        </a:prstGeom>
      </xdr:spPr>
    </xdr:pic>
    <xdr:clientData/>
  </xdr:twoCellAnchor>
  <xdr:oneCellAnchor>
    <xdr:from>
      <xdr:col>3</xdr:col>
      <xdr:colOff>0</xdr:colOff>
      <xdr:row>21</xdr:row>
      <xdr:rowOff>0</xdr:rowOff>
    </xdr:from>
    <xdr:ext cx="342000" cy="342000"/>
    <xdr:pic>
      <xdr:nvPicPr>
        <xdr:cNvPr id="53" name="Kép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36420" y="6812280"/>
          <a:ext cx="342000" cy="342000"/>
        </a:xfrm>
        <a:prstGeom prst="rect">
          <a:avLst/>
        </a:prstGeom>
      </xdr:spPr>
    </xdr:pic>
    <xdr:clientData/>
  </xdr:oneCellAnchor>
  <xdr:oneCellAnchor>
    <xdr:from>
      <xdr:col>3</xdr:col>
      <xdr:colOff>0</xdr:colOff>
      <xdr:row>22</xdr:row>
      <xdr:rowOff>0</xdr:rowOff>
    </xdr:from>
    <xdr:ext cx="342000" cy="342000"/>
    <xdr:pic>
      <xdr:nvPicPr>
        <xdr:cNvPr id="54" name="Kép 53">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36420" y="7139940"/>
          <a:ext cx="342000" cy="342000"/>
        </a:xfrm>
        <a:prstGeom prst="rect">
          <a:avLst/>
        </a:prstGeom>
      </xdr:spPr>
    </xdr:pic>
    <xdr:clientData/>
  </xdr:oneCellAnchor>
  <xdr:oneCellAnchor>
    <xdr:from>
      <xdr:col>3</xdr:col>
      <xdr:colOff>0</xdr:colOff>
      <xdr:row>23</xdr:row>
      <xdr:rowOff>0</xdr:rowOff>
    </xdr:from>
    <xdr:ext cx="342000" cy="342000"/>
    <xdr:pic>
      <xdr:nvPicPr>
        <xdr:cNvPr id="55" name="Kép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36420" y="7467600"/>
          <a:ext cx="342000" cy="342000"/>
        </a:xfrm>
        <a:prstGeom prst="rect">
          <a:avLst/>
        </a:prstGeom>
      </xdr:spPr>
    </xdr:pic>
    <xdr:clientData/>
  </xdr:oneCellAnchor>
  <xdr:oneCellAnchor>
    <xdr:from>
      <xdr:col>14</xdr:col>
      <xdr:colOff>0</xdr:colOff>
      <xdr:row>13</xdr:row>
      <xdr:rowOff>0</xdr:rowOff>
    </xdr:from>
    <xdr:ext cx="342000" cy="342000"/>
    <xdr:pic>
      <xdr:nvPicPr>
        <xdr:cNvPr id="56" name="Kép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4191000"/>
          <a:ext cx="342000" cy="342000"/>
        </a:xfrm>
        <a:prstGeom prst="rect">
          <a:avLst/>
        </a:prstGeom>
      </xdr:spPr>
    </xdr:pic>
    <xdr:clientData/>
  </xdr:oneCellAnchor>
  <xdr:oneCellAnchor>
    <xdr:from>
      <xdr:col>14</xdr:col>
      <xdr:colOff>0</xdr:colOff>
      <xdr:row>15</xdr:row>
      <xdr:rowOff>0</xdr:rowOff>
    </xdr:from>
    <xdr:ext cx="342000" cy="342000"/>
    <xdr:pic>
      <xdr:nvPicPr>
        <xdr:cNvPr id="57" name="Kép 56">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oneCellAnchor>
    <xdr:from>
      <xdr:col>14</xdr:col>
      <xdr:colOff>0</xdr:colOff>
      <xdr:row>17</xdr:row>
      <xdr:rowOff>0</xdr:rowOff>
    </xdr:from>
    <xdr:ext cx="342000" cy="342000"/>
    <xdr:pic>
      <xdr:nvPicPr>
        <xdr:cNvPr id="58" name="Kép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5501640"/>
          <a:ext cx="342000" cy="342000"/>
        </a:xfrm>
        <a:prstGeom prst="rect">
          <a:avLst/>
        </a:prstGeom>
      </xdr:spPr>
    </xdr:pic>
    <xdr:clientData/>
  </xdr:oneCellAnchor>
  <xdr:oneCellAnchor>
    <xdr:from>
      <xdr:col>14</xdr:col>
      <xdr:colOff>0</xdr:colOff>
      <xdr:row>18</xdr:row>
      <xdr:rowOff>0</xdr:rowOff>
    </xdr:from>
    <xdr:ext cx="342000" cy="342000"/>
    <xdr:pic>
      <xdr:nvPicPr>
        <xdr:cNvPr id="59" name="Kép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5829300"/>
          <a:ext cx="342000" cy="342000"/>
        </a:xfrm>
        <a:prstGeom prst="rect">
          <a:avLst/>
        </a:prstGeom>
      </xdr:spPr>
    </xdr:pic>
    <xdr:clientData/>
  </xdr:oneCellAnchor>
  <xdr:oneCellAnchor>
    <xdr:from>
      <xdr:col>14</xdr:col>
      <xdr:colOff>0</xdr:colOff>
      <xdr:row>19</xdr:row>
      <xdr:rowOff>0</xdr:rowOff>
    </xdr:from>
    <xdr:ext cx="342000" cy="342000"/>
    <xdr:pic>
      <xdr:nvPicPr>
        <xdr:cNvPr id="60" name="Kép 5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6156960"/>
          <a:ext cx="342000" cy="342000"/>
        </a:xfrm>
        <a:prstGeom prst="rect">
          <a:avLst/>
        </a:prstGeom>
      </xdr:spPr>
    </xdr:pic>
    <xdr:clientData/>
  </xdr:oneCellAnchor>
  <xdr:oneCellAnchor>
    <xdr:from>
      <xdr:col>14</xdr:col>
      <xdr:colOff>0</xdr:colOff>
      <xdr:row>20</xdr:row>
      <xdr:rowOff>0</xdr:rowOff>
    </xdr:from>
    <xdr:ext cx="342000" cy="342000"/>
    <xdr:pic>
      <xdr:nvPicPr>
        <xdr:cNvPr id="61" name="Kép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6484620"/>
          <a:ext cx="342000" cy="342000"/>
        </a:xfrm>
        <a:prstGeom prst="rect">
          <a:avLst/>
        </a:prstGeom>
      </xdr:spPr>
    </xdr:pic>
    <xdr:clientData/>
  </xdr:oneCellAnchor>
  <xdr:oneCellAnchor>
    <xdr:from>
      <xdr:col>14</xdr:col>
      <xdr:colOff>0</xdr:colOff>
      <xdr:row>23</xdr:row>
      <xdr:rowOff>0</xdr:rowOff>
    </xdr:from>
    <xdr:ext cx="342000" cy="342000"/>
    <xdr:pic>
      <xdr:nvPicPr>
        <xdr:cNvPr id="62" name="Kép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7467600"/>
          <a:ext cx="342000" cy="342000"/>
        </a:xfrm>
        <a:prstGeom prst="rect">
          <a:avLst/>
        </a:prstGeom>
      </xdr:spPr>
    </xdr:pic>
    <xdr:clientData/>
  </xdr:oneCellAnchor>
  <xdr:oneCellAnchor>
    <xdr:from>
      <xdr:col>14</xdr:col>
      <xdr:colOff>0</xdr:colOff>
      <xdr:row>14</xdr:row>
      <xdr:rowOff>0</xdr:rowOff>
    </xdr:from>
    <xdr:ext cx="335962" cy="342000"/>
    <xdr:pic>
      <xdr:nvPicPr>
        <xdr:cNvPr id="64" name="Kép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518660"/>
          <a:ext cx="335962" cy="342000"/>
        </a:xfrm>
        <a:prstGeom prst="rect">
          <a:avLst/>
        </a:prstGeom>
      </xdr:spPr>
    </xdr:pic>
    <xdr:clientData/>
  </xdr:oneCellAnchor>
  <xdr:twoCellAnchor editAs="oneCell">
    <xdr:from>
      <xdr:col>15</xdr:col>
      <xdr:colOff>1287780</xdr:colOff>
      <xdr:row>4</xdr:row>
      <xdr:rowOff>182880</xdr:rowOff>
    </xdr:from>
    <xdr:to>
      <xdr:col>16</xdr:col>
      <xdr:colOff>1905</xdr:colOff>
      <xdr:row>6</xdr:row>
      <xdr:rowOff>1905</xdr:rowOff>
    </xdr:to>
    <xdr:pic>
      <xdr:nvPicPr>
        <xdr:cNvPr id="66" name="Kép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17"/>
        <a:stretch>
          <a:fillRect/>
        </a:stretch>
      </xdr:blipFill>
      <xdr:spPr>
        <a:xfrm>
          <a:off x="7741920" y="1859280"/>
          <a:ext cx="352425" cy="337185"/>
        </a:xfrm>
        <a:prstGeom prst="rect">
          <a:avLst/>
        </a:prstGeom>
      </xdr:spPr>
    </xdr:pic>
    <xdr:clientData/>
  </xdr:twoCellAnchor>
  <xdr:twoCellAnchor editAs="oneCell">
    <xdr:from>
      <xdr:col>14</xdr:col>
      <xdr:colOff>0</xdr:colOff>
      <xdr:row>16</xdr:row>
      <xdr:rowOff>0</xdr:rowOff>
    </xdr:from>
    <xdr:to>
      <xdr:col>15</xdr:col>
      <xdr:colOff>11430</xdr:colOff>
      <xdr:row>17</xdr:row>
      <xdr:rowOff>11430</xdr:rowOff>
    </xdr:to>
    <xdr:pic>
      <xdr:nvPicPr>
        <xdr:cNvPr id="67" name="Kép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7"/>
        <a:stretch>
          <a:fillRect/>
        </a:stretch>
      </xdr:blipFill>
      <xdr:spPr>
        <a:xfrm>
          <a:off x="6111240" y="5173980"/>
          <a:ext cx="352425" cy="337185"/>
        </a:xfrm>
        <a:prstGeom prst="rect">
          <a:avLst/>
        </a:prstGeom>
      </xdr:spPr>
    </xdr:pic>
    <xdr:clientData/>
  </xdr:twoCellAnchor>
  <xdr:twoCellAnchor editAs="oneCell">
    <xdr:from>
      <xdr:col>14</xdr:col>
      <xdr:colOff>0</xdr:colOff>
      <xdr:row>21</xdr:row>
      <xdr:rowOff>0</xdr:rowOff>
    </xdr:from>
    <xdr:to>
      <xdr:col>15</xdr:col>
      <xdr:colOff>11430</xdr:colOff>
      <xdr:row>22</xdr:row>
      <xdr:rowOff>11430</xdr:rowOff>
    </xdr:to>
    <xdr:pic>
      <xdr:nvPicPr>
        <xdr:cNvPr id="68" name="Kép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17"/>
        <a:stretch>
          <a:fillRect/>
        </a:stretch>
      </xdr:blipFill>
      <xdr:spPr>
        <a:xfrm>
          <a:off x="6111240" y="6812280"/>
          <a:ext cx="352425" cy="337185"/>
        </a:xfrm>
        <a:prstGeom prst="rect">
          <a:avLst/>
        </a:prstGeom>
      </xdr:spPr>
    </xdr:pic>
    <xdr:clientData/>
  </xdr:twoCellAnchor>
  <xdr:twoCellAnchor editAs="oneCell">
    <xdr:from>
      <xdr:col>14</xdr:col>
      <xdr:colOff>0</xdr:colOff>
      <xdr:row>26</xdr:row>
      <xdr:rowOff>0</xdr:rowOff>
    </xdr:from>
    <xdr:to>
      <xdr:col>15</xdr:col>
      <xdr:colOff>11430</xdr:colOff>
      <xdr:row>27</xdr:row>
      <xdr:rowOff>11430</xdr:rowOff>
    </xdr:to>
    <xdr:pic>
      <xdr:nvPicPr>
        <xdr:cNvPr id="69" name="Kép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7"/>
        <a:stretch>
          <a:fillRect/>
        </a:stretch>
      </xdr:blipFill>
      <xdr:spPr>
        <a:xfrm>
          <a:off x="6111240" y="8450580"/>
          <a:ext cx="352425" cy="337185"/>
        </a:xfrm>
        <a:prstGeom prst="rect">
          <a:avLst/>
        </a:prstGeom>
      </xdr:spPr>
    </xdr:pic>
    <xdr:clientData/>
  </xdr:twoCellAnchor>
  <xdr:twoCellAnchor editAs="oneCell">
    <xdr:from>
      <xdr:col>14</xdr:col>
      <xdr:colOff>0</xdr:colOff>
      <xdr:row>27</xdr:row>
      <xdr:rowOff>0</xdr:rowOff>
    </xdr:from>
    <xdr:to>
      <xdr:col>15</xdr:col>
      <xdr:colOff>11430</xdr:colOff>
      <xdr:row>28</xdr:row>
      <xdr:rowOff>11430</xdr:rowOff>
    </xdr:to>
    <xdr:pic>
      <xdr:nvPicPr>
        <xdr:cNvPr id="70" name="Kép 69">
          <a:extLst>
            <a:ext uri="{FF2B5EF4-FFF2-40B4-BE49-F238E27FC236}">
              <a16:creationId xmlns:a16="http://schemas.microsoft.com/office/drawing/2014/main" id="{00000000-0008-0000-0E00-000046000000}"/>
            </a:ext>
          </a:extLst>
        </xdr:cNvPr>
        <xdr:cNvPicPr>
          <a:picLocks noChangeAspect="1"/>
        </xdr:cNvPicPr>
      </xdr:nvPicPr>
      <xdr:blipFill>
        <a:blip xmlns:r="http://schemas.openxmlformats.org/officeDocument/2006/relationships" r:embed="rId17"/>
        <a:stretch>
          <a:fillRect/>
        </a:stretch>
      </xdr:blipFill>
      <xdr:spPr>
        <a:xfrm>
          <a:off x="6111240" y="8778240"/>
          <a:ext cx="352425" cy="337185"/>
        </a:xfrm>
        <a:prstGeom prst="rect">
          <a:avLst/>
        </a:prstGeom>
      </xdr:spPr>
    </xdr:pic>
    <xdr:clientData/>
  </xdr:twoCellAnchor>
  <xdr:twoCellAnchor editAs="oneCell">
    <xdr:from>
      <xdr:col>14</xdr:col>
      <xdr:colOff>0</xdr:colOff>
      <xdr:row>28</xdr:row>
      <xdr:rowOff>0</xdr:rowOff>
    </xdr:from>
    <xdr:to>
      <xdr:col>15</xdr:col>
      <xdr:colOff>11430</xdr:colOff>
      <xdr:row>29</xdr:row>
      <xdr:rowOff>11430</xdr:rowOff>
    </xdr:to>
    <xdr:pic>
      <xdr:nvPicPr>
        <xdr:cNvPr id="71" name="Kép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17"/>
        <a:stretch>
          <a:fillRect/>
        </a:stretch>
      </xdr:blipFill>
      <xdr:spPr>
        <a:xfrm>
          <a:off x="6111240" y="9105900"/>
          <a:ext cx="352425" cy="337185"/>
        </a:xfrm>
        <a:prstGeom prst="rect">
          <a:avLst/>
        </a:prstGeom>
      </xdr:spPr>
    </xdr:pic>
    <xdr:clientData/>
  </xdr:twoCellAnchor>
  <xdr:twoCellAnchor editAs="oneCell">
    <xdr:from>
      <xdr:col>14</xdr:col>
      <xdr:colOff>0</xdr:colOff>
      <xdr:row>32</xdr:row>
      <xdr:rowOff>0</xdr:rowOff>
    </xdr:from>
    <xdr:to>
      <xdr:col>15</xdr:col>
      <xdr:colOff>11430</xdr:colOff>
      <xdr:row>33</xdr:row>
      <xdr:rowOff>11430</xdr:rowOff>
    </xdr:to>
    <xdr:pic>
      <xdr:nvPicPr>
        <xdr:cNvPr id="72" name="Kép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17"/>
        <a:stretch>
          <a:fillRect/>
        </a:stretch>
      </xdr:blipFill>
      <xdr:spPr>
        <a:xfrm>
          <a:off x="6111240" y="10416540"/>
          <a:ext cx="352425" cy="337185"/>
        </a:xfrm>
        <a:prstGeom prst="rect">
          <a:avLst/>
        </a:prstGeom>
      </xdr:spPr>
    </xdr:pic>
    <xdr:clientData/>
  </xdr:twoCellAnchor>
  <xdr:twoCellAnchor editAs="oneCell">
    <xdr:from>
      <xdr:col>14</xdr:col>
      <xdr:colOff>0</xdr:colOff>
      <xdr:row>33</xdr:row>
      <xdr:rowOff>0</xdr:rowOff>
    </xdr:from>
    <xdr:to>
      <xdr:col>15</xdr:col>
      <xdr:colOff>11430</xdr:colOff>
      <xdr:row>34</xdr:row>
      <xdr:rowOff>11430</xdr:rowOff>
    </xdr:to>
    <xdr:pic>
      <xdr:nvPicPr>
        <xdr:cNvPr id="73" name="Kép 72">
          <a:extLst>
            <a:ext uri="{FF2B5EF4-FFF2-40B4-BE49-F238E27FC236}">
              <a16:creationId xmlns:a16="http://schemas.microsoft.com/office/drawing/2014/main" id="{00000000-0008-0000-0E00-000049000000}"/>
            </a:ext>
          </a:extLst>
        </xdr:cNvPr>
        <xdr:cNvPicPr>
          <a:picLocks noChangeAspect="1"/>
        </xdr:cNvPicPr>
      </xdr:nvPicPr>
      <xdr:blipFill>
        <a:blip xmlns:r="http://schemas.openxmlformats.org/officeDocument/2006/relationships" r:embed="rId17"/>
        <a:stretch>
          <a:fillRect/>
        </a:stretch>
      </xdr:blipFill>
      <xdr:spPr>
        <a:xfrm>
          <a:off x="6111240" y="10744200"/>
          <a:ext cx="352425" cy="337185"/>
        </a:xfrm>
        <a:prstGeom prst="rect">
          <a:avLst/>
        </a:prstGeom>
      </xdr:spPr>
    </xdr:pic>
    <xdr:clientData/>
  </xdr:twoCellAnchor>
  <xdr:oneCellAnchor>
    <xdr:from>
      <xdr:col>14</xdr:col>
      <xdr:colOff>0</xdr:colOff>
      <xdr:row>38</xdr:row>
      <xdr:rowOff>0</xdr:rowOff>
    </xdr:from>
    <xdr:ext cx="335962" cy="342000"/>
    <xdr:pic>
      <xdr:nvPicPr>
        <xdr:cNvPr id="74" name="Kép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2382500"/>
          <a:ext cx="335962" cy="342000"/>
        </a:xfrm>
        <a:prstGeom prst="rect">
          <a:avLst/>
        </a:prstGeom>
      </xdr:spPr>
    </xdr:pic>
    <xdr:clientData/>
  </xdr:oneCellAnchor>
  <xdr:oneCellAnchor>
    <xdr:from>
      <xdr:col>14</xdr:col>
      <xdr:colOff>0</xdr:colOff>
      <xdr:row>22</xdr:row>
      <xdr:rowOff>0</xdr:rowOff>
    </xdr:from>
    <xdr:ext cx="342000" cy="342000"/>
    <xdr:pic>
      <xdr:nvPicPr>
        <xdr:cNvPr id="75" name="Kép 74">
          <a:extLst>
            <a:ext uri="{FF2B5EF4-FFF2-40B4-BE49-F238E27FC236}">
              <a16:creationId xmlns:a16="http://schemas.microsoft.com/office/drawing/2014/main" id="{00000000-0008-0000-0E00-00004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7139940"/>
          <a:ext cx="342000" cy="342000"/>
        </a:xfrm>
        <a:prstGeom prst="rect">
          <a:avLst/>
        </a:prstGeom>
      </xdr:spPr>
    </xdr:pic>
    <xdr:clientData/>
  </xdr:oneCellAnchor>
  <xdr:oneCellAnchor>
    <xdr:from>
      <xdr:col>14</xdr:col>
      <xdr:colOff>0</xdr:colOff>
      <xdr:row>24</xdr:row>
      <xdr:rowOff>0</xdr:rowOff>
    </xdr:from>
    <xdr:ext cx="342000" cy="342000"/>
    <xdr:pic>
      <xdr:nvPicPr>
        <xdr:cNvPr id="76" name="Kép 75">
          <a:extLst>
            <a:ext uri="{FF2B5EF4-FFF2-40B4-BE49-F238E27FC236}">
              <a16:creationId xmlns:a16="http://schemas.microsoft.com/office/drawing/2014/main" id="{00000000-0008-0000-0E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25</xdr:row>
      <xdr:rowOff>0</xdr:rowOff>
    </xdr:from>
    <xdr:ext cx="342000" cy="342000"/>
    <xdr:pic>
      <xdr:nvPicPr>
        <xdr:cNvPr id="77" name="Kép 76">
          <a:extLst>
            <a:ext uri="{FF2B5EF4-FFF2-40B4-BE49-F238E27FC236}">
              <a16:creationId xmlns:a16="http://schemas.microsoft.com/office/drawing/2014/main" id="{00000000-0008-0000-0E00-00004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8122920"/>
          <a:ext cx="342000" cy="342000"/>
        </a:xfrm>
        <a:prstGeom prst="rect">
          <a:avLst/>
        </a:prstGeom>
      </xdr:spPr>
    </xdr:pic>
    <xdr:clientData/>
  </xdr:oneCellAnchor>
  <xdr:oneCellAnchor>
    <xdr:from>
      <xdr:col>14</xdr:col>
      <xdr:colOff>0</xdr:colOff>
      <xdr:row>30</xdr:row>
      <xdr:rowOff>0</xdr:rowOff>
    </xdr:from>
    <xdr:ext cx="342000" cy="342000"/>
    <xdr:pic>
      <xdr:nvPicPr>
        <xdr:cNvPr id="78" name="Kép 77">
          <a:extLst>
            <a:ext uri="{FF2B5EF4-FFF2-40B4-BE49-F238E27FC236}">
              <a16:creationId xmlns:a16="http://schemas.microsoft.com/office/drawing/2014/main" id="{00000000-0008-0000-0E00-00004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9761220"/>
          <a:ext cx="342000" cy="342000"/>
        </a:xfrm>
        <a:prstGeom prst="rect">
          <a:avLst/>
        </a:prstGeom>
      </xdr:spPr>
    </xdr:pic>
    <xdr:clientData/>
  </xdr:oneCellAnchor>
  <xdr:oneCellAnchor>
    <xdr:from>
      <xdr:col>14</xdr:col>
      <xdr:colOff>0</xdr:colOff>
      <xdr:row>37</xdr:row>
      <xdr:rowOff>0</xdr:rowOff>
    </xdr:from>
    <xdr:ext cx="342000" cy="342000"/>
    <xdr:pic>
      <xdr:nvPicPr>
        <xdr:cNvPr id="80" name="Kép 79">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oneCellAnchor>
  <xdr:oneCellAnchor>
    <xdr:from>
      <xdr:col>14</xdr:col>
      <xdr:colOff>0</xdr:colOff>
      <xdr:row>39</xdr:row>
      <xdr:rowOff>0</xdr:rowOff>
    </xdr:from>
    <xdr:ext cx="342000" cy="342000"/>
    <xdr:pic>
      <xdr:nvPicPr>
        <xdr:cNvPr id="81" name="Kép 80">
          <a:extLst>
            <a:ext uri="{FF2B5EF4-FFF2-40B4-BE49-F238E27FC236}">
              <a16:creationId xmlns:a16="http://schemas.microsoft.com/office/drawing/2014/main" id="{00000000-0008-0000-0E00-00005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2710160"/>
          <a:ext cx="342000" cy="342000"/>
        </a:xfrm>
        <a:prstGeom prst="rect">
          <a:avLst/>
        </a:prstGeom>
      </xdr:spPr>
    </xdr:pic>
    <xdr:clientData/>
  </xdr:oneCellAnchor>
  <xdr:oneCellAnchor>
    <xdr:from>
      <xdr:col>14</xdr:col>
      <xdr:colOff>0</xdr:colOff>
      <xdr:row>40</xdr:row>
      <xdr:rowOff>0</xdr:rowOff>
    </xdr:from>
    <xdr:ext cx="342000" cy="342000"/>
    <xdr:pic>
      <xdr:nvPicPr>
        <xdr:cNvPr id="82" name="Kép 81">
          <a:extLst>
            <a:ext uri="{FF2B5EF4-FFF2-40B4-BE49-F238E27FC236}">
              <a16:creationId xmlns:a16="http://schemas.microsoft.com/office/drawing/2014/main" id="{00000000-0008-0000-0E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3037820"/>
          <a:ext cx="342000" cy="342000"/>
        </a:xfrm>
        <a:prstGeom prst="rect">
          <a:avLst/>
        </a:prstGeom>
      </xdr:spPr>
    </xdr:pic>
    <xdr:clientData/>
  </xdr:oneCellAnchor>
  <xdr:oneCellAnchor>
    <xdr:from>
      <xdr:col>14</xdr:col>
      <xdr:colOff>0</xdr:colOff>
      <xdr:row>41</xdr:row>
      <xdr:rowOff>0</xdr:rowOff>
    </xdr:from>
    <xdr:ext cx="342000" cy="342000"/>
    <xdr:pic>
      <xdr:nvPicPr>
        <xdr:cNvPr id="83" name="Kép 82">
          <a:extLst>
            <a:ext uri="{FF2B5EF4-FFF2-40B4-BE49-F238E27FC236}">
              <a16:creationId xmlns:a16="http://schemas.microsoft.com/office/drawing/2014/main" id="{00000000-0008-0000-0E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3365480"/>
          <a:ext cx="342000" cy="342000"/>
        </a:xfrm>
        <a:prstGeom prst="rect">
          <a:avLst/>
        </a:prstGeom>
      </xdr:spPr>
    </xdr:pic>
    <xdr:clientData/>
  </xdr:oneCellAnchor>
  <xdr:oneCellAnchor>
    <xdr:from>
      <xdr:col>14</xdr:col>
      <xdr:colOff>0</xdr:colOff>
      <xdr:row>31</xdr:row>
      <xdr:rowOff>0</xdr:rowOff>
    </xdr:from>
    <xdr:ext cx="342000" cy="342000"/>
    <xdr:pic>
      <xdr:nvPicPr>
        <xdr:cNvPr id="84" name="Kép 83">
          <a:extLst>
            <a:ext uri="{FF2B5EF4-FFF2-40B4-BE49-F238E27FC236}">
              <a16:creationId xmlns:a16="http://schemas.microsoft.com/office/drawing/2014/main" id="{00000000-0008-0000-0E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0088880"/>
          <a:ext cx="342000" cy="342000"/>
        </a:xfrm>
        <a:prstGeom prst="rect">
          <a:avLst/>
        </a:prstGeom>
      </xdr:spPr>
    </xdr:pic>
    <xdr:clientData/>
  </xdr:oneCellAnchor>
  <xdr:twoCellAnchor editAs="oneCell">
    <xdr:from>
      <xdr:col>14</xdr:col>
      <xdr:colOff>0</xdr:colOff>
      <xdr:row>29</xdr:row>
      <xdr:rowOff>0</xdr:rowOff>
    </xdr:from>
    <xdr:to>
      <xdr:col>14</xdr:col>
      <xdr:colOff>330570</xdr:colOff>
      <xdr:row>30</xdr:row>
      <xdr:rowOff>18150</xdr:rowOff>
    </xdr:to>
    <xdr:pic>
      <xdr:nvPicPr>
        <xdr:cNvPr id="85" name="Kép 84">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9433560"/>
          <a:ext cx="342000" cy="342000"/>
        </a:xfrm>
        <a:prstGeom prst="rect">
          <a:avLst/>
        </a:prstGeom>
      </xdr:spPr>
    </xdr:pic>
    <xdr:clientData/>
  </xdr:twoCellAnchor>
  <xdr:twoCellAnchor editAs="oneCell">
    <xdr:from>
      <xdr:col>14</xdr:col>
      <xdr:colOff>0</xdr:colOff>
      <xdr:row>34</xdr:row>
      <xdr:rowOff>0</xdr:rowOff>
    </xdr:from>
    <xdr:to>
      <xdr:col>14</xdr:col>
      <xdr:colOff>330570</xdr:colOff>
      <xdr:row>35</xdr:row>
      <xdr:rowOff>18150</xdr:rowOff>
    </xdr:to>
    <xdr:pic>
      <xdr:nvPicPr>
        <xdr:cNvPr id="86" name="Kép 85">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11071860"/>
          <a:ext cx="342000" cy="342000"/>
        </a:xfrm>
        <a:prstGeom prst="rect">
          <a:avLst/>
        </a:prstGeom>
      </xdr:spPr>
    </xdr:pic>
    <xdr:clientData/>
  </xdr:twoCellAnchor>
  <xdr:twoCellAnchor editAs="oneCell">
    <xdr:from>
      <xdr:col>3</xdr:col>
      <xdr:colOff>0</xdr:colOff>
      <xdr:row>25</xdr:row>
      <xdr:rowOff>0</xdr:rowOff>
    </xdr:from>
    <xdr:to>
      <xdr:col>4</xdr:col>
      <xdr:colOff>11430</xdr:colOff>
      <xdr:row>26</xdr:row>
      <xdr:rowOff>11430</xdr:rowOff>
    </xdr:to>
    <xdr:pic>
      <xdr:nvPicPr>
        <xdr:cNvPr id="88" name="Kép 87">
          <a:extLst>
            <a:ext uri="{FF2B5EF4-FFF2-40B4-BE49-F238E27FC236}">
              <a16:creationId xmlns:a16="http://schemas.microsoft.com/office/drawing/2014/main" id="{00000000-0008-0000-0E00-000058000000}"/>
            </a:ext>
          </a:extLst>
        </xdr:cNvPr>
        <xdr:cNvPicPr>
          <a:picLocks noChangeAspect="1"/>
        </xdr:cNvPicPr>
      </xdr:nvPicPr>
      <xdr:blipFill>
        <a:blip xmlns:r="http://schemas.openxmlformats.org/officeDocument/2006/relationships" r:embed="rId17"/>
        <a:stretch>
          <a:fillRect/>
        </a:stretch>
      </xdr:blipFill>
      <xdr:spPr>
        <a:xfrm>
          <a:off x="1836420" y="8122920"/>
          <a:ext cx="352425" cy="337185"/>
        </a:xfrm>
        <a:prstGeom prst="rect">
          <a:avLst/>
        </a:prstGeom>
      </xdr:spPr>
    </xdr:pic>
    <xdr:clientData/>
  </xdr:twoCellAnchor>
  <xdr:oneCellAnchor>
    <xdr:from>
      <xdr:col>14</xdr:col>
      <xdr:colOff>0</xdr:colOff>
      <xdr:row>35</xdr:row>
      <xdr:rowOff>0</xdr:rowOff>
    </xdr:from>
    <xdr:ext cx="342000" cy="342000"/>
    <xdr:pic>
      <xdr:nvPicPr>
        <xdr:cNvPr id="87" name="Kép 86">
          <a:extLst>
            <a:ext uri="{FF2B5EF4-FFF2-40B4-BE49-F238E27FC236}">
              <a16:creationId xmlns:a16="http://schemas.microsoft.com/office/drawing/2014/main" id="{00000000-0008-0000-0E00-00005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11240" y="11399520"/>
          <a:ext cx="342000" cy="342000"/>
        </a:xfrm>
        <a:prstGeom prst="rect">
          <a:avLst/>
        </a:prstGeom>
      </xdr:spPr>
    </xdr:pic>
    <xdr:clientData/>
  </xdr:oneCellAnchor>
  <xdr:oneCellAnchor>
    <xdr:from>
      <xdr:col>14</xdr:col>
      <xdr:colOff>0</xdr:colOff>
      <xdr:row>36</xdr:row>
      <xdr:rowOff>0</xdr:rowOff>
    </xdr:from>
    <xdr:ext cx="342000" cy="342000"/>
    <xdr:pic>
      <xdr:nvPicPr>
        <xdr:cNvPr id="89" name="Kép 88">
          <a:extLst>
            <a:ext uri="{FF2B5EF4-FFF2-40B4-BE49-F238E27FC236}">
              <a16:creationId xmlns:a16="http://schemas.microsoft.com/office/drawing/2014/main" id="{00000000-0008-0000-0E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79" name="Lekerekített téglalap 73">
          <a:hlinkClick xmlns:r="http://schemas.openxmlformats.org/officeDocument/2006/relationships" r:id="rId20" tooltip="2013 Berlin"/>
          <a:extLst>
            <a:ext uri="{FF2B5EF4-FFF2-40B4-BE49-F238E27FC236}">
              <a16:creationId xmlns:a16="http://schemas.microsoft.com/office/drawing/2014/main" id="{A97C1142-4E0A-42C6-96A2-224FFCC5A88A}"/>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93" name="Lekerekített téglalap 74">
          <a:hlinkClick xmlns:r="http://schemas.openxmlformats.org/officeDocument/2006/relationships" r:id="rId21" tooltip="2014 Billund"/>
          <a:extLst>
            <a:ext uri="{FF2B5EF4-FFF2-40B4-BE49-F238E27FC236}">
              <a16:creationId xmlns:a16="http://schemas.microsoft.com/office/drawing/2014/main" id="{EC120E0F-80F5-4AD9-8944-DE6A5B2AF21B}"/>
            </a:ext>
          </a:extLst>
        </xdr:cNvPr>
        <xdr:cNvSpPr/>
      </xdr:nvSpPr>
      <xdr:spPr>
        <a:xfrm>
          <a:off x="6524150" y="602456"/>
          <a:ext cx="722647" cy="467678"/>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94" name="Lekerekített téglalap 75">
          <a:hlinkClick xmlns:r="http://schemas.openxmlformats.org/officeDocument/2006/relationships" r:id="rId22" tooltip="2015 Lubin"/>
          <a:extLst>
            <a:ext uri="{FF2B5EF4-FFF2-40B4-BE49-F238E27FC236}">
              <a16:creationId xmlns:a16="http://schemas.microsoft.com/office/drawing/2014/main" id="{3CAFA628-8296-4FDC-9B33-7FEDB881FB88}"/>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95" name="Lekerekített téglalap 76">
          <a:hlinkClick xmlns:r="http://schemas.openxmlformats.org/officeDocument/2006/relationships" r:id="rId23" tooltip="2016 Almelo"/>
          <a:extLst>
            <a:ext uri="{FF2B5EF4-FFF2-40B4-BE49-F238E27FC236}">
              <a16:creationId xmlns:a16="http://schemas.microsoft.com/office/drawing/2014/main" id="{E275B4B1-9F0E-4CCB-9823-F0D04A88F3A5}"/>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96" name="Lekerekített téglalap 82">
          <a:hlinkClick xmlns:r="http://schemas.openxmlformats.org/officeDocument/2006/relationships" r:id="rId24" tooltip="2017 Budapest"/>
          <a:extLst>
            <a:ext uri="{FF2B5EF4-FFF2-40B4-BE49-F238E27FC236}">
              <a16:creationId xmlns:a16="http://schemas.microsoft.com/office/drawing/2014/main" id="{343074C1-D820-4FD1-B7A0-B0B97DC877A6}"/>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97" name="Lekerekített téglalap 82">
          <a:hlinkClick xmlns:r="http://schemas.openxmlformats.org/officeDocument/2006/relationships" r:id="rId25" tooltip="2018 Billund"/>
          <a:extLst>
            <a:ext uri="{FF2B5EF4-FFF2-40B4-BE49-F238E27FC236}">
              <a16:creationId xmlns:a16="http://schemas.microsoft.com/office/drawing/2014/main" id="{80749676-9B4B-4DE7-A985-301CD3DDBAC5}"/>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98" name="Lekerekített téglalap 76">
          <a:hlinkClick xmlns:r="http://schemas.openxmlformats.org/officeDocument/2006/relationships" r:id="rId26" tooltip="2019 Fulda"/>
          <a:extLst>
            <a:ext uri="{FF2B5EF4-FFF2-40B4-BE49-F238E27FC236}">
              <a16:creationId xmlns:a16="http://schemas.microsoft.com/office/drawing/2014/main" id="{1681AE88-6338-4E32-BA08-DC4B0C91F049}"/>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99" name="Lekerekített téglalap 82">
          <a:hlinkClick xmlns:r="http://schemas.openxmlformats.org/officeDocument/2006/relationships" r:id="rId27" tooltip="2020 Bierdzany"/>
          <a:extLst>
            <a:ext uri="{FF2B5EF4-FFF2-40B4-BE49-F238E27FC236}">
              <a16:creationId xmlns:a16="http://schemas.microsoft.com/office/drawing/2014/main" id="{80105B9D-591C-4E64-967A-3270E3547F6F}"/>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00" name="Lekerekített téglalap 82">
          <a:hlinkClick xmlns:r="http://schemas.openxmlformats.org/officeDocument/2006/relationships" r:id="rId28" tooltip="2021 Bielsko-Biala"/>
          <a:extLst>
            <a:ext uri="{FF2B5EF4-FFF2-40B4-BE49-F238E27FC236}">
              <a16:creationId xmlns:a16="http://schemas.microsoft.com/office/drawing/2014/main" id="{18FF52F1-F22B-40C7-BC94-106F0A23CF21}"/>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01" name="Lekerekített téglalap 77">
          <a:hlinkClick xmlns:r="http://schemas.openxmlformats.org/officeDocument/2006/relationships" r:id="rId29" tooltip="Overview"/>
          <a:extLst>
            <a:ext uri="{FF2B5EF4-FFF2-40B4-BE49-F238E27FC236}">
              <a16:creationId xmlns:a16="http://schemas.microsoft.com/office/drawing/2014/main" id="{34DFE722-053F-40BE-A9D9-AA19843F5173}"/>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02" name="Lekerekített téglalap 78">
          <a:hlinkClick xmlns:r="http://schemas.openxmlformats.org/officeDocument/2006/relationships" r:id="rId30" tooltip="All Time Table"/>
          <a:extLst>
            <a:ext uri="{FF2B5EF4-FFF2-40B4-BE49-F238E27FC236}">
              <a16:creationId xmlns:a16="http://schemas.microsoft.com/office/drawing/2014/main" id="{C86CD640-FE52-437A-A8B5-B9C1F9551D27}"/>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03" name="Lekerekített téglalap 79">
          <a:hlinkClick xmlns:r="http://schemas.openxmlformats.org/officeDocument/2006/relationships" r:id="rId31" tooltip="Records"/>
          <a:extLst>
            <a:ext uri="{FF2B5EF4-FFF2-40B4-BE49-F238E27FC236}">
              <a16:creationId xmlns:a16="http://schemas.microsoft.com/office/drawing/2014/main" id="{A59F8333-ED6B-4FBF-BD6C-8D29A7777D21}"/>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100-000002000000}"/>
            </a:ext>
          </a:extLst>
        </xdr:cNvPr>
        <xdr:cNvSpPr/>
      </xdr:nvSpPr>
      <xdr:spPr>
        <a:xfrm>
          <a:off x="12454413" y="7191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100-000003000000}"/>
            </a:ext>
          </a:extLst>
        </xdr:cNvPr>
        <xdr:cNvSpPr/>
      </xdr:nvSpPr>
      <xdr:spPr>
        <a:xfrm>
          <a:off x="12454413" y="61293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100-000004000000}"/>
            </a:ext>
          </a:extLst>
        </xdr:cNvPr>
        <xdr:cNvSpPr/>
      </xdr:nvSpPr>
      <xdr:spPr>
        <a:xfrm>
          <a:off x="12454413" y="115395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2</xdr:col>
      <xdr:colOff>106680</xdr:colOff>
      <xdr:row>7</xdr:row>
      <xdr:rowOff>83820</xdr:rowOff>
    </xdr:from>
    <xdr:to>
      <xdr:col>3</xdr:col>
      <xdr:colOff>76200</xdr:colOff>
      <xdr:row>7</xdr:row>
      <xdr:rowOff>236220</xdr:rowOff>
    </xdr:to>
    <xdr:sp macro="" textlink="">
      <xdr:nvSpPr>
        <xdr:cNvPr id="24" name="Jobbra nyíl 23">
          <a:extLst>
            <a:ext uri="{FF2B5EF4-FFF2-40B4-BE49-F238E27FC236}">
              <a16:creationId xmlns:a16="http://schemas.microsoft.com/office/drawing/2014/main" id="{00000000-0008-0000-0100-000018000000}"/>
            </a:ext>
          </a:extLst>
        </xdr:cNvPr>
        <xdr:cNvSpPr/>
      </xdr:nvSpPr>
      <xdr:spPr>
        <a:xfrm>
          <a:off x="746760" y="235458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oneCellAnchor>
    <xdr:from>
      <xdr:col>9</xdr:col>
      <xdr:colOff>0</xdr:colOff>
      <xdr:row>19</xdr:row>
      <xdr:rowOff>0</xdr:rowOff>
    </xdr:from>
    <xdr:ext cx="342000" cy="342000"/>
    <xdr:pic>
      <xdr:nvPicPr>
        <xdr:cNvPr id="36" name="Kép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48940" y="3406140"/>
          <a:ext cx="342000" cy="342000"/>
        </a:xfrm>
        <a:prstGeom prst="rect">
          <a:avLst/>
        </a:prstGeom>
      </xdr:spPr>
    </xdr:pic>
    <xdr:clientData/>
  </xdr:oneCellAnchor>
  <xdr:oneCellAnchor>
    <xdr:from>
      <xdr:col>32</xdr:col>
      <xdr:colOff>0</xdr:colOff>
      <xdr:row>31</xdr:row>
      <xdr:rowOff>0</xdr:rowOff>
    </xdr:from>
    <xdr:ext cx="342000" cy="342000"/>
    <xdr:pic>
      <xdr:nvPicPr>
        <xdr:cNvPr id="37" name="Kép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5120" y="6057900"/>
          <a:ext cx="342000" cy="342000"/>
        </a:xfrm>
        <a:prstGeom prst="rect">
          <a:avLst/>
        </a:prstGeom>
      </xdr:spPr>
    </xdr:pic>
    <xdr:clientData/>
  </xdr:oneCellAnchor>
  <xdr:oneCellAnchor>
    <xdr:from>
      <xdr:col>9</xdr:col>
      <xdr:colOff>0</xdr:colOff>
      <xdr:row>21</xdr:row>
      <xdr:rowOff>0</xdr:rowOff>
    </xdr:from>
    <xdr:ext cx="342000" cy="342000"/>
    <xdr:pic>
      <xdr:nvPicPr>
        <xdr:cNvPr id="38" name="Kép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48940" y="3848100"/>
          <a:ext cx="342000" cy="342000"/>
        </a:xfrm>
        <a:prstGeom prst="rect">
          <a:avLst/>
        </a:prstGeom>
      </xdr:spPr>
    </xdr:pic>
    <xdr:clientData/>
  </xdr:oneCellAnchor>
  <xdr:oneCellAnchor>
    <xdr:from>
      <xdr:col>9</xdr:col>
      <xdr:colOff>0</xdr:colOff>
      <xdr:row>29</xdr:row>
      <xdr:rowOff>0</xdr:rowOff>
    </xdr:from>
    <xdr:ext cx="342000" cy="342000"/>
    <xdr:pic>
      <xdr:nvPicPr>
        <xdr:cNvPr id="39" name="Kép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48940" y="5615940"/>
          <a:ext cx="342000" cy="342000"/>
        </a:xfrm>
        <a:prstGeom prst="rect">
          <a:avLst/>
        </a:prstGeom>
      </xdr:spPr>
    </xdr:pic>
    <xdr:clientData/>
  </xdr:oneCellAnchor>
  <xdr:oneCellAnchor>
    <xdr:from>
      <xdr:col>9</xdr:col>
      <xdr:colOff>0</xdr:colOff>
      <xdr:row>23</xdr:row>
      <xdr:rowOff>0</xdr:rowOff>
    </xdr:from>
    <xdr:ext cx="342000" cy="342000"/>
    <xdr:pic>
      <xdr:nvPicPr>
        <xdr:cNvPr id="40" name="Kép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48940" y="4290060"/>
          <a:ext cx="342000" cy="342000"/>
        </a:xfrm>
        <a:prstGeom prst="rect">
          <a:avLst/>
        </a:prstGeom>
      </xdr:spPr>
    </xdr:pic>
    <xdr:clientData/>
  </xdr:oneCellAnchor>
  <xdr:oneCellAnchor>
    <xdr:from>
      <xdr:col>9</xdr:col>
      <xdr:colOff>0</xdr:colOff>
      <xdr:row>33</xdr:row>
      <xdr:rowOff>0</xdr:rowOff>
    </xdr:from>
    <xdr:ext cx="342000" cy="342000"/>
    <xdr:pic>
      <xdr:nvPicPr>
        <xdr:cNvPr id="41" name="Kép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48940" y="6499860"/>
          <a:ext cx="342000" cy="342000"/>
        </a:xfrm>
        <a:prstGeom prst="rect">
          <a:avLst/>
        </a:prstGeom>
      </xdr:spPr>
    </xdr:pic>
    <xdr:clientData/>
  </xdr:oneCellAnchor>
  <xdr:oneCellAnchor>
    <xdr:from>
      <xdr:col>32</xdr:col>
      <xdr:colOff>0</xdr:colOff>
      <xdr:row>19</xdr:row>
      <xdr:rowOff>0</xdr:rowOff>
    </xdr:from>
    <xdr:ext cx="342000" cy="342000"/>
    <xdr:pic>
      <xdr:nvPicPr>
        <xdr:cNvPr id="42" name="Kép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85120" y="3406140"/>
          <a:ext cx="342000" cy="342000"/>
        </a:xfrm>
        <a:prstGeom prst="rect">
          <a:avLst/>
        </a:prstGeom>
      </xdr:spPr>
    </xdr:pic>
    <xdr:clientData/>
  </xdr:oneCellAnchor>
  <xdr:oneCellAnchor>
    <xdr:from>
      <xdr:col>32</xdr:col>
      <xdr:colOff>0</xdr:colOff>
      <xdr:row>21</xdr:row>
      <xdr:rowOff>0</xdr:rowOff>
    </xdr:from>
    <xdr:ext cx="342000" cy="342000"/>
    <xdr:pic>
      <xdr:nvPicPr>
        <xdr:cNvPr id="43" name="Kép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85120" y="3848100"/>
          <a:ext cx="342000" cy="342000"/>
        </a:xfrm>
        <a:prstGeom prst="rect">
          <a:avLst/>
        </a:prstGeom>
      </xdr:spPr>
    </xdr:pic>
    <xdr:clientData/>
  </xdr:oneCellAnchor>
  <xdr:oneCellAnchor>
    <xdr:from>
      <xdr:col>32</xdr:col>
      <xdr:colOff>0</xdr:colOff>
      <xdr:row>23</xdr:row>
      <xdr:rowOff>0</xdr:rowOff>
    </xdr:from>
    <xdr:ext cx="342000" cy="342000"/>
    <xdr:pic>
      <xdr:nvPicPr>
        <xdr:cNvPr id="45" name="Kép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85120" y="4290060"/>
          <a:ext cx="342000" cy="342000"/>
        </a:xfrm>
        <a:prstGeom prst="rect">
          <a:avLst/>
        </a:prstGeom>
      </xdr:spPr>
    </xdr:pic>
    <xdr:clientData/>
  </xdr:oneCellAnchor>
  <xdr:oneCellAnchor>
    <xdr:from>
      <xdr:col>32</xdr:col>
      <xdr:colOff>0</xdr:colOff>
      <xdr:row>37</xdr:row>
      <xdr:rowOff>0</xdr:rowOff>
    </xdr:from>
    <xdr:ext cx="342000" cy="342000"/>
    <xdr:pic>
      <xdr:nvPicPr>
        <xdr:cNvPr id="46" name="Kép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85120" y="7383780"/>
          <a:ext cx="342000" cy="342000"/>
        </a:xfrm>
        <a:prstGeom prst="rect">
          <a:avLst/>
        </a:prstGeom>
      </xdr:spPr>
    </xdr:pic>
    <xdr:clientData/>
  </xdr:oneCellAnchor>
  <xdr:oneCellAnchor>
    <xdr:from>
      <xdr:col>9</xdr:col>
      <xdr:colOff>0</xdr:colOff>
      <xdr:row>25</xdr:row>
      <xdr:rowOff>0</xdr:rowOff>
    </xdr:from>
    <xdr:ext cx="342000" cy="342000"/>
    <xdr:pic>
      <xdr:nvPicPr>
        <xdr:cNvPr id="47" name="Kép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48940" y="4732020"/>
          <a:ext cx="342000" cy="342000"/>
        </a:xfrm>
        <a:prstGeom prst="rect">
          <a:avLst/>
        </a:prstGeom>
      </xdr:spPr>
    </xdr:pic>
    <xdr:clientData/>
  </xdr:oneCellAnchor>
  <xdr:oneCellAnchor>
    <xdr:from>
      <xdr:col>32</xdr:col>
      <xdr:colOff>0</xdr:colOff>
      <xdr:row>25</xdr:row>
      <xdr:rowOff>0</xdr:rowOff>
    </xdr:from>
    <xdr:ext cx="342000" cy="342000"/>
    <xdr:pic>
      <xdr:nvPicPr>
        <xdr:cNvPr id="48" name="Kép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85120" y="4732020"/>
          <a:ext cx="342000" cy="342000"/>
        </a:xfrm>
        <a:prstGeom prst="rect">
          <a:avLst/>
        </a:prstGeom>
      </xdr:spPr>
    </xdr:pic>
    <xdr:clientData/>
  </xdr:oneCellAnchor>
  <xdr:twoCellAnchor editAs="oneCell">
    <xdr:from>
      <xdr:col>9</xdr:col>
      <xdr:colOff>0</xdr:colOff>
      <xdr:row>27</xdr:row>
      <xdr:rowOff>0</xdr:rowOff>
    </xdr:from>
    <xdr:to>
      <xdr:col>10</xdr:col>
      <xdr:colOff>19050</xdr:colOff>
      <xdr:row>28</xdr:row>
      <xdr:rowOff>19050</xdr:rowOff>
    </xdr:to>
    <xdr:pic>
      <xdr:nvPicPr>
        <xdr:cNvPr id="49" name="Kép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6"/>
        <a:stretch>
          <a:fillRect/>
        </a:stretch>
      </xdr:blipFill>
      <xdr:spPr>
        <a:xfrm>
          <a:off x="2948940" y="5173980"/>
          <a:ext cx="342900" cy="337185"/>
        </a:xfrm>
        <a:prstGeom prst="rect">
          <a:avLst/>
        </a:prstGeom>
      </xdr:spPr>
    </xdr:pic>
    <xdr:clientData/>
  </xdr:twoCellAnchor>
  <xdr:twoCellAnchor editAs="oneCell">
    <xdr:from>
      <xdr:col>32</xdr:col>
      <xdr:colOff>0</xdr:colOff>
      <xdr:row>35</xdr:row>
      <xdr:rowOff>0</xdr:rowOff>
    </xdr:from>
    <xdr:to>
      <xdr:col>33</xdr:col>
      <xdr:colOff>19050</xdr:colOff>
      <xdr:row>36</xdr:row>
      <xdr:rowOff>19050</xdr:rowOff>
    </xdr:to>
    <xdr:pic>
      <xdr:nvPicPr>
        <xdr:cNvPr id="50" name="Kép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6"/>
        <a:stretch>
          <a:fillRect/>
        </a:stretch>
      </xdr:blipFill>
      <xdr:spPr>
        <a:xfrm>
          <a:off x="10485120" y="6941820"/>
          <a:ext cx="342900" cy="337185"/>
        </a:xfrm>
        <a:prstGeom prst="rect">
          <a:avLst/>
        </a:prstGeom>
      </xdr:spPr>
    </xdr:pic>
    <xdr:clientData/>
  </xdr:twoCellAnchor>
  <xdr:twoCellAnchor editAs="oneCell">
    <xdr:from>
      <xdr:col>32</xdr:col>
      <xdr:colOff>0</xdr:colOff>
      <xdr:row>39</xdr:row>
      <xdr:rowOff>0</xdr:rowOff>
    </xdr:from>
    <xdr:to>
      <xdr:col>33</xdr:col>
      <xdr:colOff>19050</xdr:colOff>
      <xdr:row>40</xdr:row>
      <xdr:rowOff>19050</xdr:rowOff>
    </xdr:to>
    <xdr:pic>
      <xdr:nvPicPr>
        <xdr:cNvPr id="51" name="Kép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6"/>
        <a:stretch>
          <a:fillRect/>
        </a:stretch>
      </xdr:blipFill>
      <xdr:spPr>
        <a:xfrm>
          <a:off x="10485120" y="7825740"/>
          <a:ext cx="342900" cy="337185"/>
        </a:xfrm>
        <a:prstGeom prst="rect">
          <a:avLst/>
        </a:prstGeom>
      </xdr:spPr>
    </xdr:pic>
    <xdr:clientData/>
  </xdr:twoCellAnchor>
  <xdr:twoCellAnchor editAs="oneCell">
    <xdr:from>
      <xdr:col>32</xdr:col>
      <xdr:colOff>0</xdr:colOff>
      <xdr:row>41</xdr:row>
      <xdr:rowOff>0</xdr:rowOff>
    </xdr:from>
    <xdr:to>
      <xdr:col>33</xdr:col>
      <xdr:colOff>19050</xdr:colOff>
      <xdr:row>42</xdr:row>
      <xdr:rowOff>19050</xdr:rowOff>
    </xdr:to>
    <xdr:pic>
      <xdr:nvPicPr>
        <xdr:cNvPr id="52" name="Kép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6"/>
        <a:stretch>
          <a:fillRect/>
        </a:stretch>
      </xdr:blipFill>
      <xdr:spPr>
        <a:xfrm>
          <a:off x="10485120" y="8267700"/>
          <a:ext cx="342900" cy="337185"/>
        </a:xfrm>
        <a:prstGeom prst="rect">
          <a:avLst/>
        </a:prstGeom>
      </xdr:spPr>
    </xdr:pic>
    <xdr:clientData/>
  </xdr:twoCellAnchor>
  <xdr:twoCellAnchor editAs="oneCell">
    <xdr:from>
      <xdr:col>32</xdr:col>
      <xdr:colOff>0</xdr:colOff>
      <xdr:row>43</xdr:row>
      <xdr:rowOff>0</xdr:rowOff>
    </xdr:from>
    <xdr:to>
      <xdr:col>33</xdr:col>
      <xdr:colOff>19050</xdr:colOff>
      <xdr:row>44</xdr:row>
      <xdr:rowOff>19050</xdr:rowOff>
    </xdr:to>
    <xdr:pic>
      <xdr:nvPicPr>
        <xdr:cNvPr id="53" name="Kép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6"/>
        <a:stretch>
          <a:fillRect/>
        </a:stretch>
      </xdr:blipFill>
      <xdr:spPr>
        <a:xfrm>
          <a:off x="10485120" y="8709660"/>
          <a:ext cx="342900" cy="337185"/>
        </a:xfrm>
        <a:prstGeom prst="rect">
          <a:avLst/>
        </a:prstGeom>
      </xdr:spPr>
    </xdr:pic>
    <xdr:clientData/>
  </xdr:twoCellAnchor>
  <xdr:twoCellAnchor editAs="oneCell">
    <xdr:from>
      <xdr:col>32</xdr:col>
      <xdr:colOff>0</xdr:colOff>
      <xdr:row>45</xdr:row>
      <xdr:rowOff>0</xdr:rowOff>
    </xdr:from>
    <xdr:to>
      <xdr:col>33</xdr:col>
      <xdr:colOff>19050</xdr:colOff>
      <xdr:row>46</xdr:row>
      <xdr:rowOff>19050</xdr:rowOff>
    </xdr:to>
    <xdr:pic>
      <xdr:nvPicPr>
        <xdr:cNvPr id="54" name="Kép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6"/>
        <a:stretch>
          <a:fillRect/>
        </a:stretch>
      </xdr:blipFill>
      <xdr:spPr>
        <a:xfrm>
          <a:off x="10485120" y="9151620"/>
          <a:ext cx="342900" cy="337185"/>
        </a:xfrm>
        <a:prstGeom prst="rect">
          <a:avLst/>
        </a:prstGeom>
      </xdr:spPr>
    </xdr:pic>
    <xdr:clientData/>
  </xdr:twoCellAnchor>
  <xdr:twoCellAnchor editAs="oneCell">
    <xdr:from>
      <xdr:col>9</xdr:col>
      <xdr:colOff>0</xdr:colOff>
      <xdr:row>35</xdr:row>
      <xdr:rowOff>0</xdr:rowOff>
    </xdr:from>
    <xdr:to>
      <xdr:col>10</xdr:col>
      <xdr:colOff>19050</xdr:colOff>
      <xdr:row>36</xdr:row>
      <xdr:rowOff>19050</xdr:rowOff>
    </xdr:to>
    <xdr:pic>
      <xdr:nvPicPr>
        <xdr:cNvPr id="56" name="Kép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6"/>
        <a:stretch>
          <a:fillRect/>
        </a:stretch>
      </xdr:blipFill>
      <xdr:spPr>
        <a:xfrm>
          <a:off x="2948940" y="6941820"/>
          <a:ext cx="342900" cy="337185"/>
        </a:xfrm>
        <a:prstGeom prst="rect">
          <a:avLst/>
        </a:prstGeom>
      </xdr:spPr>
    </xdr:pic>
    <xdr:clientData/>
  </xdr:twoCellAnchor>
  <xdr:twoCellAnchor editAs="oneCell">
    <xdr:from>
      <xdr:col>9</xdr:col>
      <xdr:colOff>0</xdr:colOff>
      <xdr:row>37</xdr:row>
      <xdr:rowOff>0</xdr:rowOff>
    </xdr:from>
    <xdr:to>
      <xdr:col>10</xdr:col>
      <xdr:colOff>19050</xdr:colOff>
      <xdr:row>38</xdr:row>
      <xdr:rowOff>19050</xdr:rowOff>
    </xdr:to>
    <xdr:pic>
      <xdr:nvPicPr>
        <xdr:cNvPr id="57" name="Kép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6"/>
        <a:stretch>
          <a:fillRect/>
        </a:stretch>
      </xdr:blipFill>
      <xdr:spPr>
        <a:xfrm>
          <a:off x="2948940" y="7383780"/>
          <a:ext cx="342900" cy="337185"/>
        </a:xfrm>
        <a:prstGeom prst="rect">
          <a:avLst/>
        </a:prstGeom>
      </xdr:spPr>
    </xdr:pic>
    <xdr:clientData/>
  </xdr:twoCellAnchor>
  <xdr:twoCellAnchor editAs="oneCell">
    <xdr:from>
      <xdr:col>9</xdr:col>
      <xdr:colOff>0</xdr:colOff>
      <xdr:row>39</xdr:row>
      <xdr:rowOff>0</xdr:rowOff>
    </xdr:from>
    <xdr:to>
      <xdr:col>10</xdr:col>
      <xdr:colOff>19050</xdr:colOff>
      <xdr:row>40</xdr:row>
      <xdr:rowOff>19050</xdr:rowOff>
    </xdr:to>
    <xdr:pic>
      <xdr:nvPicPr>
        <xdr:cNvPr id="58" name="Kép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6"/>
        <a:stretch>
          <a:fillRect/>
        </a:stretch>
      </xdr:blipFill>
      <xdr:spPr>
        <a:xfrm>
          <a:off x="2948940" y="7825740"/>
          <a:ext cx="342900" cy="337185"/>
        </a:xfrm>
        <a:prstGeom prst="rect">
          <a:avLst/>
        </a:prstGeom>
      </xdr:spPr>
    </xdr:pic>
    <xdr:clientData/>
  </xdr:twoCellAnchor>
  <xdr:twoCellAnchor editAs="oneCell">
    <xdr:from>
      <xdr:col>9</xdr:col>
      <xdr:colOff>0</xdr:colOff>
      <xdr:row>41</xdr:row>
      <xdr:rowOff>0</xdr:rowOff>
    </xdr:from>
    <xdr:to>
      <xdr:col>10</xdr:col>
      <xdr:colOff>19050</xdr:colOff>
      <xdr:row>42</xdr:row>
      <xdr:rowOff>19050</xdr:rowOff>
    </xdr:to>
    <xdr:pic>
      <xdr:nvPicPr>
        <xdr:cNvPr id="59" name="Kép 5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6"/>
        <a:stretch>
          <a:fillRect/>
        </a:stretch>
      </xdr:blipFill>
      <xdr:spPr>
        <a:xfrm>
          <a:off x="2948940" y="8267700"/>
          <a:ext cx="342900" cy="337185"/>
        </a:xfrm>
        <a:prstGeom prst="rect">
          <a:avLst/>
        </a:prstGeom>
      </xdr:spPr>
    </xdr:pic>
    <xdr:clientData/>
  </xdr:twoCellAnchor>
  <xdr:twoCellAnchor editAs="oneCell">
    <xdr:from>
      <xdr:col>9</xdr:col>
      <xdr:colOff>0</xdr:colOff>
      <xdr:row>43</xdr:row>
      <xdr:rowOff>0</xdr:rowOff>
    </xdr:from>
    <xdr:to>
      <xdr:col>10</xdr:col>
      <xdr:colOff>19050</xdr:colOff>
      <xdr:row>44</xdr:row>
      <xdr:rowOff>19050</xdr:rowOff>
    </xdr:to>
    <xdr:pic>
      <xdr:nvPicPr>
        <xdr:cNvPr id="60" name="Kép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6"/>
        <a:stretch>
          <a:fillRect/>
        </a:stretch>
      </xdr:blipFill>
      <xdr:spPr>
        <a:xfrm>
          <a:off x="2948940" y="8709660"/>
          <a:ext cx="342900" cy="337185"/>
        </a:xfrm>
        <a:prstGeom prst="rect">
          <a:avLst/>
        </a:prstGeom>
      </xdr:spPr>
    </xdr:pic>
    <xdr:clientData/>
  </xdr:twoCellAnchor>
  <xdr:twoCellAnchor editAs="oneCell">
    <xdr:from>
      <xdr:col>9</xdr:col>
      <xdr:colOff>0</xdr:colOff>
      <xdr:row>45</xdr:row>
      <xdr:rowOff>0</xdr:rowOff>
    </xdr:from>
    <xdr:to>
      <xdr:col>10</xdr:col>
      <xdr:colOff>19050</xdr:colOff>
      <xdr:row>46</xdr:row>
      <xdr:rowOff>19050</xdr:rowOff>
    </xdr:to>
    <xdr:pic>
      <xdr:nvPicPr>
        <xdr:cNvPr id="61" name="Kép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6"/>
        <a:stretch>
          <a:fillRect/>
        </a:stretch>
      </xdr:blipFill>
      <xdr:spPr>
        <a:xfrm>
          <a:off x="2948940" y="9151620"/>
          <a:ext cx="342900" cy="337185"/>
        </a:xfrm>
        <a:prstGeom prst="rect">
          <a:avLst/>
        </a:prstGeom>
      </xdr:spPr>
    </xdr:pic>
    <xdr:clientData/>
  </xdr:twoCellAnchor>
  <xdr:oneCellAnchor>
    <xdr:from>
      <xdr:col>9</xdr:col>
      <xdr:colOff>0</xdr:colOff>
      <xdr:row>31</xdr:row>
      <xdr:rowOff>0</xdr:rowOff>
    </xdr:from>
    <xdr:ext cx="335962" cy="342000"/>
    <xdr:pic>
      <xdr:nvPicPr>
        <xdr:cNvPr id="62" name="Kép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48940" y="6057900"/>
          <a:ext cx="335962" cy="342000"/>
        </a:xfrm>
        <a:prstGeom prst="rect">
          <a:avLst/>
        </a:prstGeom>
      </xdr:spPr>
    </xdr:pic>
    <xdr:clientData/>
  </xdr:oneCellAnchor>
  <xdr:oneCellAnchor>
    <xdr:from>
      <xdr:col>32</xdr:col>
      <xdr:colOff>0</xdr:colOff>
      <xdr:row>27</xdr:row>
      <xdr:rowOff>0</xdr:rowOff>
    </xdr:from>
    <xdr:ext cx="342000" cy="342000"/>
    <xdr:pic>
      <xdr:nvPicPr>
        <xdr:cNvPr id="63" name="Kép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85120" y="5173980"/>
          <a:ext cx="342000" cy="342000"/>
        </a:xfrm>
        <a:prstGeom prst="rect">
          <a:avLst/>
        </a:prstGeom>
      </xdr:spPr>
    </xdr:pic>
    <xdr:clientData/>
  </xdr:oneCellAnchor>
  <xdr:oneCellAnchor>
    <xdr:from>
      <xdr:col>32</xdr:col>
      <xdr:colOff>0</xdr:colOff>
      <xdr:row>29</xdr:row>
      <xdr:rowOff>0</xdr:rowOff>
    </xdr:from>
    <xdr:ext cx="342000" cy="342000"/>
    <xdr:pic>
      <xdr:nvPicPr>
        <xdr:cNvPr id="64" name="Kép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85120" y="5615940"/>
          <a:ext cx="342000" cy="342000"/>
        </a:xfrm>
        <a:prstGeom prst="rect">
          <a:avLst/>
        </a:prstGeom>
      </xdr:spPr>
    </xdr:pic>
    <xdr:clientData/>
  </xdr:oneCellAnchor>
  <xdr:oneCellAnchor>
    <xdr:from>
      <xdr:col>32</xdr:col>
      <xdr:colOff>0</xdr:colOff>
      <xdr:row>33</xdr:row>
      <xdr:rowOff>0</xdr:rowOff>
    </xdr:from>
    <xdr:ext cx="335962" cy="342000"/>
    <xdr:pic>
      <xdr:nvPicPr>
        <xdr:cNvPr id="65" name="Kép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85120" y="6499860"/>
          <a:ext cx="335962" cy="342000"/>
        </a:xfrm>
        <a:prstGeom prst="rect">
          <a:avLst/>
        </a:prstGeom>
      </xdr:spPr>
    </xdr:pic>
    <xdr:clientData/>
  </xdr:oneCellAnchor>
  <xdr:twoCellAnchor>
    <xdr:from>
      <xdr:col>38</xdr:col>
      <xdr:colOff>750093</xdr:colOff>
      <xdr:row>1</xdr:row>
      <xdr:rowOff>18574</xdr:rowOff>
    </xdr:from>
    <xdr:to>
      <xdr:col>38</xdr:col>
      <xdr:colOff>1293017</xdr:colOff>
      <xdr:row>1</xdr:row>
      <xdr:rowOff>218599</xdr:rowOff>
    </xdr:to>
    <xdr:sp macro="" textlink="">
      <xdr:nvSpPr>
        <xdr:cNvPr id="55" name="Lekerekített téglalap 1">
          <a:hlinkClick xmlns:r="http://schemas.openxmlformats.org/officeDocument/2006/relationships" r:id="rId1" tooltip="Season 2011/2012"/>
          <a:extLst>
            <a:ext uri="{FF2B5EF4-FFF2-40B4-BE49-F238E27FC236}">
              <a16:creationId xmlns:a16="http://schemas.microsoft.com/office/drawing/2014/main" id="{D0D85270-3446-4E6B-A4F7-13F6A06C7D97}"/>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38</xdr:col>
      <xdr:colOff>750093</xdr:colOff>
      <xdr:row>2</xdr:row>
      <xdr:rowOff>18574</xdr:rowOff>
    </xdr:from>
    <xdr:to>
      <xdr:col>38</xdr:col>
      <xdr:colOff>1293017</xdr:colOff>
      <xdr:row>2</xdr:row>
      <xdr:rowOff>218599</xdr:rowOff>
    </xdr:to>
    <xdr:sp macro="" textlink="">
      <xdr:nvSpPr>
        <xdr:cNvPr id="66" name="Lekerekített téglalap 2">
          <a:hlinkClick xmlns:r="http://schemas.openxmlformats.org/officeDocument/2006/relationships" r:id="rId1" tooltip="Season 2010/2011"/>
          <a:extLst>
            <a:ext uri="{FF2B5EF4-FFF2-40B4-BE49-F238E27FC236}">
              <a16:creationId xmlns:a16="http://schemas.microsoft.com/office/drawing/2014/main" id="{F995D75C-6D2D-4228-870A-7AAE50DC6616}"/>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38</xdr:col>
      <xdr:colOff>750093</xdr:colOff>
      <xdr:row>3</xdr:row>
      <xdr:rowOff>18574</xdr:rowOff>
    </xdr:from>
    <xdr:to>
      <xdr:col>38</xdr:col>
      <xdr:colOff>1293017</xdr:colOff>
      <xdr:row>3</xdr:row>
      <xdr:rowOff>218599</xdr:rowOff>
    </xdr:to>
    <xdr:sp macro="" textlink="">
      <xdr:nvSpPr>
        <xdr:cNvPr id="67" name="Lekerekített téglalap 3">
          <a:hlinkClick xmlns:r="http://schemas.openxmlformats.org/officeDocument/2006/relationships" r:id="rId1" tooltip="Season 2009/2010"/>
          <a:extLst>
            <a:ext uri="{FF2B5EF4-FFF2-40B4-BE49-F238E27FC236}">
              <a16:creationId xmlns:a16="http://schemas.microsoft.com/office/drawing/2014/main" id="{01A0C73A-A90F-434E-B485-AE36D2C5DC69}"/>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81" name="Lekerekített téglalap 1">
          <a:hlinkClick xmlns:r="http://schemas.openxmlformats.org/officeDocument/2006/relationships" r:id="rId1" tooltip="Season 2011/2012"/>
          <a:extLst>
            <a:ext uri="{FF2B5EF4-FFF2-40B4-BE49-F238E27FC236}">
              <a16:creationId xmlns:a16="http://schemas.microsoft.com/office/drawing/2014/main" id="{12C1FCCC-613F-4FD5-9B84-83EDAB6E50C9}"/>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82" name="Lekerekített téglalap 2">
          <a:hlinkClick xmlns:r="http://schemas.openxmlformats.org/officeDocument/2006/relationships" r:id="rId1" tooltip="Season 2010/2011"/>
          <a:extLst>
            <a:ext uri="{FF2B5EF4-FFF2-40B4-BE49-F238E27FC236}">
              <a16:creationId xmlns:a16="http://schemas.microsoft.com/office/drawing/2014/main" id="{FFA341DB-75EE-4CF1-B7FC-7A9F1F178AF7}"/>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83" name="Lekerekített téglalap 3">
          <a:hlinkClick xmlns:r="http://schemas.openxmlformats.org/officeDocument/2006/relationships" r:id="rId1" tooltip="Season 2009/2010"/>
          <a:extLst>
            <a:ext uri="{FF2B5EF4-FFF2-40B4-BE49-F238E27FC236}">
              <a16:creationId xmlns:a16="http://schemas.microsoft.com/office/drawing/2014/main" id="{A1324687-9CE0-41E8-BA59-73098F19B76F}"/>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147638</xdr:colOff>
      <xdr:row>1</xdr:row>
      <xdr:rowOff>35242</xdr:rowOff>
    </xdr:from>
    <xdr:to>
      <xdr:col>7</xdr:col>
      <xdr:colOff>232587</xdr:colOff>
      <xdr:row>1</xdr:row>
      <xdr:rowOff>492442</xdr:rowOff>
    </xdr:to>
    <xdr:sp macro="" textlink="">
      <xdr:nvSpPr>
        <xdr:cNvPr id="84" name="Lekerekített téglalap 64">
          <a:hlinkClick xmlns:r="http://schemas.openxmlformats.org/officeDocument/2006/relationships" r:id="rId9" tooltip="2004 Pirmasens"/>
          <a:extLst>
            <a:ext uri="{FF2B5EF4-FFF2-40B4-BE49-F238E27FC236}">
              <a16:creationId xmlns:a16="http://schemas.microsoft.com/office/drawing/2014/main" id="{E6362166-8D8A-4410-A1C7-0A9EDE9208A3}"/>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85" name="Lekerekített téglalap 65">
          <a:hlinkClick xmlns:r="http://schemas.openxmlformats.org/officeDocument/2006/relationships" r:id="rId10" tooltip="2005 Pirmasens"/>
          <a:extLst>
            <a:ext uri="{FF2B5EF4-FFF2-40B4-BE49-F238E27FC236}">
              <a16:creationId xmlns:a16="http://schemas.microsoft.com/office/drawing/2014/main" id="{ED3B9753-C698-48F6-8B81-71965DD5BB7C}"/>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86" name="Lekerekített téglalap 66">
          <a:hlinkClick xmlns:r="http://schemas.openxmlformats.org/officeDocument/2006/relationships" r:id="rId11" tooltip="2006 Pirmasens"/>
          <a:extLst>
            <a:ext uri="{FF2B5EF4-FFF2-40B4-BE49-F238E27FC236}">
              <a16:creationId xmlns:a16="http://schemas.microsoft.com/office/drawing/2014/main" id="{562FC345-1F0A-4EFD-A693-1B72B06DBE09}"/>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87" name="Lekerekített téglalap 67">
          <a:hlinkClick xmlns:r="http://schemas.openxmlformats.org/officeDocument/2006/relationships" r:id="rId12" tooltip="2007 Pirmasens"/>
          <a:extLst>
            <a:ext uri="{FF2B5EF4-FFF2-40B4-BE49-F238E27FC236}">
              <a16:creationId xmlns:a16="http://schemas.microsoft.com/office/drawing/2014/main" id="{0D75D5F9-2C32-469C-85CE-7D215FCB2C61}"/>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88" name="Lekerekített téglalap 68">
          <a:hlinkClick xmlns:r="http://schemas.openxmlformats.org/officeDocument/2006/relationships" r:id="rId13" tooltip="2008 Pirmasens"/>
          <a:extLst>
            <a:ext uri="{FF2B5EF4-FFF2-40B4-BE49-F238E27FC236}">
              <a16:creationId xmlns:a16="http://schemas.microsoft.com/office/drawing/2014/main" id="{A634EF6F-1844-467B-8D84-15E9359E4CB2}"/>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89" name="Lekerekített téglalap 69">
          <a:hlinkClick xmlns:r="http://schemas.openxmlformats.org/officeDocument/2006/relationships" r:id="rId14" tooltip="2009 Fulda"/>
          <a:extLst>
            <a:ext uri="{FF2B5EF4-FFF2-40B4-BE49-F238E27FC236}">
              <a16:creationId xmlns:a16="http://schemas.microsoft.com/office/drawing/2014/main" id="{69C208DC-3C81-4F34-A3B0-5B392F7EBE2F}"/>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90" name="Lekerekített téglalap 70">
          <a:hlinkClick xmlns:r="http://schemas.openxmlformats.org/officeDocument/2006/relationships" r:id="rId15" tooltip="2010 Wroclaw"/>
          <a:extLst>
            <a:ext uri="{FF2B5EF4-FFF2-40B4-BE49-F238E27FC236}">
              <a16:creationId xmlns:a16="http://schemas.microsoft.com/office/drawing/2014/main" id="{563D9609-BB78-4B1C-92B0-6ABC181CB614}"/>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91" name="Lekerekített téglalap 71">
          <a:hlinkClick xmlns:r="http://schemas.openxmlformats.org/officeDocument/2006/relationships" r:id="rId16" tooltip="2011 Varna"/>
          <a:extLst>
            <a:ext uri="{FF2B5EF4-FFF2-40B4-BE49-F238E27FC236}">
              <a16:creationId xmlns:a16="http://schemas.microsoft.com/office/drawing/2014/main" id="{307D3E8B-05D7-49F7-95E7-C6955A130EC5}"/>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92" name="Lekerekített téglalap 72">
          <a:hlinkClick xmlns:r="http://schemas.openxmlformats.org/officeDocument/2006/relationships" r:id="rId17" tooltip="2012 Almelo"/>
          <a:extLst>
            <a:ext uri="{FF2B5EF4-FFF2-40B4-BE49-F238E27FC236}">
              <a16:creationId xmlns:a16="http://schemas.microsoft.com/office/drawing/2014/main" id="{3B68C08C-481D-46AB-8875-071E6DB6D2C7}"/>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93" name="Lekerekített téglalap 73">
          <a:hlinkClick xmlns:r="http://schemas.openxmlformats.org/officeDocument/2006/relationships" r:id="rId18" tooltip="2013 Berlin"/>
          <a:extLst>
            <a:ext uri="{FF2B5EF4-FFF2-40B4-BE49-F238E27FC236}">
              <a16:creationId xmlns:a16="http://schemas.microsoft.com/office/drawing/2014/main" id="{452FC1BB-5A11-464D-9D4F-F803710C43DA}"/>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94" name="Lekerekített téglalap 74">
          <a:hlinkClick xmlns:r="http://schemas.openxmlformats.org/officeDocument/2006/relationships" r:id="rId19" tooltip="2014 Billund"/>
          <a:extLst>
            <a:ext uri="{FF2B5EF4-FFF2-40B4-BE49-F238E27FC236}">
              <a16:creationId xmlns:a16="http://schemas.microsoft.com/office/drawing/2014/main" id="{4CFC4896-0512-48DF-8898-80A58722B539}"/>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95" name="Lekerekített téglalap 75">
          <a:hlinkClick xmlns:r="http://schemas.openxmlformats.org/officeDocument/2006/relationships" r:id="rId20" tooltip="2015 Lubin"/>
          <a:extLst>
            <a:ext uri="{FF2B5EF4-FFF2-40B4-BE49-F238E27FC236}">
              <a16:creationId xmlns:a16="http://schemas.microsoft.com/office/drawing/2014/main" id="{536E29C3-C952-4EF6-BF1D-09EB3056FABD}"/>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96" name="Lekerekített téglalap 76">
          <a:hlinkClick xmlns:r="http://schemas.openxmlformats.org/officeDocument/2006/relationships" r:id="rId21" tooltip="2016 Almelo"/>
          <a:extLst>
            <a:ext uri="{FF2B5EF4-FFF2-40B4-BE49-F238E27FC236}">
              <a16:creationId xmlns:a16="http://schemas.microsoft.com/office/drawing/2014/main" id="{B647CC81-7A0B-4CA9-8112-3E45BEA36F84}"/>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31</xdr:col>
      <xdr:colOff>232412</xdr:colOff>
      <xdr:row>1</xdr:row>
      <xdr:rowOff>11430</xdr:rowOff>
    </xdr:from>
    <xdr:to>
      <xdr:col>36</xdr:col>
      <xdr:colOff>214306</xdr:colOff>
      <xdr:row>1</xdr:row>
      <xdr:rowOff>468630</xdr:rowOff>
    </xdr:to>
    <xdr:sp macro="" textlink="">
      <xdr:nvSpPr>
        <xdr:cNvPr id="97" name="Lekerekített téglalap 77">
          <a:hlinkClick xmlns:r="http://schemas.openxmlformats.org/officeDocument/2006/relationships" r:id="rId22" tooltip="Overview"/>
          <a:extLst>
            <a:ext uri="{FF2B5EF4-FFF2-40B4-BE49-F238E27FC236}">
              <a16:creationId xmlns:a16="http://schemas.microsoft.com/office/drawing/2014/main" id="{9D4CAF14-D2D4-4953-B87F-1BE16A88C9AA}"/>
            </a:ext>
          </a:extLst>
        </xdr:cNvPr>
        <xdr:cNvSpPr/>
      </xdr:nvSpPr>
      <xdr:spPr>
        <a:xfrm>
          <a:off x="10273667" y="72390"/>
          <a:ext cx="1595429"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Overview</a:t>
          </a:r>
        </a:p>
      </xdr:txBody>
    </xdr:sp>
    <xdr:clientData/>
  </xdr:twoCellAnchor>
  <xdr:twoCellAnchor>
    <xdr:from>
      <xdr:col>31</xdr:col>
      <xdr:colOff>232412</xdr:colOff>
      <xdr:row>1</xdr:row>
      <xdr:rowOff>520065</xdr:rowOff>
    </xdr:from>
    <xdr:to>
      <xdr:col>36</xdr:col>
      <xdr:colOff>225736</xdr:colOff>
      <xdr:row>2</xdr:row>
      <xdr:rowOff>440055</xdr:rowOff>
    </xdr:to>
    <xdr:sp macro="" textlink="">
      <xdr:nvSpPr>
        <xdr:cNvPr id="98" name="Lekerekített téglalap 78">
          <a:hlinkClick xmlns:r="http://schemas.openxmlformats.org/officeDocument/2006/relationships" r:id="rId23" tooltip="All Time Table"/>
          <a:extLst>
            <a:ext uri="{FF2B5EF4-FFF2-40B4-BE49-F238E27FC236}">
              <a16:creationId xmlns:a16="http://schemas.microsoft.com/office/drawing/2014/main" id="{ABB530BE-C4A1-47FC-8B9A-CC0EEAE5C38A}"/>
            </a:ext>
          </a:extLst>
        </xdr:cNvPr>
        <xdr:cNvSpPr/>
      </xdr:nvSpPr>
      <xdr:spPr>
        <a:xfrm>
          <a:off x="10273667" y="573405"/>
          <a:ext cx="1610669"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232412</xdr:colOff>
      <xdr:row>2</xdr:row>
      <xdr:rowOff>520065</xdr:rowOff>
    </xdr:from>
    <xdr:to>
      <xdr:col>36</xdr:col>
      <xdr:colOff>225736</xdr:colOff>
      <xdr:row>3</xdr:row>
      <xdr:rowOff>440055</xdr:rowOff>
    </xdr:to>
    <xdr:sp macro="" textlink="">
      <xdr:nvSpPr>
        <xdr:cNvPr id="99" name="Lekerekített téglalap 79">
          <a:hlinkClick xmlns:r="http://schemas.openxmlformats.org/officeDocument/2006/relationships" r:id="rId24" tooltip="Records"/>
          <a:extLst>
            <a:ext uri="{FF2B5EF4-FFF2-40B4-BE49-F238E27FC236}">
              <a16:creationId xmlns:a16="http://schemas.microsoft.com/office/drawing/2014/main" id="{FCFB5894-3ABA-4E87-80B0-94824133D9C9}"/>
            </a:ext>
          </a:extLst>
        </xdr:cNvPr>
        <xdr:cNvSpPr/>
      </xdr:nvSpPr>
      <xdr:spPr>
        <a:xfrm>
          <a:off x="10273667" y="1116330"/>
          <a:ext cx="1610669" cy="46291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Records</a:t>
          </a:r>
        </a:p>
      </xdr:txBody>
    </xdr:sp>
    <xdr:clientData/>
  </xdr:twoCellAnchor>
  <xdr:twoCellAnchor editAs="oneCell">
    <xdr:from>
      <xdr:col>0</xdr:col>
      <xdr:colOff>83344</xdr:colOff>
      <xdr:row>1</xdr:row>
      <xdr:rowOff>9525</xdr:rowOff>
    </xdr:from>
    <xdr:to>
      <xdr:col>5</xdr:col>
      <xdr:colOff>58039</xdr:colOff>
      <xdr:row>3</xdr:row>
      <xdr:rowOff>472440</xdr:rowOff>
    </xdr:to>
    <xdr:pic>
      <xdr:nvPicPr>
        <xdr:cNvPr id="100" name="Kép 99">
          <a:extLst>
            <a:ext uri="{FF2B5EF4-FFF2-40B4-BE49-F238E27FC236}">
              <a16:creationId xmlns:a16="http://schemas.microsoft.com/office/drawing/2014/main" id="{13459D3A-431A-437E-8445-DE0A10F3CD1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249" y="68580"/>
          <a:ext cx="1588230" cy="1550670"/>
        </a:xfrm>
        <a:prstGeom prst="rect">
          <a:avLst/>
        </a:prstGeom>
      </xdr:spPr>
    </xdr:pic>
    <xdr:clientData/>
  </xdr:twoCellAnchor>
  <xdr:twoCellAnchor editAs="oneCell">
    <xdr:from>
      <xdr:col>36</xdr:col>
      <xdr:colOff>278607</xdr:colOff>
      <xdr:row>1</xdr:row>
      <xdr:rowOff>0</xdr:rowOff>
    </xdr:from>
    <xdr:to>
      <xdr:col>41</xdr:col>
      <xdr:colOff>250921</xdr:colOff>
      <xdr:row>3</xdr:row>
      <xdr:rowOff>472440</xdr:rowOff>
    </xdr:to>
    <xdr:pic>
      <xdr:nvPicPr>
        <xdr:cNvPr id="101" name="Kép 100">
          <a:extLst>
            <a:ext uri="{FF2B5EF4-FFF2-40B4-BE49-F238E27FC236}">
              <a16:creationId xmlns:a16="http://schemas.microsoft.com/office/drawing/2014/main" id="{E424828E-F9F3-4B13-8395-49E2374877B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941017" y="57150"/>
          <a:ext cx="1583944" cy="156210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102" name="Lekerekített téglalap 82">
          <a:hlinkClick xmlns:r="http://schemas.openxmlformats.org/officeDocument/2006/relationships" r:id="rId27" tooltip="2017 Budapest"/>
          <a:extLst>
            <a:ext uri="{FF2B5EF4-FFF2-40B4-BE49-F238E27FC236}">
              <a16:creationId xmlns:a16="http://schemas.microsoft.com/office/drawing/2014/main" id="{749A912B-1CE3-46EB-8B9D-05D8A3298B0A}"/>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103" name="Lekerekített téglalap 82">
          <a:hlinkClick xmlns:r="http://schemas.openxmlformats.org/officeDocument/2006/relationships" r:id="rId28" tooltip="2018 Billund"/>
          <a:extLst>
            <a:ext uri="{FF2B5EF4-FFF2-40B4-BE49-F238E27FC236}">
              <a16:creationId xmlns:a16="http://schemas.microsoft.com/office/drawing/2014/main" id="{29A5F173-2E63-4754-9FE3-832D2AA52BC2}"/>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104" name="Lekerekített téglalap 76">
          <a:hlinkClick xmlns:r="http://schemas.openxmlformats.org/officeDocument/2006/relationships" r:id="rId29" tooltip="2019 Fulda"/>
          <a:extLst>
            <a:ext uri="{FF2B5EF4-FFF2-40B4-BE49-F238E27FC236}">
              <a16:creationId xmlns:a16="http://schemas.microsoft.com/office/drawing/2014/main" id="{1049174F-85C9-46D4-8B90-66376F3A1F5C}"/>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105" name="Lekerekített téglalap 82">
          <a:hlinkClick xmlns:r="http://schemas.openxmlformats.org/officeDocument/2006/relationships" r:id="rId30" tooltip="2020 Bierdzany"/>
          <a:extLst>
            <a:ext uri="{FF2B5EF4-FFF2-40B4-BE49-F238E27FC236}">
              <a16:creationId xmlns:a16="http://schemas.microsoft.com/office/drawing/2014/main" id="{2E37748B-4CAC-4286-872E-6C1614AF5550}"/>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106" name="Lekerekített téglalap 82">
          <a:hlinkClick xmlns:r="http://schemas.openxmlformats.org/officeDocument/2006/relationships" r:id="rId31" tooltip="2021 Bielsko-Biala"/>
          <a:extLst>
            <a:ext uri="{FF2B5EF4-FFF2-40B4-BE49-F238E27FC236}">
              <a16:creationId xmlns:a16="http://schemas.microsoft.com/office/drawing/2014/main" id="{4C1EA3BF-58BF-4120-BECE-C2023D2404DB}"/>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oneCellAnchor>
    <xdr:from>
      <xdr:col>32</xdr:col>
      <xdr:colOff>0</xdr:colOff>
      <xdr:row>17</xdr:row>
      <xdr:rowOff>0</xdr:rowOff>
    </xdr:from>
    <xdr:ext cx="342000" cy="342000"/>
    <xdr:pic>
      <xdr:nvPicPr>
        <xdr:cNvPr id="108" name="Kép 107">
          <a:extLst>
            <a:ext uri="{FF2B5EF4-FFF2-40B4-BE49-F238E27FC236}">
              <a16:creationId xmlns:a16="http://schemas.microsoft.com/office/drawing/2014/main" id="{C07F831B-B250-4572-9FC7-A114050CBE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7000" y="3881438"/>
          <a:ext cx="342000" cy="342000"/>
        </a:xfrm>
        <a:prstGeom prst="rect">
          <a:avLst/>
        </a:prstGeom>
      </xdr:spPr>
    </xdr:pic>
    <xdr:clientData/>
  </xdr:oneCellAnchor>
  <xdr:oneCellAnchor>
    <xdr:from>
      <xdr:col>32</xdr:col>
      <xdr:colOff>0</xdr:colOff>
      <xdr:row>15</xdr:row>
      <xdr:rowOff>0</xdr:rowOff>
    </xdr:from>
    <xdr:ext cx="342000" cy="342000"/>
    <xdr:pic>
      <xdr:nvPicPr>
        <xdr:cNvPr id="110" name="Kép 109">
          <a:extLst>
            <a:ext uri="{FF2B5EF4-FFF2-40B4-BE49-F238E27FC236}">
              <a16:creationId xmlns:a16="http://schemas.microsoft.com/office/drawing/2014/main" id="{D3C7356F-ECBD-47F7-8B5F-F11786D17A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7000" y="3881438"/>
          <a:ext cx="342000" cy="342000"/>
        </a:xfrm>
        <a:prstGeom prst="rect">
          <a:avLst/>
        </a:prstGeom>
      </xdr:spPr>
    </xdr:pic>
    <xdr:clientData/>
  </xdr:oneCellAnchor>
  <xdr:oneCellAnchor>
    <xdr:from>
      <xdr:col>32</xdr:col>
      <xdr:colOff>0</xdr:colOff>
      <xdr:row>13</xdr:row>
      <xdr:rowOff>0</xdr:rowOff>
    </xdr:from>
    <xdr:ext cx="342000" cy="342000"/>
    <xdr:pic>
      <xdr:nvPicPr>
        <xdr:cNvPr id="112" name="Kép 111">
          <a:extLst>
            <a:ext uri="{FF2B5EF4-FFF2-40B4-BE49-F238E27FC236}">
              <a16:creationId xmlns:a16="http://schemas.microsoft.com/office/drawing/2014/main" id="{641A7923-9CAD-4DE0-95B4-B2273939AC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7000" y="3881438"/>
          <a:ext cx="342000" cy="342000"/>
        </a:xfrm>
        <a:prstGeom prst="rect">
          <a:avLst/>
        </a:prstGeom>
      </xdr:spPr>
    </xdr:pic>
    <xdr:clientData/>
  </xdr:oneCellAnchor>
  <xdr:oneCellAnchor>
    <xdr:from>
      <xdr:col>32</xdr:col>
      <xdr:colOff>0</xdr:colOff>
      <xdr:row>11</xdr:row>
      <xdr:rowOff>0</xdr:rowOff>
    </xdr:from>
    <xdr:ext cx="342000" cy="342000"/>
    <xdr:pic>
      <xdr:nvPicPr>
        <xdr:cNvPr id="114" name="Kép 113">
          <a:extLst>
            <a:ext uri="{FF2B5EF4-FFF2-40B4-BE49-F238E27FC236}">
              <a16:creationId xmlns:a16="http://schemas.microsoft.com/office/drawing/2014/main" id="{A974B118-9E20-4B42-B846-5D36A4DD0B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7000" y="3881438"/>
          <a:ext cx="342000" cy="342000"/>
        </a:xfrm>
        <a:prstGeom prst="rect">
          <a:avLst/>
        </a:prstGeom>
      </xdr:spPr>
    </xdr:pic>
    <xdr:clientData/>
  </xdr:oneCellAnchor>
  <xdr:oneCellAnchor>
    <xdr:from>
      <xdr:col>9</xdr:col>
      <xdr:colOff>0</xdr:colOff>
      <xdr:row>17</xdr:row>
      <xdr:rowOff>0</xdr:rowOff>
    </xdr:from>
    <xdr:ext cx="342000" cy="342000"/>
    <xdr:pic>
      <xdr:nvPicPr>
        <xdr:cNvPr id="115" name="Kép 114">
          <a:extLst>
            <a:ext uri="{FF2B5EF4-FFF2-40B4-BE49-F238E27FC236}">
              <a16:creationId xmlns:a16="http://schemas.microsoft.com/office/drawing/2014/main" id="{4C1D35A3-EE0C-4C5D-BC75-09DF875033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80360" y="4671060"/>
          <a:ext cx="342000" cy="342000"/>
        </a:xfrm>
        <a:prstGeom prst="rect">
          <a:avLst/>
        </a:prstGeom>
      </xdr:spPr>
    </xdr:pic>
    <xdr:clientData/>
  </xdr:oneCellAnchor>
  <xdr:oneCellAnchor>
    <xdr:from>
      <xdr:col>9</xdr:col>
      <xdr:colOff>0</xdr:colOff>
      <xdr:row>15</xdr:row>
      <xdr:rowOff>0</xdr:rowOff>
    </xdr:from>
    <xdr:ext cx="336709" cy="336709"/>
    <xdr:pic>
      <xdr:nvPicPr>
        <xdr:cNvPr id="116" name="Kép 115">
          <a:extLst>
            <a:ext uri="{FF2B5EF4-FFF2-40B4-BE49-F238E27FC236}">
              <a16:creationId xmlns:a16="http://schemas.microsoft.com/office/drawing/2014/main" id="{55A19E53-B38B-4C14-B419-FBFB1B4AE06D}"/>
            </a:ext>
          </a:extLst>
        </xdr:cNvPr>
        <xdr:cNvPicPr>
          <a:picLocks noChangeAspect="1"/>
        </xdr:cNvPicPr>
      </xdr:nvPicPr>
      <xdr:blipFill>
        <a:blip xmlns:r="http://schemas.openxmlformats.org/officeDocument/2006/relationships" r:embed="rId6"/>
        <a:stretch>
          <a:fillRect/>
        </a:stretch>
      </xdr:blipFill>
      <xdr:spPr>
        <a:xfrm>
          <a:off x="2880360" y="4191000"/>
          <a:ext cx="336709" cy="336709"/>
        </a:xfrm>
        <a:prstGeom prst="rect">
          <a:avLst/>
        </a:prstGeom>
      </xdr:spPr>
    </xdr:pic>
    <xdr:clientData/>
  </xdr:oneCellAnchor>
  <xdr:oneCellAnchor>
    <xdr:from>
      <xdr:col>9</xdr:col>
      <xdr:colOff>0</xdr:colOff>
      <xdr:row>13</xdr:row>
      <xdr:rowOff>0</xdr:rowOff>
    </xdr:from>
    <xdr:ext cx="342000" cy="342000"/>
    <xdr:pic>
      <xdr:nvPicPr>
        <xdr:cNvPr id="117" name="Kép 116">
          <a:extLst>
            <a:ext uri="{FF2B5EF4-FFF2-40B4-BE49-F238E27FC236}">
              <a16:creationId xmlns:a16="http://schemas.microsoft.com/office/drawing/2014/main" id="{BA3CF975-6D3D-4101-83F2-8193B2E037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80360" y="3710940"/>
          <a:ext cx="342000" cy="342000"/>
        </a:xfrm>
        <a:prstGeom prst="rect">
          <a:avLst/>
        </a:prstGeom>
      </xdr:spPr>
    </xdr:pic>
    <xdr:clientData/>
  </xdr:oneCellAnchor>
  <xdr:oneCellAnchor>
    <xdr:from>
      <xdr:col>9</xdr:col>
      <xdr:colOff>0</xdr:colOff>
      <xdr:row>11</xdr:row>
      <xdr:rowOff>0</xdr:rowOff>
    </xdr:from>
    <xdr:ext cx="342000" cy="342000"/>
    <xdr:pic>
      <xdr:nvPicPr>
        <xdr:cNvPr id="118" name="Kép 117">
          <a:extLst>
            <a:ext uri="{FF2B5EF4-FFF2-40B4-BE49-F238E27FC236}">
              <a16:creationId xmlns:a16="http://schemas.microsoft.com/office/drawing/2014/main" id="{9FB7BE70-C32B-49DF-9E0C-DD53D44F65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80360" y="3230880"/>
          <a:ext cx="342000" cy="342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0F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0F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0F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0F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0F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0F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0F00-000008000000}"/>
            </a:ext>
          </a:extLst>
        </xdr:cNvPr>
        <xdr:cNvSpPr/>
      </xdr:nvSpPr>
      <xdr:spPr>
        <a:xfrm>
          <a:off x="2771775"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0F00-000009000000}"/>
            </a:ext>
          </a:extLst>
        </xdr:cNvPr>
        <xdr:cNvSpPr/>
      </xdr:nvSpPr>
      <xdr:spPr>
        <a:xfrm>
          <a:off x="2771776"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0F00-00000A000000}"/>
            </a:ext>
          </a:extLst>
        </xdr:cNvPr>
        <xdr:cNvSpPr/>
      </xdr:nvSpPr>
      <xdr:spPr>
        <a:xfrm>
          <a:off x="2781301"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981075</xdr:colOff>
      <xdr:row>4</xdr:row>
      <xdr:rowOff>180975</xdr:rowOff>
    </xdr:from>
    <xdr:to>
      <xdr:col>15</xdr:col>
      <xdr:colOff>1322070</xdr:colOff>
      <xdr:row>6</xdr:row>
      <xdr:rowOff>0</xdr:rowOff>
    </xdr:to>
    <xdr:pic>
      <xdr:nvPicPr>
        <xdr:cNvPr id="17" name="Kép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10"/>
        <a:stretch>
          <a:fillRect/>
        </a:stretch>
      </xdr:blipFill>
      <xdr:spPr>
        <a:xfrm>
          <a:off x="7267575" y="1866900"/>
          <a:ext cx="342900" cy="342900"/>
        </a:xfrm>
        <a:prstGeom prst="rect">
          <a:avLst/>
        </a:prstGeom>
      </xdr:spPr>
    </xdr:pic>
    <xdr:clientData/>
  </xdr:twoCellAnchor>
  <xdr:oneCellAnchor>
    <xdr:from>
      <xdr:col>15</xdr:col>
      <xdr:colOff>1295400</xdr:colOff>
      <xdr:row>4</xdr:row>
      <xdr:rowOff>180975</xdr:rowOff>
    </xdr:from>
    <xdr:ext cx="342000" cy="342000"/>
    <xdr:pic>
      <xdr:nvPicPr>
        <xdr:cNvPr id="18" name="Kép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81900" y="1866900"/>
          <a:ext cx="342000" cy="342000"/>
        </a:xfrm>
        <a:prstGeom prst="rect">
          <a:avLst/>
        </a:prstGeom>
      </xdr:spPr>
    </xdr:pic>
    <xdr:clientData/>
  </xdr:oneCellAnchor>
  <xdr:oneCellAnchor>
    <xdr:from>
      <xdr:col>16</xdr:col>
      <xdr:colOff>280035</xdr:colOff>
      <xdr:row>4</xdr:row>
      <xdr:rowOff>180975</xdr:rowOff>
    </xdr:from>
    <xdr:ext cx="335962" cy="342000"/>
    <xdr:pic>
      <xdr:nvPicPr>
        <xdr:cNvPr id="19" name="Kép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380095" y="1857375"/>
          <a:ext cx="335962" cy="342000"/>
        </a:xfrm>
        <a:prstGeom prst="rect">
          <a:avLst/>
        </a:prstGeom>
      </xdr:spPr>
    </xdr:pic>
    <xdr:clientData/>
  </xdr:oneCellAnchor>
  <xdr:oneCellAnchor>
    <xdr:from>
      <xdr:col>17</xdr:col>
      <xdr:colOff>255270</xdr:colOff>
      <xdr:row>4</xdr:row>
      <xdr:rowOff>180975</xdr:rowOff>
    </xdr:from>
    <xdr:ext cx="342000" cy="342000"/>
    <xdr:pic>
      <xdr:nvPicPr>
        <xdr:cNvPr id="20" name="Kép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675370" y="1857375"/>
          <a:ext cx="342000" cy="342000"/>
        </a:xfrm>
        <a:prstGeom prst="rect">
          <a:avLst/>
        </a:prstGeom>
      </xdr:spPr>
    </xdr:pic>
    <xdr:clientData/>
  </xdr:oneCellAnchor>
  <xdr:oneCellAnchor>
    <xdr:from>
      <xdr:col>22</xdr:col>
      <xdr:colOff>226695</xdr:colOff>
      <xdr:row>4</xdr:row>
      <xdr:rowOff>180975</xdr:rowOff>
    </xdr:from>
    <xdr:ext cx="342000" cy="342000"/>
    <xdr:pic>
      <xdr:nvPicPr>
        <xdr:cNvPr id="24" name="Kép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246995" y="1857375"/>
          <a:ext cx="342000" cy="342000"/>
        </a:xfrm>
        <a:prstGeom prst="rect">
          <a:avLst/>
        </a:prstGeom>
      </xdr:spPr>
    </xdr:pic>
    <xdr:clientData/>
  </xdr:oneCellAnchor>
  <xdr:oneCellAnchor>
    <xdr:from>
      <xdr:col>15</xdr:col>
      <xdr:colOff>1626870</xdr:colOff>
      <xdr:row>4</xdr:row>
      <xdr:rowOff>180975</xdr:rowOff>
    </xdr:from>
    <xdr:ext cx="342000" cy="342000"/>
    <xdr:pic>
      <xdr:nvPicPr>
        <xdr:cNvPr id="25" name="Kép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81010" y="1857375"/>
          <a:ext cx="342000" cy="342000"/>
        </a:xfrm>
        <a:prstGeom prst="rect">
          <a:avLst/>
        </a:prstGeom>
      </xdr:spPr>
    </xdr:pic>
    <xdr:clientData/>
  </xdr:oneCellAnchor>
  <xdr:oneCellAnchor>
    <xdr:from>
      <xdr:col>19</xdr:col>
      <xdr:colOff>243840</xdr:colOff>
      <xdr:row>4</xdr:row>
      <xdr:rowOff>180975</xdr:rowOff>
    </xdr:from>
    <xdr:ext cx="342000" cy="342000"/>
    <xdr:pic>
      <xdr:nvPicPr>
        <xdr:cNvPr id="26" name="Kép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304020" y="1857375"/>
          <a:ext cx="342000" cy="342000"/>
        </a:xfrm>
        <a:prstGeom prst="rect">
          <a:avLst/>
        </a:prstGeom>
      </xdr:spPr>
    </xdr:pic>
    <xdr:clientData/>
  </xdr:oneCellAnchor>
  <xdr:twoCellAnchor editAs="oneCell">
    <xdr:from>
      <xdr:col>11</xdr:col>
      <xdr:colOff>1133475</xdr:colOff>
      <xdr:row>2</xdr:row>
      <xdr:rowOff>514350</xdr:rowOff>
    </xdr:from>
    <xdr:to>
      <xdr:col>12</xdr:col>
      <xdr:colOff>40050</xdr:colOff>
      <xdr:row>3</xdr:row>
      <xdr:rowOff>523920</xdr:rowOff>
    </xdr:to>
    <xdr:pic>
      <xdr:nvPicPr>
        <xdr:cNvPr id="37" name="Kép 36">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10"/>
        <a:stretch>
          <a:fillRect/>
        </a:stretch>
      </xdr:blipFill>
      <xdr:spPr>
        <a:xfrm>
          <a:off x="4667250" y="1114425"/>
          <a:ext cx="554400" cy="554400"/>
        </a:xfrm>
        <a:prstGeom prst="rect">
          <a:avLst/>
        </a:prstGeom>
      </xdr:spPr>
    </xdr:pic>
    <xdr:clientData/>
  </xdr:twoCellAnchor>
  <xdr:twoCellAnchor editAs="oneCell">
    <xdr:from>
      <xdr:col>1</xdr:col>
      <xdr:colOff>47625</xdr:colOff>
      <xdr:row>1</xdr:row>
      <xdr:rowOff>19051</xdr:rowOff>
    </xdr:from>
    <xdr:to>
      <xdr:col>2</xdr:col>
      <xdr:colOff>1028700</xdr:colOff>
      <xdr:row>3</xdr:row>
      <xdr:rowOff>426238</xdr:rowOff>
    </xdr:to>
    <xdr:pic>
      <xdr:nvPicPr>
        <xdr:cNvPr id="38" name="Kép 37">
          <a:extLst>
            <a:ext uri="{FF2B5EF4-FFF2-40B4-BE49-F238E27FC236}">
              <a16:creationId xmlns:a16="http://schemas.microsoft.com/office/drawing/2014/main" id="{00000000-0008-0000-0F00-00002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7150" y="76201"/>
          <a:ext cx="1114425" cy="1491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12</xdr:row>
      <xdr:rowOff>0</xdr:rowOff>
    </xdr:from>
    <xdr:ext cx="342000" cy="342000"/>
    <xdr:pic>
      <xdr:nvPicPr>
        <xdr:cNvPr id="40" name="Kép 39">
          <a:extLst>
            <a:ext uri="{FF2B5EF4-FFF2-40B4-BE49-F238E27FC236}">
              <a16:creationId xmlns:a16="http://schemas.microsoft.com/office/drawing/2014/main" id="{00000000-0008-0000-0F00-00002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905250"/>
          <a:ext cx="342000" cy="342000"/>
        </a:xfrm>
        <a:prstGeom prst="rect">
          <a:avLst/>
        </a:prstGeom>
      </xdr:spPr>
    </xdr:pic>
    <xdr:clientData/>
  </xdr:oneCellAnchor>
  <xdr:oneCellAnchor>
    <xdr:from>
      <xdr:col>3</xdr:col>
      <xdr:colOff>0</xdr:colOff>
      <xdr:row>19</xdr:row>
      <xdr:rowOff>0</xdr:rowOff>
    </xdr:from>
    <xdr:ext cx="342000" cy="342000"/>
    <xdr:pic>
      <xdr:nvPicPr>
        <xdr:cNvPr id="41" name="Kép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6238875"/>
          <a:ext cx="342000" cy="342000"/>
        </a:xfrm>
        <a:prstGeom prst="rect">
          <a:avLst/>
        </a:prstGeom>
      </xdr:spPr>
    </xdr:pic>
    <xdr:clientData/>
  </xdr:oneCellAnchor>
  <xdr:oneCellAnchor>
    <xdr:from>
      <xdr:col>14</xdr:col>
      <xdr:colOff>0</xdr:colOff>
      <xdr:row>12</xdr:row>
      <xdr:rowOff>0</xdr:rowOff>
    </xdr:from>
    <xdr:ext cx="342000" cy="342000"/>
    <xdr:pic>
      <xdr:nvPicPr>
        <xdr:cNvPr id="42" name="Kép 41">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905250"/>
          <a:ext cx="342000" cy="342000"/>
        </a:xfrm>
        <a:prstGeom prst="rect">
          <a:avLst/>
        </a:prstGeom>
      </xdr:spPr>
    </xdr:pic>
    <xdr:clientData/>
  </xdr:oneCellAnchor>
  <xdr:oneCellAnchor>
    <xdr:from>
      <xdr:col>14</xdr:col>
      <xdr:colOff>0</xdr:colOff>
      <xdr:row>10</xdr:row>
      <xdr:rowOff>0</xdr:rowOff>
    </xdr:from>
    <xdr:ext cx="342000" cy="342000"/>
    <xdr:pic>
      <xdr:nvPicPr>
        <xdr:cNvPr id="43" name="Kép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238500"/>
          <a:ext cx="342000" cy="342000"/>
        </a:xfrm>
        <a:prstGeom prst="rect">
          <a:avLst/>
        </a:prstGeom>
      </xdr:spPr>
    </xdr:pic>
    <xdr:clientData/>
  </xdr:oneCellAnchor>
  <xdr:oneCellAnchor>
    <xdr:from>
      <xdr:col>3</xdr:col>
      <xdr:colOff>0</xdr:colOff>
      <xdr:row>14</xdr:row>
      <xdr:rowOff>0</xdr:rowOff>
    </xdr:from>
    <xdr:ext cx="335962" cy="342000"/>
    <xdr:pic>
      <xdr:nvPicPr>
        <xdr:cNvPr id="44" name="Kép 43">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4572000"/>
          <a:ext cx="335962" cy="342000"/>
        </a:xfrm>
        <a:prstGeom prst="rect">
          <a:avLst/>
        </a:prstGeom>
      </xdr:spPr>
    </xdr:pic>
    <xdr:clientData/>
  </xdr:oneCellAnchor>
  <xdr:oneCellAnchor>
    <xdr:from>
      <xdr:col>14</xdr:col>
      <xdr:colOff>0</xdr:colOff>
      <xdr:row>11</xdr:row>
      <xdr:rowOff>0</xdr:rowOff>
    </xdr:from>
    <xdr:ext cx="335962" cy="342000"/>
    <xdr:pic>
      <xdr:nvPicPr>
        <xdr:cNvPr id="45" name="Kép 44">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3571875"/>
          <a:ext cx="335962" cy="342000"/>
        </a:xfrm>
        <a:prstGeom prst="rect">
          <a:avLst/>
        </a:prstGeom>
      </xdr:spPr>
    </xdr:pic>
    <xdr:clientData/>
  </xdr:oneCellAnchor>
  <xdr:oneCellAnchor>
    <xdr:from>
      <xdr:col>3</xdr:col>
      <xdr:colOff>0</xdr:colOff>
      <xdr:row>10</xdr:row>
      <xdr:rowOff>0</xdr:rowOff>
    </xdr:from>
    <xdr:ext cx="342000" cy="342000"/>
    <xdr:pic>
      <xdr:nvPicPr>
        <xdr:cNvPr id="46" name="Kép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90700" y="3238500"/>
          <a:ext cx="342000" cy="342000"/>
        </a:xfrm>
        <a:prstGeom prst="rect">
          <a:avLst/>
        </a:prstGeom>
      </xdr:spPr>
    </xdr:pic>
    <xdr:clientData/>
  </xdr:oneCellAnchor>
  <xdr:oneCellAnchor>
    <xdr:from>
      <xdr:col>14</xdr:col>
      <xdr:colOff>0</xdr:colOff>
      <xdr:row>9</xdr:row>
      <xdr:rowOff>0</xdr:rowOff>
    </xdr:from>
    <xdr:ext cx="342000" cy="342000"/>
    <xdr:pic>
      <xdr:nvPicPr>
        <xdr:cNvPr id="47" name="Kép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oneCellAnchor>
    <xdr:from>
      <xdr:col>3</xdr:col>
      <xdr:colOff>0</xdr:colOff>
      <xdr:row>17</xdr:row>
      <xdr:rowOff>0</xdr:rowOff>
    </xdr:from>
    <xdr:ext cx="342000" cy="342000"/>
    <xdr:pic>
      <xdr:nvPicPr>
        <xdr:cNvPr id="48" name="Kép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90700" y="5572125"/>
          <a:ext cx="342000" cy="342000"/>
        </a:xfrm>
        <a:prstGeom prst="rect">
          <a:avLst/>
        </a:prstGeom>
      </xdr:spPr>
    </xdr:pic>
    <xdr:clientData/>
  </xdr:oneCellAnchor>
  <xdr:twoCellAnchor editAs="oneCell">
    <xdr:from>
      <xdr:col>18</xdr:col>
      <xdr:colOff>243840</xdr:colOff>
      <xdr:row>4</xdr:row>
      <xdr:rowOff>182880</xdr:rowOff>
    </xdr:from>
    <xdr:to>
      <xdr:col>19</xdr:col>
      <xdr:colOff>265800</xdr:colOff>
      <xdr:row>6</xdr:row>
      <xdr:rowOff>8625</xdr:rowOff>
    </xdr:to>
    <xdr:pic>
      <xdr:nvPicPr>
        <xdr:cNvPr id="36" name="Kép 35">
          <a:extLst>
            <a:ext uri="{FF2B5EF4-FFF2-40B4-BE49-F238E27FC236}">
              <a16:creationId xmlns:a16="http://schemas.microsoft.com/office/drawing/2014/main" id="{00000000-0008-0000-0F00-00002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83980" y="1859280"/>
          <a:ext cx="342000" cy="342000"/>
        </a:xfrm>
        <a:prstGeom prst="rect">
          <a:avLst/>
        </a:prstGeom>
      </xdr:spPr>
    </xdr:pic>
    <xdr:clientData/>
  </xdr:twoCellAnchor>
  <xdr:twoCellAnchor editAs="oneCell">
    <xdr:from>
      <xdr:col>20</xdr:col>
      <xdr:colOff>243840</xdr:colOff>
      <xdr:row>4</xdr:row>
      <xdr:rowOff>182880</xdr:rowOff>
    </xdr:from>
    <xdr:to>
      <xdr:col>21</xdr:col>
      <xdr:colOff>265800</xdr:colOff>
      <xdr:row>6</xdr:row>
      <xdr:rowOff>8625</xdr:rowOff>
    </xdr:to>
    <xdr:pic>
      <xdr:nvPicPr>
        <xdr:cNvPr id="21" name="Kép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24060" y="1859280"/>
          <a:ext cx="342000" cy="342000"/>
        </a:xfrm>
        <a:prstGeom prst="rect">
          <a:avLst/>
        </a:prstGeom>
      </xdr:spPr>
    </xdr:pic>
    <xdr:clientData/>
  </xdr:twoCellAnchor>
  <xdr:twoCellAnchor editAs="oneCell">
    <xdr:from>
      <xdr:col>21</xdr:col>
      <xdr:colOff>228600</xdr:colOff>
      <xdr:row>4</xdr:row>
      <xdr:rowOff>182880</xdr:rowOff>
    </xdr:from>
    <xdr:to>
      <xdr:col>22</xdr:col>
      <xdr:colOff>246750</xdr:colOff>
      <xdr:row>6</xdr:row>
      <xdr:rowOff>8625</xdr:rowOff>
    </xdr:to>
    <xdr:pic>
      <xdr:nvPicPr>
        <xdr:cNvPr id="49" name="Kép 48">
          <a:extLst>
            <a:ext uri="{FF2B5EF4-FFF2-40B4-BE49-F238E27FC236}">
              <a16:creationId xmlns:a16="http://schemas.microsoft.com/office/drawing/2014/main" id="{00000000-0008-0000-0F00-00003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928860" y="1859280"/>
          <a:ext cx="342000" cy="342000"/>
        </a:xfrm>
        <a:prstGeom prst="rect">
          <a:avLst/>
        </a:prstGeom>
      </xdr:spPr>
    </xdr:pic>
    <xdr:clientData/>
  </xdr:twoCellAnchor>
  <xdr:oneCellAnchor>
    <xdr:from>
      <xdr:col>3</xdr:col>
      <xdr:colOff>0</xdr:colOff>
      <xdr:row>21</xdr:row>
      <xdr:rowOff>0</xdr:rowOff>
    </xdr:from>
    <xdr:ext cx="342000" cy="342000"/>
    <xdr:pic>
      <xdr:nvPicPr>
        <xdr:cNvPr id="50" name="Kép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36420" y="6812280"/>
          <a:ext cx="342000" cy="342000"/>
        </a:xfrm>
        <a:prstGeom prst="rect">
          <a:avLst/>
        </a:prstGeom>
      </xdr:spPr>
    </xdr:pic>
    <xdr:clientData/>
  </xdr:oneCellAnchor>
  <xdr:twoCellAnchor editAs="oneCell">
    <xdr:from>
      <xdr:col>14</xdr:col>
      <xdr:colOff>0</xdr:colOff>
      <xdr:row>13</xdr:row>
      <xdr:rowOff>0</xdr:rowOff>
    </xdr:from>
    <xdr:to>
      <xdr:col>15</xdr:col>
      <xdr:colOff>0</xdr:colOff>
      <xdr:row>14</xdr:row>
      <xdr:rowOff>11430</xdr:rowOff>
    </xdr:to>
    <xdr:pic>
      <xdr:nvPicPr>
        <xdr:cNvPr id="51" name="Kép 50">
          <a:extLst>
            <a:ext uri="{FF2B5EF4-FFF2-40B4-BE49-F238E27FC236}">
              <a16:creationId xmlns:a16="http://schemas.microsoft.com/office/drawing/2014/main" id="{00000000-0008-0000-0F00-000033000000}"/>
            </a:ext>
          </a:extLst>
        </xdr:cNvPr>
        <xdr:cNvPicPr>
          <a:picLocks noChangeAspect="1"/>
        </xdr:cNvPicPr>
      </xdr:nvPicPr>
      <xdr:blipFill>
        <a:blip xmlns:r="http://schemas.openxmlformats.org/officeDocument/2006/relationships" r:embed="rId10"/>
        <a:stretch>
          <a:fillRect/>
        </a:stretch>
      </xdr:blipFill>
      <xdr:spPr>
        <a:xfrm>
          <a:off x="6111240" y="4191000"/>
          <a:ext cx="342900" cy="337185"/>
        </a:xfrm>
        <a:prstGeom prst="rect">
          <a:avLst/>
        </a:prstGeom>
      </xdr:spPr>
    </xdr:pic>
    <xdr:clientData/>
  </xdr:twoCellAnchor>
  <xdr:twoCellAnchor editAs="oneCell">
    <xdr:from>
      <xdr:col>14</xdr:col>
      <xdr:colOff>0</xdr:colOff>
      <xdr:row>18</xdr:row>
      <xdr:rowOff>0</xdr:rowOff>
    </xdr:from>
    <xdr:to>
      <xdr:col>15</xdr:col>
      <xdr:colOff>0</xdr:colOff>
      <xdr:row>19</xdr:row>
      <xdr:rowOff>11430</xdr:rowOff>
    </xdr:to>
    <xdr:pic>
      <xdr:nvPicPr>
        <xdr:cNvPr id="52" name="Kép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10"/>
        <a:stretch>
          <a:fillRect/>
        </a:stretch>
      </xdr:blipFill>
      <xdr:spPr>
        <a:xfrm>
          <a:off x="6111240" y="5829300"/>
          <a:ext cx="342900" cy="337185"/>
        </a:xfrm>
        <a:prstGeom prst="rect">
          <a:avLst/>
        </a:prstGeom>
      </xdr:spPr>
    </xdr:pic>
    <xdr:clientData/>
  </xdr:twoCellAnchor>
  <xdr:twoCellAnchor editAs="oneCell">
    <xdr:from>
      <xdr:col>14</xdr:col>
      <xdr:colOff>0</xdr:colOff>
      <xdr:row>22</xdr:row>
      <xdr:rowOff>0</xdr:rowOff>
    </xdr:from>
    <xdr:to>
      <xdr:col>15</xdr:col>
      <xdr:colOff>0</xdr:colOff>
      <xdr:row>23</xdr:row>
      <xdr:rowOff>11430</xdr:rowOff>
    </xdr:to>
    <xdr:pic>
      <xdr:nvPicPr>
        <xdr:cNvPr id="53" name="Kép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10"/>
        <a:stretch>
          <a:fillRect/>
        </a:stretch>
      </xdr:blipFill>
      <xdr:spPr>
        <a:xfrm>
          <a:off x="6111240" y="7139940"/>
          <a:ext cx="342900" cy="337185"/>
        </a:xfrm>
        <a:prstGeom prst="rect">
          <a:avLst/>
        </a:prstGeom>
      </xdr:spPr>
    </xdr:pic>
    <xdr:clientData/>
  </xdr:twoCellAnchor>
  <xdr:twoCellAnchor editAs="oneCell">
    <xdr:from>
      <xdr:col>14</xdr:col>
      <xdr:colOff>0</xdr:colOff>
      <xdr:row>23</xdr:row>
      <xdr:rowOff>0</xdr:rowOff>
    </xdr:from>
    <xdr:to>
      <xdr:col>15</xdr:col>
      <xdr:colOff>0</xdr:colOff>
      <xdr:row>24</xdr:row>
      <xdr:rowOff>11430</xdr:rowOff>
    </xdr:to>
    <xdr:pic>
      <xdr:nvPicPr>
        <xdr:cNvPr id="54" name="Kép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10"/>
        <a:stretch>
          <a:fillRect/>
        </a:stretch>
      </xdr:blipFill>
      <xdr:spPr>
        <a:xfrm>
          <a:off x="6111240" y="7467600"/>
          <a:ext cx="342900" cy="337185"/>
        </a:xfrm>
        <a:prstGeom prst="rect">
          <a:avLst/>
        </a:prstGeom>
      </xdr:spPr>
    </xdr:pic>
    <xdr:clientData/>
  </xdr:twoCellAnchor>
  <xdr:twoCellAnchor editAs="oneCell">
    <xdr:from>
      <xdr:col>14</xdr:col>
      <xdr:colOff>0</xdr:colOff>
      <xdr:row>27</xdr:row>
      <xdr:rowOff>0</xdr:rowOff>
    </xdr:from>
    <xdr:to>
      <xdr:col>15</xdr:col>
      <xdr:colOff>0</xdr:colOff>
      <xdr:row>28</xdr:row>
      <xdr:rowOff>11430</xdr:rowOff>
    </xdr:to>
    <xdr:pic>
      <xdr:nvPicPr>
        <xdr:cNvPr id="55" name="Kép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10"/>
        <a:stretch>
          <a:fillRect/>
        </a:stretch>
      </xdr:blipFill>
      <xdr:spPr>
        <a:xfrm>
          <a:off x="6111240" y="8778240"/>
          <a:ext cx="342900" cy="337185"/>
        </a:xfrm>
        <a:prstGeom prst="rect">
          <a:avLst/>
        </a:prstGeom>
      </xdr:spPr>
    </xdr:pic>
    <xdr:clientData/>
  </xdr:twoCellAnchor>
  <xdr:twoCellAnchor editAs="oneCell">
    <xdr:from>
      <xdr:col>14</xdr:col>
      <xdr:colOff>0</xdr:colOff>
      <xdr:row>29</xdr:row>
      <xdr:rowOff>0</xdr:rowOff>
    </xdr:from>
    <xdr:to>
      <xdr:col>15</xdr:col>
      <xdr:colOff>0</xdr:colOff>
      <xdr:row>30</xdr:row>
      <xdr:rowOff>11430</xdr:rowOff>
    </xdr:to>
    <xdr:pic>
      <xdr:nvPicPr>
        <xdr:cNvPr id="56" name="Kép 55">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10"/>
        <a:stretch>
          <a:fillRect/>
        </a:stretch>
      </xdr:blipFill>
      <xdr:spPr>
        <a:xfrm>
          <a:off x="6111240" y="9433560"/>
          <a:ext cx="342900" cy="337185"/>
        </a:xfrm>
        <a:prstGeom prst="rect">
          <a:avLst/>
        </a:prstGeom>
      </xdr:spPr>
    </xdr:pic>
    <xdr:clientData/>
  </xdr:twoCellAnchor>
  <xdr:twoCellAnchor editAs="oneCell">
    <xdr:from>
      <xdr:col>14</xdr:col>
      <xdr:colOff>0</xdr:colOff>
      <xdr:row>33</xdr:row>
      <xdr:rowOff>0</xdr:rowOff>
    </xdr:from>
    <xdr:to>
      <xdr:col>15</xdr:col>
      <xdr:colOff>0</xdr:colOff>
      <xdr:row>34</xdr:row>
      <xdr:rowOff>11430</xdr:rowOff>
    </xdr:to>
    <xdr:pic>
      <xdr:nvPicPr>
        <xdr:cNvPr id="57" name="Kép 56">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10"/>
        <a:stretch>
          <a:fillRect/>
        </a:stretch>
      </xdr:blipFill>
      <xdr:spPr>
        <a:xfrm>
          <a:off x="6111240" y="10744200"/>
          <a:ext cx="342900" cy="337185"/>
        </a:xfrm>
        <a:prstGeom prst="rect">
          <a:avLst/>
        </a:prstGeom>
      </xdr:spPr>
    </xdr:pic>
    <xdr:clientData/>
  </xdr:twoCellAnchor>
  <xdr:twoCellAnchor editAs="oneCell">
    <xdr:from>
      <xdr:col>14</xdr:col>
      <xdr:colOff>0</xdr:colOff>
      <xdr:row>34</xdr:row>
      <xdr:rowOff>0</xdr:rowOff>
    </xdr:from>
    <xdr:to>
      <xdr:col>15</xdr:col>
      <xdr:colOff>0</xdr:colOff>
      <xdr:row>35</xdr:row>
      <xdr:rowOff>11430</xdr:rowOff>
    </xdr:to>
    <xdr:pic>
      <xdr:nvPicPr>
        <xdr:cNvPr id="58" name="Kép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10"/>
        <a:stretch>
          <a:fillRect/>
        </a:stretch>
      </xdr:blipFill>
      <xdr:spPr>
        <a:xfrm>
          <a:off x="6111240" y="11071860"/>
          <a:ext cx="342900" cy="337185"/>
        </a:xfrm>
        <a:prstGeom prst="rect">
          <a:avLst/>
        </a:prstGeom>
      </xdr:spPr>
    </xdr:pic>
    <xdr:clientData/>
  </xdr:twoCellAnchor>
  <xdr:twoCellAnchor editAs="oneCell">
    <xdr:from>
      <xdr:col>14</xdr:col>
      <xdr:colOff>0</xdr:colOff>
      <xdr:row>35</xdr:row>
      <xdr:rowOff>0</xdr:rowOff>
    </xdr:from>
    <xdr:to>
      <xdr:col>15</xdr:col>
      <xdr:colOff>0</xdr:colOff>
      <xdr:row>36</xdr:row>
      <xdr:rowOff>11430</xdr:rowOff>
    </xdr:to>
    <xdr:pic>
      <xdr:nvPicPr>
        <xdr:cNvPr id="59" name="Kép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0"/>
        <a:stretch>
          <a:fillRect/>
        </a:stretch>
      </xdr:blipFill>
      <xdr:spPr>
        <a:xfrm>
          <a:off x="6111240" y="11399520"/>
          <a:ext cx="342900" cy="337185"/>
        </a:xfrm>
        <a:prstGeom prst="rect">
          <a:avLst/>
        </a:prstGeom>
      </xdr:spPr>
    </xdr:pic>
    <xdr:clientData/>
  </xdr:twoCellAnchor>
  <xdr:twoCellAnchor editAs="oneCell">
    <xdr:from>
      <xdr:col>14</xdr:col>
      <xdr:colOff>0</xdr:colOff>
      <xdr:row>38</xdr:row>
      <xdr:rowOff>0</xdr:rowOff>
    </xdr:from>
    <xdr:to>
      <xdr:col>15</xdr:col>
      <xdr:colOff>0</xdr:colOff>
      <xdr:row>39</xdr:row>
      <xdr:rowOff>11430</xdr:rowOff>
    </xdr:to>
    <xdr:pic>
      <xdr:nvPicPr>
        <xdr:cNvPr id="60" name="Kép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10"/>
        <a:stretch>
          <a:fillRect/>
        </a:stretch>
      </xdr:blipFill>
      <xdr:spPr>
        <a:xfrm>
          <a:off x="6111240" y="12382500"/>
          <a:ext cx="342900" cy="337185"/>
        </a:xfrm>
        <a:prstGeom prst="rect">
          <a:avLst/>
        </a:prstGeom>
      </xdr:spPr>
    </xdr:pic>
    <xdr:clientData/>
  </xdr:twoCellAnchor>
  <xdr:twoCellAnchor editAs="oneCell">
    <xdr:from>
      <xdr:col>14</xdr:col>
      <xdr:colOff>0</xdr:colOff>
      <xdr:row>40</xdr:row>
      <xdr:rowOff>0</xdr:rowOff>
    </xdr:from>
    <xdr:to>
      <xdr:col>15</xdr:col>
      <xdr:colOff>0</xdr:colOff>
      <xdr:row>41</xdr:row>
      <xdr:rowOff>11430</xdr:rowOff>
    </xdr:to>
    <xdr:pic>
      <xdr:nvPicPr>
        <xdr:cNvPr id="61" name="Kép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0"/>
        <a:stretch>
          <a:fillRect/>
        </a:stretch>
      </xdr:blipFill>
      <xdr:spPr>
        <a:xfrm>
          <a:off x="6111240" y="13037820"/>
          <a:ext cx="342900" cy="337185"/>
        </a:xfrm>
        <a:prstGeom prst="rect">
          <a:avLst/>
        </a:prstGeom>
      </xdr:spPr>
    </xdr:pic>
    <xdr:clientData/>
  </xdr:twoCellAnchor>
  <xdr:oneCellAnchor>
    <xdr:from>
      <xdr:col>14</xdr:col>
      <xdr:colOff>0</xdr:colOff>
      <xdr:row>14</xdr:row>
      <xdr:rowOff>0</xdr:rowOff>
    </xdr:from>
    <xdr:ext cx="342000" cy="342000"/>
    <xdr:pic>
      <xdr:nvPicPr>
        <xdr:cNvPr id="62" name="Kép 61">
          <a:extLst>
            <a:ext uri="{FF2B5EF4-FFF2-40B4-BE49-F238E27FC236}">
              <a16:creationId xmlns:a16="http://schemas.microsoft.com/office/drawing/2014/main" id="{00000000-0008-0000-0F00-00003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518660"/>
          <a:ext cx="342000" cy="342000"/>
        </a:xfrm>
        <a:prstGeom prst="rect">
          <a:avLst/>
        </a:prstGeom>
      </xdr:spPr>
    </xdr:pic>
    <xdr:clientData/>
  </xdr:oneCellAnchor>
  <xdr:oneCellAnchor>
    <xdr:from>
      <xdr:col>14</xdr:col>
      <xdr:colOff>0</xdr:colOff>
      <xdr:row>15</xdr:row>
      <xdr:rowOff>0</xdr:rowOff>
    </xdr:from>
    <xdr:ext cx="342000" cy="342000"/>
    <xdr:pic>
      <xdr:nvPicPr>
        <xdr:cNvPr id="63" name="Kép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oneCellAnchor>
    <xdr:from>
      <xdr:col>14</xdr:col>
      <xdr:colOff>0</xdr:colOff>
      <xdr:row>19</xdr:row>
      <xdr:rowOff>0</xdr:rowOff>
    </xdr:from>
    <xdr:ext cx="342000" cy="342000"/>
    <xdr:pic>
      <xdr:nvPicPr>
        <xdr:cNvPr id="64" name="Kép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156960"/>
          <a:ext cx="342000" cy="342000"/>
        </a:xfrm>
        <a:prstGeom prst="rect">
          <a:avLst/>
        </a:prstGeom>
      </xdr:spPr>
    </xdr:pic>
    <xdr:clientData/>
  </xdr:oneCellAnchor>
  <xdr:oneCellAnchor>
    <xdr:from>
      <xdr:col>14</xdr:col>
      <xdr:colOff>0</xdr:colOff>
      <xdr:row>21</xdr:row>
      <xdr:rowOff>0</xdr:rowOff>
    </xdr:from>
    <xdr:ext cx="342000" cy="342000"/>
    <xdr:pic>
      <xdr:nvPicPr>
        <xdr:cNvPr id="65" name="Kép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812280"/>
          <a:ext cx="342000" cy="342000"/>
        </a:xfrm>
        <a:prstGeom prst="rect">
          <a:avLst/>
        </a:prstGeom>
      </xdr:spPr>
    </xdr:pic>
    <xdr:clientData/>
  </xdr:oneCellAnchor>
  <xdr:oneCellAnchor>
    <xdr:from>
      <xdr:col>14</xdr:col>
      <xdr:colOff>0</xdr:colOff>
      <xdr:row>24</xdr:row>
      <xdr:rowOff>0</xdr:rowOff>
    </xdr:from>
    <xdr:ext cx="342000" cy="342000"/>
    <xdr:pic>
      <xdr:nvPicPr>
        <xdr:cNvPr id="66" name="Kép 65">
          <a:extLst>
            <a:ext uri="{FF2B5EF4-FFF2-40B4-BE49-F238E27FC236}">
              <a16:creationId xmlns:a16="http://schemas.microsoft.com/office/drawing/2014/main" id="{00000000-0008-0000-0F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26</xdr:row>
      <xdr:rowOff>0</xdr:rowOff>
    </xdr:from>
    <xdr:ext cx="342000" cy="342000"/>
    <xdr:pic>
      <xdr:nvPicPr>
        <xdr:cNvPr id="67" name="Kép 66">
          <a:extLst>
            <a:ext uri="{FF2B5EF4-FFF2-40B4-BE49-F238E27FC236}">
              <a16:creationId xmlns:a16="http://schemas.microsoft.com/office/drawing/2014/main" id="{00000000-0008-0000-0F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8450580"/>
          <a:ext cx="342000" cy="342000"/>
        </a:xfrm>
        <a:prstGeom prst="rect">
          <a:avLst/>
        </a:prstGeom>
      </xdr:spPr>
    </xdr:pic>
    <xdr:clientData/>
  </xdr:oneCellAnchor>
  <xdr:oneCellAnchor>
    <xdr:from>
      <xdr:col>14</xdr:col>
      <xdr:colOff>0</xdr:colOff>
      <xdr:row>32</xdr:row>
      <xdr:rowOff>0</xdr:rowOff>
    </xdr:from>
    <xdr:ext cx="342000" cy="342000"/>
    <xdr:pic>
      <xdr:nvPicPr>
        <xdr:cNvPr id="68" name="Kép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0416540"/>
          <a:ext cx="342000" cy="342000"/>
        </a:xfrm>
        <a:prstGeom prst="rect">
          <a:avLst/>
        </a:prstGeom>
      </xdr:spPr>
    </xdr:pic>
    <xdr:clientData/>
  </xdr:oneCellAnchor>
  <xdr:oneCellAnchor>
    <xdr:from>
      <xdr:col>14</xdr:col>
      <xdr:colOff>0</xdr:colOff>
      <xdr:row>16</xdr:row>
      <xdr:rowOff>0</xdr:rowOff>
    </xdr:from>
    <xdr:ext cx="342000" cy="342000"/>
    <xdr:pic>
      <xdr:nvPicPr>
        <xdr:cNvPr id="69" name="Kép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5173980"/>
          <a:ext cx="342000" cy="342000"/>
        </a:xfrm>
        <a:prstGeom prst="rect">
          <a:avLst/>
        </a:prstGeom>
      </xdr:spPr>
    </xdr:pic>
    <xdr:clientData/>
  </xdr:oneCellAnchor>
  <xdr:oneCellAnchor>
    <xdr:from>
      <xdr:col>14</xdr:col>
      <xdr:colOff>0</xdr:colOff>
      <xdr:row>30</xdr:row>
      <xdr:rowOff>0</xdr:rowOff>
    </xdr:from>
    <xdr:ext cx="342000" cy="342000"/>
    <xdr:pic>
      <xdr:nvPicPr>
        <xdr:cNvPr id="70" name="Kép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9761220"/>
          <a:ext cx="342000" cy="342000"/>
        </a:xfrm>
        <a:prstGeom prst="rect">
          <a:avLst/>
        </a:prstGeom>
      </xdr:spPr>
    </xdr:pic>
    <xdr:clientData/>
  </xdr:oneCellAnchor>
  <xdr:twoCellAnchor editAs="oneCell">
    <xdr:from>
      <xdr:col>14</xdr:col>
      <xdr:colOff>0</xdr:colOff>
      <xdr:row>39</xdr:row>
      <xdr:rowOff>0</xdr:rowOff>
    </xdr:from>
    <xdr:to>
      <xdr:col>14</xdr:col>
      <xdr:colOff>342000</xdr:colOff>
      <xdr:row>40</xdr:row>
      <xdr:rowOff>18150</xdr:rowOff>
    </xdr:to>
    <xdr:pic>
      <xdr:nvPicPr>
        <xdr:cNvPr id="71" name="Kép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11240" y="12710160"/>
          <a:ext cx="342000" cy="342000"/>
        </a:xfrm>
        <a:prstGeom prst="rect">
          <a:avLst/>
        </a:prstGeom>
      </xdr:spPr>
    </xdr:pic>
    <xdr:clientData/>
  </xdr:twoCellAnchor>
  <xdr:twoCellAnchor editAs="oneCell">
    <xdr:from>
      <xdr:col>14</xdr:col>
      <xdr:colOff>0</xdr:colOff>
      <xdr:row>41</xdr:row>
      <xdr:rowOff>0</xdr:rowOff>
    </xdr:from>
    <xdr:to>
      <xdr:col>14</xdr:col>
      <xdr:colOff>342000</xdr:colOff>
      <xdr:row>42</xdr:row>
      <xdr:rowOff>18150</xdr:rowOff>
    </xdr:to>
    <xdr:pic>
      <xdr:nvPicPr>
        <xdr:cNvPr id="72" name="Kép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11240" y="13365480"/>
          <a:ext cx="342000" cy="342000"/>
        </a:xfrm>
        <a:prstGeom prst="rect">
          <a:avLst/>
        </a:prstGeom>
      </xdr:spPr>
    </xdr:pic>
    <xdr:clientData/>
  </xdr:twoCellAnchor>
  <xdr:oneCellAnchor>
    <xdr:from>
      <xdr:col>14</xdr:col>
      <xdr:colOff>0</xdr:colOff>
      <xdr:row>17</xdr:row>
      <xdr:rowOff>0</xdr:rowOff>
    </xdr:from>
    <xdr:ext cx="342000" cy="342000"/>
    <xdr:pic>
      <xdr:nvPicPr>
        <xdr:cNvPr id="73" name="Kép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5501640"/>
          <a:ext cx="342000" cy="342000"/>
        </a:xfrm>
        <a:prstGeom prst="rect">
          <a:avLst/>
        </a:prstGeom>
      </xdr:spPr>
    </xdr:pic>
    <xdr:clientData/>
  </xdr:oneCellAnchor>
  <xdr:oneCellAnchor>
    <xdr:from>
      <xdr:col>14</xdr:col>
      <xdr:colOff>0</xdr:colOff>
      <xdr:row>20</xdr:row>
      <xdr:rowOff>0</xdr:rowOff>
    </xdr:from>
    <xdr:ext cx="342000" cy="342000"/>
    <xdr:pic>
      <xdr:nvPicPr>
        <xdr:cNvPr id="74" name="Kép 73">
          <a:extLst>
            <a:ext uri="{FF2B5EF4-FFF2-40B4-BE49-F238E27FC236}">
              <a16:creationId xmlns:a16="http://schemas.microsoft.com/office/drawing/2014/main" id="{00000000-0008-0000-0F00-00004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6484620"/>
          <a:ext cx="342000" cy="342000"/>
        </a:xfrm>
        <a:prstGeom prst="rect">
          <a:avLst/>
        </a:prstGeom>
      </xdr:spPr>
    </xdr:pic>
    <xdr:clientData/>
  </xdr:oneCellAnchor>
  <xdr:oneCellAnchor>
    <xdr:from>
      <xdr:col>14</xdr:col>
      <xdr:colOff>0</xdr:colOff>
      <xdr:row>28</xdr:row>
      <xdr:rowOff>0</xdr:rowOff>
    </xdr:from>
    <xdr:ext cx="342000" cy="342000"/>
    <xdr:pic>
      <xdr:nvPicPr>
        <xdr:cNvPr id="75" name="Kép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9105900"/>
          <a:ext cx="342000" cy="342000"/>
        </a:xfrm>
        <a:prstGeom prst="rect">
          <a:avLst/>
        </a:prstGeom>
      </xdr:spPr>
    </xdr:pic>
    <xdr:clientData/>
  </xdr:oneCellAnchor>
  <xdr:oneCellAnchor>
    <xdr:from>
      <xdr:col>14</xdr:col>
      <xdr:colOff>0</xdr:colOff>
      <xdr:row>31</xdr:row>
      <xdr:rowOff>0</xdr:rowOff>
    </xdr:from>
    <xdr:ext cx="342000" cy="342000"/>
    <xdr:pic>
      <xdr:nvPicPr>
        <xdr:cNvPr id="76" name="Kép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0088880"/>
          <a:ext cx="342000" cy="342000"/>
        </a:xfrm>
        <a:prstGeom prst="rect">
          <a:avLst/>
        </a:prstGeom>
      </xdr:spPr>
    </xdr:pic>
    <xdr:clientData/>
  </xdr:oneCellAnchor>
  <xdr:oneCellAnchor>
    <xdr:from>
      <xdr:col>14</xdr:col>
      <xdr:colOff>0</xdr:colOff>
      <xdr:row>42</xdr:row>
      <xdr:rowOff>0</xdr:rowOff>
    </xdr:from>
    <xdr:ext cx="342000" cy="342000"/>
    <xdr:pic>
      <xdr:nvPicPr>
        <xdr:cNvPr id="77" name="Kép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13693140"/>
          <a:ext cx="342000" cy="342000"/>
        </a:xfrm>
        <a:prstGeom prst="rect">
          <a:avLst/>
        </a:prstGeom>
      </xdr:spPr>
    </xdr:pic>
    <xdr:clientData/>
  </xdr:oneCellAnchor>
  <xdr:oneCellAnchor>
    <xdr:from>
      <xdr:col>14</xdr:col>
      <xdr:colOff>0</xdr:colOff>
      <xdr:row>43</xdr:row>
      <xdr:rowOff>0</xdr:rowOff>
    </xdr:from>
    <xdr:ext cx="342000" cy="342000"/>
    <xdr:pic>
      <xdr:nvPicPr>
        <xdr:cNvPr id="78" name="Kép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11240" y="14020800"/>
          <a:ext cx="342000" cy="342000"/>
        </a:xfrm>
        <a:prstGeom prst="rect">
          <a:avLst/>
        </a:prstGeom>
      </xdr:spPr>
    </xdr:pic>
    <xdr:clientData/>
  </xdr:oneCellAnchor>
  <xdr:oneCellAnchor>
    <xdr:from>
      <xdr:col>14</xdr:col>
      <xdr:colOff>0</xdr:colOff>
      <xdr:row>25</xdr:row>
      <xdr:rowOff>0</xdr:rowOff>
    </xdr:from>
    <xdr:ext cx="335962" cy="342000"/>
    <xdr:pic>
      <xdr:nvPicPr>
        <xdr:cNvPr id="79" name="Kép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8122920"/>
          <a:ext cx="335962" cy="342000"/>
        </a:xfrm>
        <a:prstGeom prst="rect">
          <a:avLst/>
        </a:prstGeom>
      </xdr:spPr>
    </xdr:pic>
    <xdr:clientData/>
  </xdr:oneCellAnchor>
  <xdr:twoCellAnchor editAs="oneCell">
    <xdr:from>
      <xdr:col>14</xdr:col>
      <xdr:colOff>0</xdr:colOff>
      <xdr:row>36</xdr:row>
      <xdr:rowOff>0</xdr:rowOff>
    </xdr:from>
    <xdr:to>
      <xdr:col>14</xdr:col>
      <xdr:colOff>342000</xdr:colOff>
      <xdr:row>37</xdr:row>
      <xdr:rowOff>18150</xdr:rowOff>
    </xdr:to>
    <xdr:pic>
      <xdr:nvPicPr>
        <xdr:cNvPr id="80" name="Kép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twoCellAnchor>
  <xdr:twoCellAnchor editAs="oneCell">
    <xdr:from>
      <xdr:col>14</xdr:col>
      <xdr:colOff>0</xdr:colOff>
      <xdr:row>37</xdr:row>
      <xdr:rowOff>0</xdr:rowOff>
    </xdr:from>
    <xdr:to>
      <xdr:col>14</xdr:col>
      <xdr:colOff>342000</xdr:colOff>
      <xdr:row>38</xdr:row>
      <xdr:rowOff>18150</xdr:rowOff>
    </xdr:to>
    <xdr:pic>
      <xdr:nvPicPr>
        <xdr:cNvPr id="81" name="Kép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twoCellAnchor>
  <xdr:twoCellAnchor>
    <xdr:from>
      <xdr:col>15</xdr:col>
      <xdr:colOff>83344</xdr:colOff>
      <xdr:row>1</xdr:row>
      <xdr:rowOff>35719</xdr:rowOff>
    </xdr:from>
    <xdr:to>
      <xdr:col>15</xdr:col>
      <xdr:colOff>805991</xdr:colOff>
      <xdr:row>1</xdr:row>
      <xdr:rowOff>487204</xdr:rowOff>
    </xdr:to>
    <xdr:sp macro="" textlink="">
      <xdr:nvSpPr>
        <xdr:cNvPr id="85" name="Lekerekített téglalap 73">
          <a:hlinkClick xmlns:r="http://schemas.openxmlformats.org/officeDocument/2006/relationships" r:id="rId23" tooltip="2013 Berlin"/>
          <a:extLst>
            <a:ext uri="{FF2B5EF4-FFF2-40B4-BE49-F238E27FC236}">
              <a16:creationId xmlns:a16="http://schemas.microsoft.com/office/drawing/2014/main" id="{E705C6A4-E4F0-46A8-9D71-9395FF9A54D7}"/>
            </a:ext>
          </a:extLst>
        </xdr:cNvPr>
        <xdr:cNvSpPr/>
      </xdr:nvSpPr>
      <xdr:spPr>
        <a:xfrm>
          <a:off x="6524149" y="92869"/>
          <a:ext cx="722647" cy="44958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86" name="Lekerekített téglalap 74">
          <a:hlinkClick xmlns:r="http://schemas.openxmlformats.org/officeDocument/2006/relationships" r:id="rId24" tooltip="2014 Billund"/>
          <a:extLst>
            <a:ext uri="{FF2B5EF4-FFF2-40B4-BE49-F238E27FC236}">
              <a16:creationId xmlns:a16="http://schemas.microsoft.com/office/drawing/2014/main" id="{94104CC5-5B47-4F41-BF06-4793857CAE65}"/>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87" name="Lekerekített téglalap 75">
          <a:hlinkClick xmlns:r="http://schemas.openxmlformats.org/officeDocument/2006/relationships" r:id="rId25" tooltip="2015 Lubin"/>
          <a:extLst>
            <a:ext uri="{FF2B5EF4-FFF2-40B4-BE49-F238E27FC236}">
              <a16:creationId xmlns:a16="http://schemas.microsoft.com/office/drawing/2014/main" id="{F588FDAE-FC70-443D-99CB-30CE04C06E15}"/>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88" name="Lekerekített téglalap 76">
          <a:hlinkClick xmlns:r="http://schemas.openxmlformats.org/officeDocument/2006/relationships" r:id="rId26" tooltip="2016 Almelo"/>
          <a:extLst>
            <a:ext uri="{FF2B5EF4-FFF2-40B4-BE49-F238E27FC236}">
              <a16:creationId xmlns:a16="http://schemas.microsoft.com/office/drawing/2014/main" id="{0F8AE814-A60A-42EA-A32D-711C92FD6B67}"/>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89" name="Lekerekített téglalap 82">
          <a:hlinkClick xmlns:r="http://schemas.openxmlformats.org/officeDocument/2006/relationships" r:id="rId27" tooltip="2017 Budapest"/>
          <a:extLst>
            <a:ext uri="{FF2B5EF4-FFF2-40B4-BE49-F238E27FC236}">
              <a16:creationId xmlns:a16="http://schemas.microsoft.com/office/drawing/2014/main" id="{9B1DC873-F0E3-4E59-8142-551AAD69C330}"/>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90" name="Lekerekített téglalap 82">
          <a:hlinkClick xmlns:r="http://schemas.openxmlformats.org/officeDocument/2006/relationships" r:id="rId28" tooltip="2018 Billund"/>
          <a:extLst>
            <a:ext uri="{FF2B5EF4-FFF2-40B4-BE49-F238E27FC236}">
              <a16:creationId xmlns:a16="http://schemas.microsoft.com/office/drawing/2014/main" id="{14BEF9E3-169D-4DD9-AA2F-D9BE024193BF}"/>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91" name="Lekerekített téglalap 76">
          <a:hlinkClick xmlns:r="http://schemas.openxmlformats.org/officeDocument/2006/relationships" r:id="rId29" tooltip="2019 Fulda"/>
          <a:extLst>
            <a:ext uri="{FF2B5EF4-FFF2-40B4-BE49-F238E27FC236}">
              <a16:creationId xmlns:a16="http://schemas.microsoft.com/office/drawing/2014/main" id="{56FE45E1-BDBE-41CB-ADC8-B8696EE54819}"/>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92" name="Lekerekített téglalap 82">
          <a:hlinkClick xmlns:r="http://schemas.openxmlformats.org/officeDocument/2006/relationships" r:id="rId30" tooltip="2020 Bierdzany"/>
          <a:extLst>
            <a:ext uri="{FF2B5EF4-FFF2-40B4-BE49-F238E27FC236}">
              <a16:creationId xmlns:a16="http://schemas.microsoft.com/office/drawing/2014/main" id="{47D99FA4-2AD5-487E-9A2F-18AC88587CFC}"/>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93" name="Lekerekített téglalap 82">
          <a:hlinkClick xmlns:r="http://schemas.openxmlformats.org/officeDocument/2006/relationships" r:id="rId31" tooltip="2021 Bielsko-Biala"/>
          <a:extLst>
            <a:ext uri="{FF2B5EF4-FFF2-40B4-BE49-F238E27FC236}">
              <a16:creationId xmlns:a16="http://schemas.microsoft.com/office/drawing/2014/main" id="{1D6E58F4-23D8-421E-990B-3CC1F99DBB90}"/>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94" name="Lekerekített téglalap 77">
          <a:hlinkClick xmlns:r="http://schemas.openxmlformats.org/officeDocument/2006/relationships" r:id="rId32" tooltip="Overview"/>
          <a:extLst>
            <a:ext uri="{FF2B5EF4-FFF2-40B4-BE49-F238E27FC236}">
              <a16:creationId xmlns:a16="http://schemas.microsoft.com/office/drawing/2014/main" id="{84B55C6F-A87E-4F62-9F12-3DCB0064AABF}"/>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95" name="Lekerekített téglalap 78">
          <a:hlinkClick xmlns:r="http://schemas.openxmlformats.org/officeDocument/2006/relationships" r:id="rId33" tooltip="All Time Table"/>
          <a:extLst>
            <a:ext uri="{FF2B5EF4-FFF2-40B4-BE49-F238E27FC236}">
              <a16:creationId xmlns:a16="http://schemas.microsoft.com/office/drawing/2014/main" id="{3C177168-6A30-446F-B5B4-3CD23A8CA5CA}"/>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96" name="Lekerekített téglalap 79">
          <a:hlinkClick xmlns:r="http://schemas.openxmlformats.org/officeDocument/2006/relationships" r:id="rId34" tooltip="Records"/>
          <a:extLst>
            <a:ext uri="{FF2B5EF4-FFF2-40B4-BE49-F238E27FC236}">
              <a16:creationId xmlns:a16="http://schemas.microsoft.com/office/drawing/2014/main" id="{EE43649F-0C82-4AC1-87A6-25A2B13009B8}"/>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10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10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10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10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10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10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1000-000008000000}"/>
            </a:ext>
          </a:extLst>
        </xdr:cNvPr>
        <xdr:cNvSpPr/>
      </xdr:nvSpPr>
      <xdr:spPr>
        <a:xfrm>
          <a:off x="2771775"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1000-000009000000}"/>
            </a:ext>
          </a:extLst>
        </xdr:cNvPr>
        <xdr:cNvSpPr/>
      </xdr:nvSpPr>
      <xdr:spPr>
        <a:xfrm>
          <a:off x="2771776"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1000-00000A000000}"/>
            </a:ext>
          </a:extLst>
        </xdr:cNvPr>
        <xdr:cNvSpPr/>
      </xdr:nvSpPr>
      <xdr:spPr>
        <a:xfrm>
          <a:off x="2781301" y="1133475"/>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2012</a:t>
          </a:r>
        </a:p>
      </xdr:txBody>
    </xdr:sp>
    <xdr:clientData/>
  </xdr:twoCellAnchor>
  <xdr:twoCellAnchor editAs="oneCell">
    <xdr:from>
      <xdr:col>15</xdr:col>
      <xdr:colOff>981075</xdr:colOff>
      <xdr:row>4</xdr:row>
      <xdr:rowOff>180975</xdr:rowOff>
    </xdr:from>
    <xdr:to>
      <xdr:col>15</xdr:col>
      <xdr:colOff>1322070</xdr:colOff>
      <xdr:row>6</xdr:row>
      <xdr:rowOff>0</xdr:rowOff>
    </xdr:to>
    <xdr:pic>
      <xdr:nvPicPr>
        <xdr:cNvPr id="17" name="Kép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0"/>
        <a:stretch>
          <a:fillRect/>
        </a:stretch>
      </xdr:blipFill>
      <xdr:spPr>
        <a:xfrm>
          <a:off x="7267575" y="1866900"/>
          <a:ext cx="342900" cy="342900"/>
        </a:xfrm>
        <a:prstGeom prst="rect">
          <a:avLst/>
        </a:prstGeom>
      </xdr:spPr>
    </xdr:pic>
    <xdr:clientData/>
  </xdr:twoCellAnchor>
  <xdr:oneCellAnchor>
    <xdr:from>
      <xdr:col>15</xdr:col>
      <xdr:colOff>1295400</xdr:colOff>
      <xdr:row>4</xdr:row>
      <xdr:rowOff>180975</xdr:rowOff>
    </xdr:from>
    <xdr:ext cx="342000" cy="342000"/>
    <xdr:pic>
      <xdr:nvPicPr>
        <xdr:cNvPr id="18" name="Kép 17">
          <a:extLst>
            <a:ext uri="{FF2B5EF4-FFF2-40B4-BE49-F238E27FC236}">
              <a16:creationId xmlns:a16="http://schemas.microsoft.com/office/drawing/2014/main" id="{00000000-0008-0000-10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81900" y="1866900"/>
          <a:ext cx="342000" cy="342000"/>
        </a:xfrm>
        <a:prstGeom prst="rect">
          <a:avLst/>
        </a:prstGeom>
      </xdr:spPr>
    </xdr:pic>
    <xdr:clientData/>
  </xdr:oneCellAnchor>
  <xdr:oneCellAnchor>
    <xdr:from>
      <xdr:col>19</xdr:col>
      <xdr:colOff>9525</xdr:colOff>
      <xdr:row>4</xdr:row>
      <xdr:rowOff>180975</xdr:rowOff>
    </xdr:from>
    <xdr:ext cx="335962" cy="342000"/>
    <xdr:pic>
      <xdr:nvPicPr>
        <xdr:cNvPr id="19" name="Kép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39200" y="1866900"/>
          <a:ext cx="335962" cy="342000"/>
        </a:xfrm>
        <a:prstGeom prst="rect">
          <a:avLst/>
        </a:prstGeom>
      </xdr:spPr>
    </xdr:pic>
    <xdr:clientData/>
  </xdr:oneCellAnchor>
  <xdr:oneCellAnchor>
    <xdr:from>
      <xdr:col>20</xdr:col>
      <xdr:colOff>295275</xdr:colOff>
      <xdr:row>4</xdr:row>
      <xdr:rowOff>180975</xdr:rowOff>
    </xdr:from>
    <xdr:ext cx="342000" cy="342000"/>
    <xdr:pic>
      <xdr:nvPicPr>
        <xdr:cNvPr id="23" name="Kép 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439275" y="1866900"/>
          <a:ext cx="342000" cy="342000"/>
        </a:xfrm>
        <a:prstGeom prst="rect">
          <a:avLst/>
        </a:prstGeom>
      </xdr:spPr>
    </xdr:pic>
    <xdr:clientData/>
  </xdr:oneCellAnchor>
  <xdr:oneCellAnchor>
    <xdr:from>
      <xdr:col>11</xdr:col>
      <xdr:colOff>1104900</xdr:colOff>
      <xdr:row>2</xdr:row>
      <xdr:rowOff>476250</xdr:rowOff>
    </xdr:from>
    <xdr:ext cx="554400" cy="554400"/>
    <xdr:pic>
      <xdr:nvPicPr>
        <xdr:cNvPr id="34" name="Kép 33">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38675" y="1076325"/>
          <a:ext cx="554400" cy="554400"/>
        </a:xfrm>
        <a:prstGeom prst="rect">
          <a:avLst/>
        </a:prstGeom>
      </xdr:spPr>
    </xdr:pic>
    <xdr:clientData/>
  </xdr:oneCellAnchor>
  <xdr:twoCellAnchor editAs="oneCell">
    <xdr:from>
      <xdr:col>1</xdr:col>
      <xdr:colOff>104776</xdr:colOff>
      <xdr:row>1</xdr:row>
      <xdr:rowOff>28576</xdr:rowOff>
    </xdr:from>
    <xdr:to>
      <xdr:col>2</xdr:col>
      <xdr:colOff>1005840</xdr:colOff>
      <xdr:row>3</xdr:row>
      <xdr:rowOff>419636</xdr:rowOff>
    </xdr:to>
    <xdr:pic>
      <xdr:nvPicPr>
        <xdr:cNvPr id="35" name="Kép 34">
          <a:extLst>
            <a:ext uri="{FF2B5EF4-FFF2-40B4-BE49-F238E27FC236}">
              <a16:creationId xmlns:a16="http://schemas.microsoft.com/office/drawing/2014/main" id="{00000000-0008-0000-1000-00002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4301" y="85726"/>
          <a:ext cx="1038224" cy="1476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0</xdr:colOff>
      <xdr:row>4</xdr:row>
      <xdr:rowOff>180975</xdr:rowOff>
    </xdr:from>
    <xdr:ext cx="342000" cy="342000"/>
    <xdr:pic>
      <xdr:nvPicPr>
        <xdr:cNvPr id="37" name="Kép 36">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86700" y="1866900"/>
          <a:ext cx="342000" cy="342000"/>
        </a:xfrm>
        <a:prstGeom prst="rect">
          <a:avLst/>
        </a:prstGeom>
      </xdr:spPr>
    </xdr:pic>
    <xdr:clientData/>
  </xdr:oneCellAnchor>
  <xdr:oneCellAnchor>
    <xdr:from>
      <xdr:col>17</xdr:col>
      <xdr:colOff>0</xdr:colOff>
      <xdr:row>4</xdr:row>
      <xdr:rowOff>180975</xdr:rowOff>
    </xdr:from>
    <xdr:ext cx="342000" cy="342000"/>
    <xdr:pic>
      <xdr:nvPicPr>
        <xdr:cNvPr id="38" name="Kép 37">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01025" y="1866900"/>
          <a:ext cx="342000" cy="342000"/>
        </a:xfrm>
        <a:prstGeom prst="rect">
          <a:avLst/>
        </a:prstGeom>
      </xdr:spPr>
    </xdr:pic>
    <xdr:clientData/>
  </xdr:oneCellAnchor>
  <xdr:oneCellAnchor>
    <xdr:from>
      <xdr:col>18</xdr:col>
      <xdr:colOff>0</xdr:colOff>
      <xdr:row>4</xdr:row>
      <xdr:rowOff>180975</xdr:rowOff>
    </xdr:from>
    <xdr:ext cx="342000" cy="342000"/>
    <xdr:pic>
      <xdr:nvPicPr>
        <xdr:cNvPr id="39" name="Kép 38">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515350" y="1866900"/>
          <a:ext cx="342000" cy="342000"/>
        </a:xfrm>
        <a:prstGeom prst="rect">
          <a:avLst/>
        </a:prstGeom>
      </xdr:spPr>
    </xdr:pic>
    <xdr:clientData/>
  </xdr:oneCellAnchor>
  <xdr:twoCellAnchor editAs="oneCell">
    <xdr:from>
      <xdr:col>3</xdr:col>
      <xdr:colOff>0</xdr:colOff>
      <xdr:row>17</xdr:row>
      <xdr:rowOff>0</xdr:rowOff>
    </xdr:from>
    <xdr:to>
      <xdr:col>4</xdr:col>
      <xdr:colOff>11430</xdr:colOff>
      <xdr:row>18</xdr:row>
      <xdr:rowOff>11430</xdr:rowOff>
    </xdr:to>
    <xdr:pic>
      <xdr:nvPicPr>
        <xdr:cNvPr id="42" name="Kép 4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10"/>
        <a:stretch>
          <a:fillRect/>
        </a:stretch>
      </xdr:blipFill>
      <xdr:spPr>
        <a:xfrm>
          <a:off x="1790700" y="5572125"/>
          <a:ext cx="342900" cy="342900"/>
        </a:xfrm>
        <a:prstGeom prst="rect">
          <a:avLst/>
        </a:prstGeom>
      </xdr:spPr>
    </xdr:pic>
    <xdr:clientData/>
  </xdr:twoCellAnchor>
  <xdr:oneCellAnchor>
    <xdr:from>
      <xdr:col>14</xdr:col>
      <xdr:colOff>0</xdr:colOff>
      <xdr:row>9</xdr:row>
      <xdr:rowOff>0</xdr:rowOff>
    </xdr:from>
    <xdr:ext cx="342000" cy="342000"/>
    <xdr:pic>
      <xdr:nvPicPr>
        <xdr:cNvPr id="45" name="Kép 44">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oneCellAnchor>
    <xdr:from>
      <xdr:col>3</xdr:col>
      <xdr:colOff>0</xdr:colOff>
      <xdr:row>10</xdr:row>
      <xdr:rowOff>0</xdr:rowOff>
    </xdr:from>
    <xdr:ext cx="342000" cy="342000"/>
    <xdr:pic>
      <xdr:nvPicPr>
        <xdr:cNvPr id="46" name="Kép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90700" y="3238500"/>
          <a:ext cx="342000" cy="342000"/>
        </a:xfrm>
        <a:prstGeom prst="rect">
          <a:avLst/>
        </a:prstGeom>
      </xdr:spPr>
    </xdr:pic>
    <xdr:clientData/>
  </xdr:oneCellAnchor>
  <xdr:oneCellAnchor>
    <xdr:from>
      <xdr:col>14</xdr:col>
      <xdr:colOff>0</xdr:colOff>
      <xdr:row>10</xdr:row>
      <xdr:rowOff>0</xdr:rowOff>
    </xdr:from>
    <xdr:ext cx="335962" cy="342000"/>
    <xdr:pic>
      <xdr:nvPicPr>
        <xdr:cNvPr id="47" name="Kép 46">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3238500"/>
          <a:ext cx="335962" cy="342000"/>
        </a:xfrm>
        <a:prstGeom prst="rect">
          <a:avLst/>
        </a:prstGeom>
      </xdr:spPr>
    </xdr:pic>
    <xdr:clientData/>
  </xdr:oneCellAnchor>
  <xdr:oneCellAnchor>
    <xdr:from>
      <xdr:col>3</xdr:col>
      <xdr:colOff>0</xdr:colOff>
      <xdr:row>12</xdr:row>
      <xdr:rowOff>0</xdr:rowOff>
    </xdr:from>
    <xdr:ext cx="335962" cy="342000"/>
    <xdr:pic>
      <xdr:nvPicPr>
        <xdr:cNvPr id="48" name="Kép 47">
          <a:extLst>
            <a:ext uri="{FF2B5EF4-FFF2-40B4-BE49-F238E27FC236}">
              <a16:creationId xmlns:a16="http://schemas.microsoft.com/office/drawing/2014/main" id="{00000000-0008-0000-10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3905250"/>
          <a:ext cx="335962" cy="342000"/>
        </a:xfrm>
        <a:prstGeom prst="rect">
          <a:avLst/>
        </a:prstGeom>
      </xdr:spPr>
    </xdr:pic>
    <xdr:clientData/>
  </xdr:oneCellAnchor>
  <xdr:oneCellAnchor>
    <xdr:from>
      <xdr:col>14</xdr:col>
      <xdr:colOff>0</xdr:colOff>
      <xdr:row>11</xdr:row>
      <xdr:rowOff>0</xdr:rowOff>
    </xdr:from>
    <xdr:ext cx="342000" cy="342000"/>
    <xdr:pic>
      <xdr:nvPicPr>
        <xdr:cNvPr id="49" name="Kép 48">
          <a:extLst>
            <a:ext uri="{FF2B5EF4-FFF2-40B4-BE49-F238E27FC236}">
              <a16:creationId xmlns:a16="http://schemas.microsoft.com/office/drawing/2014/main" id="{00000000-0008-0000-10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571875"/>
          <a:ext cx="342000" cy="342000"/>
        </a:xfrm>
        <a:prstGeom prst="rect">
          <a:avLst/>
        </a:prstGeom>
      </xdr:spPr>
    </xdr:pic>
    <xdr:clientData/>
  </xdr:oneCellAnchor>
  <xdr:oneCellAnchor>
    <xdr:from>
      <xdr:col>14</xdr:col>
      <xdr:colOff>0</xdr:colOff>
      <xdr:row>12</xdr:row>
      <xdr:rowOff>0</xdr:rowOff>
    </xdr:from>
    <xdr:ext cx="342000" cy="342000"/>
    <xdr:pic>
      <xdr:nvPicPr>
        <xdr:cNvPr id="50" name="Kép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905250"/>
          <a:ext cx="342000" cy="342000"/>
        </a:xfrm>
        <a:prstGeom prst="rect">
          <a:avLst/>
        </a:prstGeom>
      </xdr:spPr>
    </xdr:pic>
    <xdr:clientData/>
  </xdr:oneCellAnchor>
  <xdr:oneCellAnchor>
    <xdr:from>
      <xdr:col>3</xdr:col>
      <xdr:colOff>0</xdr:colOff>
      <xdr:row>14</xdr:row>
      <xdr:rowOff>0</xdr:rowOff>
    </xdr:from>
    <xdr:ext cx="342000" cy="342000"/>
    <xdr:pic>
      <xdr:nvPicPr>
        <xdr:cNvPr id="51" name="Kép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4572000"/>
          <a:ext cx="342000" cy="342000"/>
        </a:xfrm>
        <a:prstGeom prst="rect">
          <a:avLst/>
        </a:prstGeom>
      </xdr:spPr>
    </xdr:pic>
    <xdr:clientData/>
  </xdr:oneCellAnchor>
  <xdr:twoCellAnchor editAs="oneCell">
    <xdr:from>
      <xdr:col>19</xdr:col>
      <xdr:colOff>312420</xdr:colOff>
      <xdr:row>5</xdr:row>
      <xdr:rowOff>0</xdr:rowOff>
    </xdr:from>
    <xdr:to>
      <xdr:col>21</xdr:col>
      <xdr:colOff>18150</xdr:colOff>
      <xdr:row>6</xdr:row>
      <xdr:rowOff>18150</xdr:rowOff>
    </xdr:to>
    <xdr:pic>
      <xdr:nvPicPr>
        <xdr:cNvPr id="43" name="Kép 42">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372600" y="1866900"/>
          <a:ext cx="342000" cy="342000"/>
        </a:xfrm>
        <a:prstGeom prst="rect">
          <a:avLst/>
        </a:prstGeom>
      </xdr:spPr>
    </xdr:pic>
    <xdr:clientData/>
  </xdr:twoCellAnchor>
  <xdr:oneCellAnchor>
    <xdr:from>
      <xdr:col>3</xdr:col>
      <xdr:colOff>0</xdr:colOff>
      <xdr:row>19</xdr:row>
      <xdr:rowOff>0</xdr:rowOff>
    </xdr:from>
    <xdr:ext cx="342000" cy="342000"/>
    <xdr:pic>
      <xdr:nvPicPr>
        <xdr:cNvPr id="44" name="Kép 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36420" y="6156960"/>
          <a:ext cx="342000" cy="342000"/>
        </a:xfrm>
        <a:prstGeom prst="rect">
          <a:avLst/>
        </a:prstGeom>
      </xdr:spPr>
    </xdr:pic>
    <xdr:clientData/>
  </xdr:oneCellAnchor>
  <xdr:oneCellAnchor>
    <xdr:from>
      <xdr:col>3</xdr:col>
      <xdr:colOff>0</xdr:colOff>
      <xdr:row>20</xdr:row>
      <xdr:rowOff>0</xdr:rowOff>
    </xdr:from>
    <xdr:ext cx="342000" cy="342000"/>
    <xdr:pic>
      <xdr:nvPicPr>
        <xdr:cNvPr id="52" name="Kép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6484620"/>
          <a:ext cx="342000" cy="342000"/>
        </a:xfrm>
        <a:prstGeom prst="rect">
          <a:avLst/>
        </a:prstGeom>
      </xdr:spPr>
    </xdr:pic>
    <xdr:clientData/>
  </xdr:oneCellAnchor>
  <xdr:oneCellAnchor>
    <xdr:from>
      <xdr:col>14</xdr:col>
      <xdr:colOff>0</xdr:colOff>
      <xdr:row>13</xdr:row>
      <xdr:rowOff>0</xdr:rowOff>
    </xdr:from>
    <xdr:ext cx="342000" cy="342000"/>
    <xdr:pic>
      <xdr:nvPicPr>
        <xdr:cNvPr id="53" name="Kép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191000"/>
          <a:ext cx="342000" cy="342000"/>
        </a:xfrm>
        <a:prstGeom prst="rect">
          <a:avLst/>
        </a:prstGeom>
      </xdr:spPr>
    </xdr:pic>
    <xdr:clientData/>
  </xdr:oneCellAnchor>
  <xdr:oneCellAnchor>
    <xdr:from>
      <xdr:col>14</xdr:col>
      <xdr:colOff>0</xdr:colOff>
      <xdr:row>15</xdr:row>
      <xdr:rowOff>0</xdr:rowOff>
    </xdr:from>
    <xdr:ext cx="342000" cy="342000"/>
    <xdr:pic>
      <xdr:nvPicPr>
        <xdr:cNvPr id="54" name="Kép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oneCellAnchor>
    <xdr:from>
      <xdr:col>14</xdr:col>
      <xdr:colOff>0</xdr:colOff>
      <xdr:row>17</xdr:row>
      <xdr:rowOff>0</xdr:rowOff>
    </xdr:from>
    <xdr:ext cx="342000" cy="342000"/>
    <xdr:pic>
      <xdr:nvPicPr>
        <xdr:cNvPr id="55" name="Kép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5501640"/>
          <a:ext cx="342000" cy="342000"/>
        </a:xfrm>
        <a:prstGeom prst="rect">
          <a:avLst/>
        </a:prstGeom>
      </xdr:spPr>
    </xdr:pic>
    <xdr:clientData/>
  </xdr:oneCellAnchor>
  <xdr:oneCellAnchor>
    <xdr:from>
      <xdr:col>14</xdr:col>
      <xdr:colOff>0</xdr:colOff>
      <xdr:row>30</xdr:row>
      <xdr:rowOff>0</xdr:rowOff>
    </xdr:from>
    <xdr:ext cx="342000" cy="342000"/>
    <xdr:pic>
      <xdr:nvPicPr>
        <xdr:cNvPr id="57" name="Kép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9761220"/>
          <a:ext cx="342000" cy="342000"/>
        </a:xfrm>
        <a:prstGeom prst="rect">
          <a:avLst/>
        </a:prstGeom>
      </xdr:spPr>
    </xdr:pic>
    <xdr:clientData/>
  </xdr:oneCellAnchor>
  <xdr:oneCellAnchor>
    <xdr:from>
      <xdr:col>14</xdr:col>
      <xdr:colOff>0</xdr:colOff>
      <xdr:row>33</xdr:row>
      <xdr:rowOff>0</xdr:rowOff>
    </xdr:from>
    <xdr:ext cx="342000" cy="342000"/>
    <xdr:pic>
      <xdr:nvPicPr>
        <xdr:cNvPr id="58" name="Kép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0744200"/>
          <a:ext cx="342000" cy="342000"/>
        </a:xfrm>
        <a:prstGeom prst="rect">
          <a:avLst/>
        </a:prstGeom>
      </xdr:spPr>
    </xdr:pic>
    <xdr:clientData/>
  </xdr:oneCellAnchor>
  <xdr:oneCellAnchor>
    <xdr:from>
      <xdr:col>14</xdr:col>
      <xdr:colOff>0</xdr:colOff>
      <xdr:row>32</xdr:row>
      <xdr:rowOff>0</xdr:rowOff>
    </xdr:from>
    <xdr:ext cx="342000" cy="342000"/>
    <xdr:pic>
      <xdr:nvPicPr>
        <xdr:cNvPr id="59" name="Kép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0416540"/>
          <a:ext cx="342000" cy="342000"/>
        </a:xfrm>
        <a:prstGeom prst="rect">
          <a:avLst/>
        </a:prstGeom>
      </xdr:spPr>
    </xdr:pic>
    <xdr:clientData/>
  </xdr:oneCellAnchor>
  <xdr:oneCellAnchor>
    <xdr:from>
      <xdr:col>14</xdr:col>
      <xdr:colOff>0</xdr:colOff>
      <xdr:row>14</xdr:row>
      <xdr:rowOff>0</xdr:rowOff>
    </xdr:from>
    <xdr:ext cx="342000" cy="342000"/>
    <xdr:pic>
      <xdr:nvPicPr>
        <xdr:cNvPr id="60" name="Kép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4518660"/>
          <a:ext cx="342000" cy="342000"/>
        </a:xfrm>
        <a:prstGeom prst="rect">
          <a:avLst/>
        </a:prstGeom>
      </xdr:spPr>
    </xdr:pic>
    <xdr:clientData/>
  </xdr:oneCellAnchor>
  <xdr:oneCellAnchor>
    <xdr:from>
      <xdr:col>14</xdr:col>
      <xdr:colOff>0</xdr:colOff>
      <xdr:row>24</xdr:row>
      <xdr:rowOff>0</xdr:rowOff>
    </xdr:from>
    <xdr:ext cx="342000" cy="342000"/>
    <xdr:pic>
      <xdr:nvPicPr>
        <xdr:cNvPr id="61" name="Kép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29</xdr:row>
      <xdr:rowOff>0</xdr:rowOff>
    </xdr:from>
    <xdr:ext cx="342000" cy="342000"/>
    <xdr:pic>
      <xdr:nvPicPr>
        <xdr:cNvPr id="62" name="Kép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9433560"/>
          <a:ext cx="342000" cy="342000"/>
        </a:xfrm>
        <a:prstGeom prst="rect">
          <a:avLst/>
        </a:prstGeom>
      </xdr:spPr>
    </xdr:pic>
    <xdr:clientData/>
  </xdr:oneCellAnchor>
  <xdr:twoCellAnchor editAs="oneCell">
    <xdr:from>
      <xdr:col>14</xdr:col>
      <xdr:colOff>0</xdr:colOff>
      <xdr:row>16</xdr:row>
      <xdr:rowOff>0</xdr:rowOff>
    </xdr:from>
    <xdr:to>
      <xdr:col>15</xdr:col>
      <xdr:colOff>0</xdr:colOff>
      <xdr:row>17</xdr:row>
      <xdr:rowOff>11430</xdr:rowOff>
    </xdr:to>
    <xdr:pic>
      <xdr:nvPicPr>
        <xdr:cNvPr id="63" name="Kép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10"/>
        <a:stretch>
          <a:fillRect/>
        </a:stretch>
      </xdr:blipFill>
      <xdr:spPr>
        <a:xfrm>
          <a:off x="6111240" y="5173980"/>
          <a:ext cx="342900" cy="337185"/>
        </a:xfrm>
        <a:prstGeom prst="rect">
          <a:avLst/>
        </a:prstGeom>
      </xdr:spPr>
    </xdr:pic>
    <xdr:clientData/>
  </xdr:twoCellAnchor>
  <xdr:twoCellAnchor editAs="oneCell">
    <xdr:from>
      <xdr:col>14</xdr:col>
      <xdr:colOff>0</xdr:colOff>
      <xdr:row>18</xdr:row>
      <xdr:rowOff>0</xdr:rowOff>
    </xdr:from>
    <xdr:to>
      <xdr:col>15</xdr:col>
      <xdr:colOff>0</xdr:colOff>
      <xdr:row>19</xdr:row>
      <xdr:rowOff>11430</xdr:rowOff>
    </xdr:to>
    <xdr:pic>
      <xdr:nvPicPr>
        <xdr:cNvPr id="64" name="Kép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10"/>
        <a:stretch>
          <a:fillRect/>
        </a:stretch>
      </xdr:blipFill>
      <xdr:spPr>
        <a:xfrm>
          <a:off x="6111240" y="5829300"/>
          <a:ext cx="342900" cy="337185"/>
        </a:xfrm>
        <a:prstGeom prst="rect">
          <a:avLst/>
        </a:prstGeom>
      </xdr:spPr>
    </xdr:pic>
    <xdr:clientData/>
  </xdr:twoCellAnchor>
  <xdr:twoCellAnchor editAs="oneCell">
    <xdr:from>
      <xdr:col>14</xdr:col>
      <xdr:colOff>0</xdr:colOff>
      <xdr:row>19</xdr:row>
      <xdr:rowOff>0</xdr:rowOff>
    </xdr:from>
    <xdr:to>
      <xdr:col>15</xdr:col>
      <xdr:colOff>0</xdr:colOff>
      <xdr:row>20</xdr:row>
      <xdr:rowOff>11430</xdr:rowOff>
    </xdr:to>
    <xdr:pic>
      <xdr:nvPicPr>
        <xdr:cNvPr id="65" name="Kép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10"/>
        <a:stretch>
          <a:fillRect/>
        </a:stretch>
      </xdr:blipFill>
      <xdr:spPr>
        <a:xfrm>
          <a:off x="6111240" y="6156960"/>
          <a:ext cx="342900" cy="337185"/>
        </a:xfrm>
        <a:prstGeom prst="rect">
          <a:avLst/>
        </a:prstGeom>
      </xdr:spPr>
    </xdr:pic>
    <xdr:clientData/>
  </xdr:twoCellAnchor>
  <xdr:twoCellAnchor editAs="oneCell">
    <xdr:from>
      <xdr:col>14</xdr:col>
      <xdr:colOff>0</xdr:colOff>
      <xdr:row>22</xdr:row>
      <xdr:rowOff>0</xdr:rowOff>
    </xdr:from>
    <xdr:to>
      <xdr:col>15</xdr:col>
      <xdr:colOff>0</xdr:colOff>
      <xdr:row>23</xdr:row>
      <xdr:rowOff>11430</xdr:rowOff>
    </xdr:to>
    <xdr:pic>
      <xdr:nvPicPr>
        <xdr:cNvPr id="67" name="Kép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10"/>
        <a:stretch>
          <a:fillRect/>
        </a:stretch>
      </xdr:blipFill>
      <xdr:spPr>
        <a:xfrm>
          <a:off x="6111240" y="7139940"/>
          <a:ext cx="342900" cy="337185"/>
        </a:xfrm>
        <a:prstGeom prst="rect">
          <a:avLst/>
        </a:prstGeom>
      </xdr:spPr>
    </xdr:pic>
    <xdr:clientData/>
  </xdr:twoCellAnchor>
  <xdr:twoCellAnchor editAs="oneCell">
    <xdr:from>
      <xdr:col>14</xdr:col>
      <xdr:colOff>0</xdr:colOff>
      <xdr:row>23</xdr:row>
      <xdr:rowOff>0</xdr:rowOff>
    </xdr:from>
    <xdr:to>
      <xdr:col>15</xdr:col>
      <xdr:colOff>0</xdr:colOff>
      <xdr:row>24</xdr:row>
      <xdr:rowOff>11430</xdr:rowOff>
    </xdr:to>
    <xdr:pic>
      <xdr:nvPicPr>
        <xdr:cNvPr id="68" name="Kép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10"/>
        <a:stretch>
          <a:fillRect/>
        </a:stretch>
      </xdr:blipFill>
      <xdr:spPr>
        <a:xfrm>
          <a:off x="6111240" y="7467600"/>
          <a:ext cx="342900" cy="337185"/>
        </a:xfrm>
        <a:prstGeom prst="rect">
          <a:avLst/>
        </a:prstGeom>
      </xdr:spPr>
    </xdr:pic>
    <xdr:clientData/>
  </xdr:twoCellAnchor>
  <xdr:twoCellAnchor editAs="oneCell">
    <xdr:from>
      <xdr:col>14</xdr:col>
      <xdr:colOff>0</xdr:colOff>
      <xdr:row>36</xdr:row>
      <xdr:rowOff>0</xdr:rowOff>
    </xdr:from>
    <xdr:to>
      <xdr:col>15</xdr:col>
      <xdr:colOff>0</xdr:colOff>
      <xdr:row>37</xdr:row>
      <xdr:rowOff>11430</xdr:rowOff>
    </xdr:to>
    <xdr:pic>
      <xdr:nvPicPr>
        <xdr:cNvPr id="70" name="Kép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10"/>
        <a:stretch>
          <a:fillRect/>
        </a:stretch>
      </xdr:blipFill>
      <xdr:spPr>
        <a:xfrm>
          <a:off x="6111240" y="11727180"/>
          <a:ext cx="342900" cy="337185"/>
        </a:xfrm>
        <a:prstGeom prst="rect">
          <a:avLst/>
        </a:prstGeom>
      </xdr:spPr>
    </xdr:pic>
    <xdr:clientData/>
  </xdr:twoCellAnchor>
  <xdr:twoCellAnchor editAs="oneCell">
    <xdr:from>
      <xdr:col>14</xdr:col>
      <xdr:colOff>0</xdr:colOff>
      <xdr:row>41</xdr:row>
      <xdr:rowOff>0</xdr:rowOff>
    </xdr:from>
    <xdr:to>
      <xdr:col>15</xdr:col>
      <xdr:colOff>0</xdr:colOff>
      <xdr:row>42</xdr:row>
      <xdr:rowOff>11430</xdr:rowOff>
    </xdr:to>
    <xdr:pic>
      <xdr:nvPicPr>
        <xdr:cNvPr id="71" name="Kép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10"/>
        <a:stretch>
          <a:fillRect/>
        </a:stretch>
      </xdr:blipFill>
      <xdr:spPr>
        <a:xfrm>
          <a:off x="6111240" y="13365480"/>
          <a:ext cx="342900" cy="337185"/>
        </a:xfrm>
        <a:prstGeom prst="rect">
          <a:avLst/>
        </a:prstGeom>
      </xdr:spPr>
    </xdr:pic>
    <xdr:clientData/>
  </xdr:twoCellAnchor>
  <xdr:oneCellAnchor>
    <xdr:from>
      <xdr:col>14</xdr:col>
      <xdr:colOff>0</xdr:colOff>
      <xdr:row>25</xdr:row>
      <xdr:rowOff>0</xdr:rowOff>
    </xdr:from>
    <xdr:ext cx="342000" cy="342000"/>
    <xdr:pic>
      <xdr:nvPicPr>
        <xdr:cNvPr id="72" name="Kép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8122920"/>
          <a:ext cx="342000" cy="342000"/>
        </a:xfrm>
        <a:prstGeom prst="rect">
          <a:avLst/>
        </a:prstGeom>
      </xdr:spPr>
    </xdr:pic>
    <xdr:clientData/>
  </xdr:oneCellAnchor>
  <xdr:twoCellAnchor editAs="oneCell">
    <xdr:from>
      <xdr:col>14</xdr:col>
      <xdr:colOff>7620</xdr:colOff>
      <xdr:row>26</xdr:row>
      <xdr:rowOff>0</xdr:rowOff>
    </xdr:from>
    <xdr:to>
      <xdr:col>15</xdr:col>
      <xdr:colOff>8625</xdr:colOff>
      <xdr:row>27</xdr:row>
      <xdr:rowOff>18150</xdr:rowOff>
    </xdr:to>
    <xdr:pic>
      <xdr:nvPicPr>
        <xdr:cNvPr id="74" name="Kép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8860" y="8450580"/>
          <a:ext cx="342000" cy="342000"/>
        </a:xfrm>
        <a:prstGeom prst="rect">
          <a:avLst/>
        </a:prstGeom>
      </xdr:spPr>
    </xdr:pic>
    <xdr:clientData/>
  </xdr:twoCellAnchor>
  <xdr:oneCellAnchor>
    <xdr:from>
      <xdr:col>14</xdr:col>
      <xdr:colOff>0</xdr:colOff>
      <xdr:row>31</xdr:row>
      <xdr:rowOff>0</xdr:rowOff>
    </xdr:from>
    <xdr:ext cx="342000" cy="342000"/>
    <xdr:pic>
      <xdr:nvPicPr>
        <xdr:cNvPr id="75" name="Kép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0088880"/>
          <a:ext cx="342000" cy="342000"/>
        </a:xfrm>
        <a:prstGeom prst="rect">
          <a:avLst/>
        </a:prstGeom>
      </xdr:spPr>
    </xdr:pic>
    <xdr:clientData/>
  </xdr:oneCellAnchor>
  <xdr:oneCellAnchor>
    <xdr:from>
      <xdr:col>14</xdr:col>
      <xdr:colOff>0</xdr:colOff>
      <xdr:row>34</xdr:row>
      <xdr:rowOff>0</xdr:rowOff>
    </xdr:from>
    <xdr:ext cx="342000" cy="342000"/>
    <xdr:pic>
      <xdr:nvPicPr>
        <xdr:cNvPr id="76" name="Kép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11071860"/>
          <a:ext cx="342000" cy="342000"/>
        </a:xfrm>
        <a:prstGeom prst="rect">
          <a:avLst/>
        </a:prstGeom>
      </xdr:spPr>
    </xdr:pic>
    <xdr:clientData/>
  </xdr:oneCellAnchor>
  <xdr:oneCellAnchor>
    <xdr:from>
      <xdr:col>14</xdr:col>
      <xdr:colOff>0</xdr:colOff>
      <xdr:row>35</xdr:row>
      <xdr:rowOff>0</xdr:rowOff>
    </xdr:from>
    <xdr:ext cx="342000" cy="342000"/>
    <xdr:pic>
      <xdr:nvPicPr>
        <xdr:cNvPr id="77" name="Kép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1399520"/>
          <a:ext cx="342000" cy="342000"/>
        </a:xfrm>
        <a:prstGeom prst="rect">
          <a:avLst/>
        </a:prstGeom>
      </xdr:spPr>
    </xdr:pic>
    <xdr:clientData/>
  </xdr:oneCellAnchor>
  <xdr:oneCellAnchor>
    <xdr:from>
      <xdr:col>14</xdr:col>
      <xdr:colOff>0</xdr:colOff>
      <xdr:row>37</xdr:row>
      <xdr:rowOff>0</xdr:rowOff>
    </xdr:from>
    <xdr:ext cx="342000" cy="342000"/>
    <xdr:pic>
      <xdr:nvPicPr>
        <xdr:cNvPr id="78" name="Kép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oneCellAnchor>
  <xdr:oneCellAnchor>
    <xdr:from>
      <xdr:col>14</xdr:col>
      <xdr:colOff>0</xdr:colOff>
      <xdr:row>38</xdr:row>
      <xdr:rowOff>0</xdr:rowOff>
    </xdr:from>
    <xdr:ext cx="342000" cy="342000"/>
    <xdr:pic>
      <xdr:nvPicPr>
        <xdr:cNvPr id="79" name="Kép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12382500"/>
          <a:ext cx="342000" cy="342000"/>
        </a:xfrm>
        <a:prstGeom prst="rect">
          <a:avLst/>
        </a:prstGeom>
      </xdr:spPr>
    </xdr:pic>
    <xdr:clientData/>
  </xdr:oneCellAnchor>
  <xdr:oneCellAnchor>
    <xdr:from>
      <xdr:col>14</xdr:col>
      <xdr:colOff>0</xdr:colOff>
      <xdr:row>39</xdr:row>
      <xdr:rowOff>0</xdr:rowOff>
    </xdr:from>
    <xdr:ext cx="342000" cy="342000"/>
    <xdr:pic>
      <xdr:nvPicPr>
        <xdr:cNvPr id="80" name="Kép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12710160"/>
          <a:ext cx="342000" cy="342000"/>
        </a:xfrm>
        <a:prstGeom prst="rect">
          <a:avLst/>
        </a:prstGeom>
      </xdr:spPr>
    </xdr:pic>
    <xdr:clientData/>
  </xdr:oneCellAnchor>
  <xdr:twoCellAnchor editAs="oneCell">
    <xdr:from>
      <xdr:col>14</xdr:col>
      <xdr:colOff>0</xdr:colOff>
      <xdr:row>40</xdr:row>
      <xdr:rowOff>0</xdr:rowOff>
    </xdr:from>
    <xdr:to>
      <xdr:col>15</xdr:col>
      <xdr:colOff>0</xdr:colOff>
      <xdr:row>41</xdr:row>
      <xdr:rowOff>11430</xdr:rowOff>
    </xdr:to>
    <xdr:pic>
      <xdr:nvPicPr>
        <xdr:cNvPr id="81" name="Kép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10"/>
        <a:stretch>
          <a:fillRect/>
        </a:stretch>
      </xdr:blipFill>
      <xdr:spPr>
        <a:xfrm>
          <a:off x="6111240" y="13037820"/>
          <a:ext cx="342900" cy="337185"/>
        </a:xfrm>
        <a:prstGeom prst="rect">
          <a:avLst/>
        </a:prstGeom>
      </xdr:spPr>
    </xdr:pic>
    <xdr:clientData/>
  </xdr:twoCellAnchor>
  <xdr:twoCellAnchor editAs="oneCell">
    <xdr:from>
      <xdr:col>14</xdr:col>
      <xdr:colOff>0</xdr:colOff>
      <xdr:row>42</xdr:row>
      <xdr:rowOff>0</xdr:rowOff>
    </xdr:from>
    <xdr:to>
      <xdr:col>15</xdr:col>
      <xdr:colOff>0</xdr:colOff>
      <xdr:row>43</xdr:row>
      <xdr:rowOff>11430</xdr:rowOff>
    </xdr:to>
    <xdr:pic>
      <xdr:nvPicPr>
        <xdr:cNvPr id="82" name="Kép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0"/>
        <a:stretch>
          <a:fillRect/>
        </a:stretch>
      </xdr:blipFill>
      <xdr:spPr>
        <a:xfrm>
          <a:off x="6111240" y="13693140"/>
          <a:ext cx="342900" cy="337185"/>
        </a:xfrm>
        <a:prstGeom prst="rect">
          <a:avLst/>
        </a:prstGeom>
      </xdr:spPr>
    </xdr:pic>
    <xdr:clientData/>
  </xdr:twoCellAnchor>
  <xdr:twoCellAnchor editAs="oneCell">
    <xdr:from>
      <xdr:col>14</xdr:col>
      <xdr:colOff>0</xdr:colOff>
      <xdr:row>44</xdr:row>
      <xdr:rowOff>0</xdr:rowOff>
    </xdr:from>
    <xdr:to>
      <xdr:col>15</xdr:col>
      <xdr:colOff>0</xdr:colOff>
      <xdr:row>45</xdr:row>
      <xdr:rowOff>11430</xdr:rowOff>
    </xdr:to>
    <xdr:pic>
      <xdr:nvPicPr>
        <xdr:cNvPr id="83" name="Kép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10"/>
        <a:stretch>
          <a:fillRect/>
        </a:stretch>
      </xdr:blipFill>
      <xdr:spPr>
        <a:xfrm>
          <a:off x="6111240" y="14348460"/>
          <a:ext cx="342900" cy="337185"/>
        </a:xfrm>
        <a:prstGeom prst="rect">
          <a:avLst/>
        </a:prstGeom>
      </xdr:spPr>
    </xdr:pic>
    <xdr:clientData/>
  </xdr:twoCellAnchor>
  <xdr:oneCellAnchor>
    <xdr:from>
      <xdr:col>14</xdr:col>
      <xdr:colOff>0</xdr:colOff>
      <xdr:row>43</xdr:row>
      <xdr:rowOff>0</xdr:rowOff>
    </xdr:from>
    <xdr:ext cx="342000" cy="342000"/>
    <xdr:pic>
      <xdr:nvPicPr>
        <xdr:cNvPr id="84" name="Kép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14020800"/>
          <a:ext cx="342000" cy="342000"/>
        </a:xfrm>
        <a:prstGeom prst="rect">
          <a:avLst/>
        </a:prstGeom>
      </xdr:spPr>
    </xdr:pic>
    <xdr:clientData/>
  </xdr:oneCellAnchor>
  <xdr:oneCellAnchor>
    <xdr:from>
      <xdr:col>3</xdr:col>
      <xdr:colOff>0</xdr:colOff>
      <xdr:row>22</xdr:row>
      <xdr:rowOff>0</xdr:rowOff>
    </xdr:from>
    <xdr:ext cx="342000" cy="342000"/>
    <xdr:pic>
      <xdr:nvPicPr>
        <xdr:cNvPr id="85" name="Kép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7139940"/>
          <a:ext cx="342000" cy="342000"/>
        </a:xfrm>
        <a:prstGeom prst="rect">
          <a:avLst/>
        </a:prstGeom>
      </xdr:spPr>
    </xdr:pic>
    <xdr:clientData/>
  </xdr:oneCellAnchor>
  <xdr:oneCellAnchor>
    <xdr:from>
      <xdr:col>14</xdr:col>
      <xdr:colOff>0</xdr:colOff>
      <xdr:row>27</xdr:row>
      <xdr:rowOff>0</xdr:rowOff>
    </xdr:from>
    <xdr:ext cx="342000" cy="342000"/>
    <xdr:pic>
      <xdr:nvPicPr>
        <xdr:cNvPr id="86" name="Kép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8778240"/>
          <a:ext cx="342000" cy="342000"/>
        </a:xfrm>
        <a:prstGeom prst="rect">
          <a:avLst/>
        </a:prstGeom>
      </xdr:spPr>
    </xdr:pic>
    <xdr:clientData/>
  </xdr:oneCellAnchor>
  <xdr:twoCellAnchor editAs="oneCell">
    <xdr:from>
      <xdr:col>14</xdr:col>
      <xdr:colOff>0</xdr:colOff>
      <xdr:row>28</xdr:row>
      <xdr:rowOff>0</xdr:rowOff>
    </xdr:from>
    <xdr:to>
      <xdr:col>15</xdr:col>
      <xdr:colOff>0</xdr:colOff>
      <xdr:row>29</xdr:row>
      <xdr:rowOff>11430</xdr:rowOff>
    </xdr:to>
    <xdr:pic>
      <xdr:nvPicPr>
        <xdr:cNvPr id="87" name="Kép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10"/>
        <a:stretch>
          <a:fillRect/>
        </a:stretch>
      </xdr:blipFill>
      <xdr:spPr>
        <a:xfrm>
          <a:off x="6111240" y="9105900"/>
          <a:ext cx="342900" cy="337185"/>
        </a:xfrm>
        <a:prstGeom prst="rect">
          <a:avLst/>
        </a:prstGeom>
      </xdr:spPr>
    </xdr:pic>
    <xdr:clientData/>
  </xdr:twoCellAnchor>
  <xdr:oneCellAnchor>
    <xdr:from>
      <xdr:col>14</xdr:col>
      <xdr:colOff>0</xdr:colOff>
      <xdr:row>20</xdr:row>
      <xdr:rowOff>0</xdr:rowOff>
    </xdr:from>
    <xdr:ext cx="342000" cy="342000"/>
    <xdr:pic>
      <xdr:nvPicPr>
        <xdr:cNvPr id="89" name="Kép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484620"/>
          <a:ext cx="342000" cy="342000"/>
        </a:xfrm>
        <a:prstGeom prst="rect">
          <a:avLst/>
        </a:prstGeom>
      </xdr:spPr>
    </xdr:pic>
    <xdr:clientData/>
  </xdr:oneCellAnchor>
  <xdr:twoCellAnchor editAs="oneCell">
    <xdr:from>
      <xdr:col>14</xdr:col>
      <xdr:colOff>0</xdr:colOff>
      <xdr:row>21</xdr:row>
      <xdr:rowOff>0</xdr:rowOff>
    </xdr:from>
    <xdr:to>
      <xdr:col>15</xdr:col>
      <xdr:colOff>0</xdr:colOff>
      <xdr:row>22</xdr:row>
      <xdr:rowOff>11430</xdr:rowOff>
    </xdr:to>
    <xdr:pic>
      <xdr:nvPicPr>
        <xdr:cNvPr id="90" name="Kép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0"/>
        <a:stretch>
          <a:fillRect/>
        </a:stretch>
      </xdr:blipFill>
      <xdr:spPr>
        <a:xfrm>
          <a:off x="6111240" y="6812280"/>
          <a:ext cx="342900" cy="337185"/>
        </a:xfrm>
        <a:prstGeom prst="rect">
          <a:avLst/>
        </a:prstGeom>
      </xdr:spPr>
    </xdr:pic>
    <xdr:clientData/>
  </xdr:twoCellAnchor>
  <xdr:twoCellAnchor>
    <xdr:from>
      <xdr:col>15</xdr:col>
      <xdr:colOff>83344</xdr:colOff>
      <xdr:row>1</xdr:row>
      <xdr:rowOff>35719</xdr:rowOff>
    </xdr:from>
    <xdr:to>
      <xdr:col>15</xdr:col>
      <xdr:colOff>805991</xdr:colOff>
      <xdr:row>1</xdr:row>
      <xdr:rowOff>487204</xdr:rowOff>
    </xdr:to>
    <xdr:sp macro="" textlink="">
      <xdr:nvSpPr>
        <xdr:cNvPr id="73" name="Lekerekített téglalap 73">
          <a:hlinkClick xmlns:r="http://schemas.openxmlformats.org/officeDocument/2006/relationships" r:id="rId20" tooltip="2013 Berlin"/>
          <a:extLst>
            <a:ext uri="{FF2B5EF4-FFF2-40B4-BE49-F238E27FC236}">
              <a16:creationId xmlns:a16="http://schemas.microsoft.com/office/drawing/2014/main" id="{76F2D047-BF45-47F5-A338-D87FDDF9BDB0}"/>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88" name="Lekerekített téglalap 74">
          <a:hlinkClick xmlns:r="http://schemas.openxmlformats.org/officeDocument/2006/relationships" r:id="rId21" tooltip="2014 Billund"/>
          <a:extLst>
            <a:ext uri="{FF2B5EF4-FFF2-40B4-BE49-F238E27FC236}">
              <a16:creationId xmlns:a16="http://schemas.microsoft.com/office/drawing/2014/main" id="{6E0DC1F1-C7D0-455F-92AE-E25DE104D03B}"/>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94" name="Lekerekített téglalap 75">
          <a:hlinkClick xmlns:r="http://schemas.openxmlformats.org/officeDocument/2006/relationships" r:id="rId22" tooltip="2015 Lubin"/>
          <a:extLst>
            <a:ext uri="{FF2B5EF4-FFF2-40B4-BE49-F238E27FC236}">
              <a16:creationId xmlns:a16="http://schemas.microsoft.com/office/drawing/2014/main" id="{989DBA85-0E93-4D50-A8C5-486A2CBCEAE8}"/>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95" name="Lekerekített téglalap 76">
          <a:hlinkClick xmlns:r="http://schemas.openxmlformats.org/officeDocument/2006/relationships" r:id="rId23" tooltip="2016 Almelo"/>
          <a:extLst>
            <a:ext uri="{FF2B5EF4-FFF2-40B4-BE49-F238E27FC236}">
              <a16:creationId xmlns:a16="http://schemas.microsoft.com/office/drawing/2014/main" id="{296F879E-41E9-47E3-9C8B-0DB943CCB64F}"/>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96" name="Lekerekített téglalap 82">
          <a:hlinkClick xmlns:r="http://schemas.openxmlformats.org/officeDocument/2006/relationships" r:id="rId24" tooltip="2017 Budapest"/>
          <a:extLst>
            <a:ext uri="{FF2B5EF4-FFF2-40B4-BE49-F238E27FC236}">
              <a16:creationId xmlns:a16="http://schemas.microsoft.com/office/drawing/2014/main" id="{974BDE2B-3559-41A1-BFDD-37287B280244}"/>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97" name="Lekerekített téglalap 82">
          <a:hlinkClick xmlns:r="http://schemas.openxmlformats.org/officeDocument/2006/relationships" r:id="rId25" tooltip="2018 Billund"/>
          <a:extLst>
            <a:ext uri="{FF2B5EF4-FFF2-40B4-BE49-F238E27FC236}">
              <a16:creationId xmlns:a16="http://schemas.microsoft.com/office/drawing/2014/main" id="{4984A56B-645A-4875-A7D4-2A64434F8717}"/>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98" name="Lekerekített téglalap 76">
          <a:hlinkClick xmlns:r="http://schemas.openxmlformats.org/officeDocument/2006/relationships" r:id="rId26" tooltip="2019 Fulda"/>
          <a:extLst>
            <a:ext uri="{FF2B5EF4-FFF2-40B4-BE49-F238E27FC236}">
              <a16:creationId xmlns:a16="http://schemas.microsoft.com/office/drawing/2014/main" id="{DBAC1253-D1E5-4001-9CC7-8F1D0955D5C0}"/>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99" name="Lekerekített téglalap 82">
          <a:hlinkClick xmlns:r="http://schemas.openxmlformats.org/officeDocument/2006/relationships" r:id="rId27" tooltip="2020 Bierdzany"/>
          <a:extLst>
            <a:ext uri="{FF2B5EF4-FFF2-40B4-BE49-F238E27FC236}">
              <a16:creationId xmlns:a16="http://schemas.microsoft.com/office/drawing/2014/main" id="{F1B40AD7-61E6-44F3-90FA-94A8A1DEBE8E}"/>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00" name="Lekerekített téglalap 82">
          <a:hlinkClick xmlns:r="http://schemas.openxmlformats.org/officeDocument/2006/relationships" r:id="rId28" tooltip="2021 Bielsko-Biala"/>
          <a:extLst>
            <a:ext uri="{FF2B5EF4-FFF2-40B4-BE49-F238E27FC236}">
              <a16:creationId xmlns:a16="http://schemas.microsoft.com/office/drawing/2014/main" id="{0BB2DFA0-24CC-47DA-93AD-48B71708F5A9}"/>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01" name="Lekerekített téglalap 77">
          <a:hlinkClick xmlns:r="http://schemas.openxmlformats.org/officeDocument/2006/relationships" r:id="rId29" tooltip="Overview"/>
          <a:extLst>
            <a:ext uri="{FF2B5EF4-FFF2-40B4-BE49-F238E27FC236}">
              <a16:creationId xmlns:a16="http://schemas.microsoft.com/office/drawing/2014/main" id="{92DEDD9C-B619-4F5F-AF54-36921E07D4CB}"/>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02" name="Lekerekített téglalap 78">
          <a:hlinkClick xmlns:r="http://schemas.openxmlformats.org/officeDocument/2006/relationships" r:id="rId30" tooltip="All Time Table"/>
          <a:extLst>
            <a:ext uri="{FF2B5EF4-FFF2-40B4-BE49-F238E27FC236}">
              <a16:creationId xmlns:a16="http://schemas.microsoft.com/office/drawing/2014/main" id="{33986439-EBAB-471D-9AFC-FF4B678DDC46}"/>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03" name="Lekerekített téglalap 79">
          <a:hlinkClick xmlns:r="http://schemas.openxmlformats.org/officeDocument/2006/relationships" r:id="rId31" tooltip="Records"/>
          <a:extLst>
            <a:ext uri="{FF2B5EF4-FFF2-40B4-BE49-F238E27FC236}">
              <a16:creationId xmlns:a16="http://schemas.microsoft.com/office/drawing/2014/main" id="{D4597AB0-1CC8-4144-B9D3-46A6AED1A3F6}"/>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11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11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11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11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11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11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1100-000008000000}"/>
            </a:ext>
          </a:extLst>
        </xdr:cNvPr>
        <xdr:cNvSpPr/>
      </xdr:nvSpPr>
      <xdr:spPr>
        <a:xfrm>
          <a:off x="2771775"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1100-000009000000}"/>
            </a:ext>
          </a:extLst>
        </xdr:cNvPr>
        <xdr:cNvSpPr/>
      </xdr:nvSpPr>
      <xdr:spPr>
        <a:xfrm>
          <a:off x="2771776" y="600075"/>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1100-00000A000000}"/>
            </a:ext>
          </a:extLst>
        </xdr:cNvPr>
        <xdr:cNvSpPr/>
      </xdr:nvSpPr>
      <xdr:spPr>
        <a:xfrm>
          <a:off x="27813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1219200</xdr:colOff>
      <xdr:row>4</xdr:row>
      <xdr:rowOff>180975</xdr:rowOff>
    </xdr:from>
    <xdr:to>
      <xdr:col>15</xdr:col>
      <xdr:colOff>1562100</xdr:colOff>
      <xdr:row>6</xdr:row>
      <xdr:rowOff>0</xdr:rowOff>
    </xdr:to>
    <xdr:pic>
      <xdr:nvPicPr>
        <xdr:cNvPr id="17" name="Kép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0"/>
        <a:stretch>
          <a:fillRect/>
        </a:stretch>
      </xdr:blipFill>
      <xdr:spPr>
        <a:xfrm>
          <a:off x="7505700" y="1866900"/>
          <a:ext cx="342900" cy="342900"/>
        </a:xfrm>
        <a:prstGeom prst="rect">
          <a:avLst/>
        </a:prstGeom>
      </xdr:spPr>
    </xdr:pic>
    <xdr:clientData/>
  </xdr:twoCellAnchor>
  <xdr:oneCellAnchor>
    <xdr:from>
      <xdr:col>15</xdr:col>
      <xdr:colOff>1533525</xdr:colOff>
      <xdr:row>4</xdr:row>
      <xdr:rowOff>180975</xdr:rowOff>
    </xdr:from>
    <xdr:ext cx="342000" cy="342000"/>
    <xdr:pic>
      <xdr:nvPicPr>
        <xdr:cNvPr id="18" name="Kép 17">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820025" y="1866900"/>
          <a:ext cx="342000" cy="342000"/>
        </a:xfrm>
        <a:prstGeom prst="rect">
          <a:avLst/>
        </a:prstGeom>
      </xdr:spPr>
    </xdr:pic>
    <xdr:clientData/>
  </xdr:oneCellAnchor>
  <xdr:oneCellAnchor>
    <xdr:from>
      <xdr:col>15</xdr:col>
      <xdr:colOff>904875</xdr:colOff>
      <xdr:row>4</xdr:row>
      <xdr:rowOff>180975</xdr:rowOff>
    </xdr:from>
    <xdr:ext cx="335962" cy="342000"/>
    <xdr:pic>
      <xdr:nvPicPr>
        <xdr:cNvPr id="19" name="Kép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91375" y="1866900"/>
          <a:ext cx="335962" cy="342000"/>
        </a:xfrm>
        <a:prstGeom prst="rect">
          <a:avLst/>
        </a:prstGeom>
      </xdr:spPr>
    </xdr:pic>
    <xdr:clientData/>
  </xdr:oneCellAnchor>
  <xdr:oneCellAnchor>
    <xdr:from>
      <xdr:col>11</xdr:col>
      <xdr:colOff>1133475</xdr:colOff>
      <xdr:row>2</xdr:row>
      <xdr:rowOff>485775</xdr:rowOff>
    </xdr:from>
    <xdr:ext cx="544612" cy="554400"/>
    <xdr:pic>
      <xdr:nvPicPr>
        <xdr:cNvPr id="33" name="Kép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67250" y="1085850"/>
          <a:ext cx="544612" cy="554400"/>
        </a:xfrm>
        <a:prstGeom prst="rect">
          <a:avLst/>
        </a:prstGeom>
      </xdr:spPr>
    </xdr:pic>
    <xdr:clientData/>
  </xdr:oneCellAnchor>
  <xdr:twoCellAnchor editAs="oneCell">
    <xdr:from>
      <xdr:col>1</xdr:col>
      <xdr:colOff>47625</xdr:colOff>
      <xdr:row>1</xdr:row>
      <xdr:rowOff>1</xdr:rowOff>
    </xdr:from>
    <xdr:to>
      <xdr:col>2</xdr:col>
      <xdr:colOff>1002565</xdr:colOff>
      <xdr:row>3</xdr:row>
      <xdr:rowOff>434340</xdr:rowOff>
    </xdr:to>
    <xdr:pic>
      <xdr:nvPicPr>
        <xdr:cNvPr id="34" name="Kép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7150" y="57151"/>
          <a:ext cx="1086385"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211455</xdr:colOff>
      <xdr:row>4</xdr:row>
      <xdr:rowOff>180975</xdr:rowOff>
    </xdr:from>
    <xdr:ext cx="342000" cy="342000"/>
    <xdr:pic>
      <xdr:nvPicPr>
        <xdr:cNvPr id="36" name="Kép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11515" y="1857375"/>
          <a:ext cx="342000" cy="342000"/>
        </a:xfrm>
        <a:prstGeom prst="rect">
          <a:avLst/>
        </a:prstGeom>
      </xdr:spPr>
    </xdr:pic>
    <xdr:clientData/>
  </xdr:oneCellAnchor>
  <xdr:oneCellAnchor>
    <xdr:from>
      <xdr:col>17</xdr:col>
      <xdr:colOff>213360</xdr:colOff>
      <xdr:row>4</xdr:row>
      <xdr:rowOff>180975</xdr:rowOff>
    </xdr:from>
    <xdr:ext cx="342000" cy="342000"/>
    <xdr:pic>
      <xdr:nvPicPr>
        <xdr:cNvPr id="37" name="Kép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33460" y="1857375"/>
          <a:ext cx="342000" cy="342000"/>
        </a:xfrm>
        <a:prstGeom prst="rect">
          <a:avLst/>
        </a:prstGeom>
      </xdr:spPr>
    </xdr:pic>
    <xdr:clientData/>
  </xdr:oneCellAnchor>
  <xdr:twoCellAnchor editAs="oneCell">
    <xdr:from>
      <xdr:col>14</xdr:col>
      <xdr:colOff>0</xdr:colOff>
      <xdr:row>12</xdr:row>
      <xdr:rowOff>0</xdr:rowOff>
    </xdr:from>
    <xdr:to>
      <xdr:col>15</xdr:col>
      <xdr:colOff>11430</xdr:colOff>
      <xdr:row>13</xdr:row>
      <xdr:rowOff>11430</xdr:rowOff>
    </xdr:to>
    <xdr:pic>
      <xdr:nvPicPr>
        <xdr:cNvPr id="38" name="Kép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10"/>
        <a:stretch>
          <a:fillRect/>
        </a:stretch>
      </xdr:blipFill>
      <xdr:spPr>
        <a:xfrm>
          <a:off x="5953125" y="3905250"/>
          <a:ext cx="342900" cy="342900"/>
        </a:xfrm>
        <a:prstGeom prst="rect">
          <a:avLst/>
        </a:prstGeom>
      </xdr:spPr>
    </xdr:pic>
    <xdr:clientData/>
  </xdr:twoCellAnchor>
  <xdr:oneCellAnchor>
    <xdr:from>
      <xdr:col>14</xdr:col>
      <xdr:colOff>0</xdr:colOff>
      <xdr:row>11</xdr:row>
      <xdr:rowOff>0</xdr:rowOff>
    </xdr:from>
    <xdr:ext cx="342000" cy="342000"/>
    <xdr:pic>
      <xdr:nvPicPr>
        <xdr:cNvPr id="39" name="Kép 38">
          <a:extLst>
            <a:ext uri="{FF2B5EF4-FFF2-40B4-BE49-F238E27FC236}">
              <a16:creationId xmlns:a16="http://schemas.microsoft.com/office/drawing/2014/main" id="{00000000-0008-0000-1100-00002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571875"/>
          <a:ext cx="342000" cy="342000"/>
        </a:xfrm>
        <a:prstGeom prst="rect">
          <a:avLst/>
        </a:prstGeom>
      </xdr:spPr>
    </xdr:pic>
    <xdr:clientData/>
  </xdr:oneCellAnchor>
  <xdr:oneCellAnchor>
    <xdr:from>
      <xdr:col>14</xdr:col>
      <xdr:colOff>0</xdr:colOff>
      <xdr:row>10</xdr:row>
      <xdr:rowOff>0</xdr:rowOff>
    </xdr:from>
    <xdr:ext cx="342000" cy="342000"/>
    <xdr:pic>
      <xdr:nvPicPr>
        <xdr:cNvPr id="40" name="Kép 39">
          <a:extLst>
            <a:ext uri="{FF2B5EF4-FFF2-40B4-BE49-F238E27FC236}">
              <a16:creationId xmlns:a16="http://schemas.microsoft.com/office/drawing/2014/main" id="{00000000-0008-0000-1100-00002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238500"/>
          <a:ext cx="342000" cy="342000"/>
        </a:xfrm>
        <a:prstGeom prst="rect">
          <a:avLst/>
        </a:prstGeom>
      </xdr:spPr>
    </xdr:pic>
    <xdr:clientData/>
  </xdr:oneCellAnchor>
  <xdr:oneCellAnchor>
    <xdr:from>
      <xdr:col>3</xdr:col>
      <xdr:colOff>0</xdr:colOff>
      <xdr:row>17</xdr:row>
      <xdr:rowOff>0</xdr:rowOff>
    </xdr:from>
    <xdr:ext cx="342000" cy="342000"/>
    <xdr:pic>
      <xdr:nvPicPr>
        <xdr:cNvPr id="41" name="Kép 40">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5572125"/>
          <a:ext cx="342000" cy="342000"/>
        </a:xfrm>
        <a:prstGeom prst="rect">
          <a:avLst/>
        </a:prstGeom>
      </xdr:spPr>
    </xdr:pic>
    <xdr:clientData/>
  </xdr:oneCellAnchor>
  <xdr:oneCellAnchor>
    <xdr:from>
      <xdr:col>3</xdr:col>
      <xdr:colOff>0</xdr:colOff>
      <xdr:row>19</xdr:row>
      <xdr:rowOff>0</xdr:rowOff>
    </xdr:from>
    <xdr:ext cx="342000" cy="342000"/>
    <xdr:pic>
      <xdr:nvPicPr>
        <xdr:cNvPr id="42" name="Kép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6238875"/>
          <a:ext cx="342000" cy="342000"/>
        </a:xfrm>
        <a:prstGeom prst="rect">
          <a:avLst/>
        </a:prstGeom>
      </xdr:spPr>
    </xdr:pic>
    <xdr:clientData/>
  </xdr:oneCellAnchor>
  <xdr:oneCellAnchor>
    <xdr:from>
      <xdr:col>14</xdr:col>
      <xdr:colOff>0</xdr:colOff>
      <xdr:row>9</xdr:row>
      <xdr:rowOff>0</xdr:rowOff>
    </xdr:from>
    <xdr:ext cx="342000" cy="342000"/>
    <xdr:pic>
      <xdr:nvPicPr>
        <xdr:cNvPr id="44" name="Kép 43">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oneCellAnchor>
    <xdr:from>
      <xdr:col>3</xdr:col>
      <xdr:colOff>0</xdr:colOff>
      <xdr:row>12</xdr:row>
      <xdr:rowOff>0</xdr:rowOff>
    </xdr:from>
    <xdr:ext cx="342000" cy="342000"/>
    <xdr:pic>
      <xdr:nvPicPr>
        <xdr:cNvPr id="45" name="Kép 44">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905250"/>
          <a:ext cx="342000" cy="342000"/>
        </a:xfrm>
        <a:prstGeom prst="rect">
          <a:avLst/>
        </a:prstGeom>
      </xdr:spPr>
    </xdr:pic>
    <xdr:clientData/>
  </xdr:oneCellAnchor>
  <xdr:oneCellAnchor>
    <xdr:from>
      <xdr:col>3</xdr:col>
      <xdr:colOff>0</xdr:colOff>
      <xdr:row>14</xdr:row>
      <xdr:rowOff>0</xdr:rowOff>
    </xdr:from>
    <xdr:ext cx="342000" cy="342000"/>
    <xdr:pic>
      <xdr:nvPicPr>
        <xdr:cNvPr id="46" name="Kép 45">
          <a:extLst>
            <a:ext uri="{FF2B5EF4-FFF2-40B4-BE49-F238E27FC236}">
              <a16:creationId xmlns:a16="http://schemas.microsoft.com/office/drawing/2014/main" id="{00000000-0008-0000-11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4572000"/>
          <a:ext cx="342000" cy="342000"/>
        </a:xfrm>
        <a:prstGeom prst="rect">
          <a:avLst/>
        </a:prstGeom>
      </xdr:spPr>
    </xdr:pic>
    <xdr:clientData/>
  </xdr:oneCellAnchor>
  <xdr:oneCellAnchor>
    <xdr:from>
      <xdr:col>14</xdr:col>
      <xdr:colOff>0</xdr:colOff>
      <xdr:row>13</xdr:row>
      <xdr:rowOff>0</xdr:rowOff>
    </xdr:from>
    <xdr:ext cx="342000" cy="342000"/>
    <xdr:pic>
      <xdr:nvPicPr>
        <xdr:cNvPr id="43" name="Kép 42">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191000"/>
          <a:ext cx="342000" cy="342000"/>
        </a:xfrm>
        <a:prstGeom prst="rect">
          <a:avLst/>
        </a:prstGeom>
      </xdr:spPr>
    </xdr:pic>
    <xdr:clientData/>
  </xdr:oneCellAnchor>
  <xdr:oneCellAnchor>
    <xdr:from>
      <xdr:col>14</xdr:col>
      <xdr:colOff>0</xdr:colOff>
      <xdr:row>21</xdr:row>
      <xdr:rowOff>0</xdr:rowOff>
    </xdr:from>
    <xdr:ext cx="342000" cy="342000"/>
    <xdr:pic>
      <xdr:nvPicPr>
        <xdr:cNvPr id="48" name="Kép 47">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6812280"/>
          <a:ext cx="342000" cy="342000"/>
        </a:xfrm>
        <a:prstGeom prst="rect">
          <a:avLst/>
        </a:prstGeom>
      </xdr:spPr>
    </xdr:pic>
    <xdr:clientData/>
  </xdr:oneCellAnchor>
  <xdr:oneCellAnchor>
    <xdr:from>
      <xdr:col>14</xdr:col>
      <xdr:colOff>0</xdr:colOff>
      <xdr:row>17</xdr:row>
      <xdr:rowOff>0</xdr:rowOff>
    </xdr:from>
    <xdr:ext cx="335962" cy="342000"/>
    <xdr:pic>
      <xdr:nvPicPr>
        <xdr:cNvPr id="49" name="Kép 48">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5501640"/>
          <a:ext cx="335962" cy="342000"/>
        </a:xfrm>
        <a:prstGeom prst="rect">
          <a:avLst/>
        </a:prstGeom>
      </xdr:spPr>
    </xdr:pic>
    <xdr:clientData/>
  </xdr:oneCellAnchor>
  <xdr:oneCellAnchor>
    <xdr:from>
      <xdr:col>14</xdr:col>
      <xdr:colOff>0</xdr:colOff>
      <xdr:row>19</xdr:row>
      <xdr:rowOff>0</xdr:rowOff>
    </xdr:from>
    <xdr:ext cx="335962" cy="342000"/>
    <xdr:pic>
      <xdr:nvPicPr>
        <xdr:cNvPr id="50" name="Kép 49">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6156960"/>
          <a:ext cx="335962" cy="342000"/>
        </a:xfrm>
        <a:prstGeom prst="rect">
          <a:avLst/>
        </a:prstGeom>
      </xdr:spPr>
    </xdr:pic>
    <xdr:clientData/>
  </xdr:oneCellAnchor>
  <xdr:oneCellAnchor>
    <xdr:from>
      <xdr:col>14</xdr:col>
      <xdr:colOff>0</xdr:colOff>
      <xdr:row>20</xdr:row>
      <xdr:rowOff>0</xdr:rowOff>
    </xdr:from>
    <xdr:ext cx="335962" cy="342000"/>
    <xdr:pic>
      <xdr:nvPicPr>
        <xdr:cNvPr id="51" name="Kép 50">
          <a:extLst>
            <a:ext uri="{FF2B5EF4-FFF2-40B4-BE49-F238E27FC236}">
              <a16:creationId xmlns:a16="http://schemas.microsoft.com/office/drawing/2014/main" id="{00000000-0008-0000-11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6484620"/>
          <a:ext cx="335962" cy="342000"/>
        </a:xfrm>
        <a:prstGeom prst="rect">
          <a:avLst/>
        </a:prstGeom>
      </xdr:spPr>
    </xdr:pic>
    <xdr:clientData/>
  </xdr:oneCellAnchor>
  <xdr:oneCellAnchor>
    <xdr:from>
      <xdr:col>14</xdr:col>
      <xdr:colOff>0</xdr:colOff>
      <xdr:row>22</xdr:row>
      <xdr:rowOff>0</xdr:rowOff>
    </xdr:from>
    <xdr:ext cx="335962" cy="342000"/>
    <xdr:pic>
      <xdr:nvPicPr>
        <xdr:cNvPr id="52" name="Kép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7139940"/>
          <a:ext cx="335962" cy="342000"/>
        </a:xfrm>
        <a:prstGeom prst="rect">
          <a:avLst/>
        </a:prstGeom>
      </xdr:spPr>
    </xdr:pic>
    <xdr:clientData/>
  </xdr:oneCellAnchor>
  <xdr:oneCellAnchor>
    <xdr:from>
      <xdr:col>14</xdr:col>
      <xdr:colOff>0</xdr:colOff>
      <xdr:row>23</xdr:row>
      <xdr:rowOff>0</xdr:rowOff>
    </xdr:from>
    <xdr:ext cx="335962" cy="342000"/>
    <xdr:pic>
      <xdr:nvPicPr>
        <xdr:cNvPr id="53" name="Kép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7467600"/>
          <a:ext cx="335962" cy="342000"/>
        </a:xfrm>
        <a:prstGeom prst="rect">
          <a:avLst/>
        </a:prstGeom>
      </xdr:spPr>
    </xdr:pic>
    <xdr:clientData/>
  </xdr:oneCellAnchor>
  <xdr:oneCellAnchor>
    <xdr:from>
      <xdr:col>14</xdr:col>
      <xdr:colOff>0</xdr:colOff>
      <xdr:row>24</xdr:row>
      <xdr:rowOff>0</xdr:rowOff>
    </xdr:from>
    <xdr:ext cx="335962" cy="342000"/>
    <xdr:pic>
      <xdr:nvPicPr>
        <xdr:cNvPr id="54" name="Kép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7795260"/>
          <a:ext cx="335962" cy="342000"/>
        </a:xfrm>
        <a:prstGeom prst="rect">
          <a:avLst/>
        </a:prstGeom>
      </xdr:spPr>
    </xdr:pic>
    <xdr:clientData/>
  </xdr:oneCellAnchor>
  <xdr:oneCellAnchor>
    <xdr:from>
      <xdr:col>14</xdr:col>
      <xdr:colOff>0</xdr:colOff>
      <xdr:row>25</xdr:row>
      <xdr:rowOff>0</xdr:rowOff>
    </xdr:from>
    <xdr:ext cx="335962" cy="342000"/>
    <xdr:pic>
      <xdr:nvPicPr>
        <xdr:cNvPr id="55" name="Kép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8122920"/>
          <a:ext cx="335962" cy="342000"/>
        </a:xfrm>
        <a:prstGeom prst="rect">
          <a:avLst/>
        </a:prstGeom>
      </xdr:spPr>
    </xdr:pic>
    <xdr:clientData/>
  </xdr:oneCellAnchor>
  <xdr:oneCellAnchor>
    <xdr:from>
      <xdr:col>14</xdr:col>
      <xdr:colOff>0</xdr:colOff>
      <xdr:row>26</xdr:row>
      <xdr:rowOff>0</xdr:rowOff>
    </xdr:from>
    <xdr:ext cx="335962" cy="342000"/>
    <xdr:pic>
      <xdr:nvPicPr>
        <xdr:cNvPr id="56" name="Kép 55">
          <a:extLst>
            <a:ext uri="{FF2B5EF4-FFF2-40B4-BE49-F238E27FC236}">
              <a16:creationId xmlns:a16="http://schemas.microsoft.com/office/drawing/2014/main" id="{00000000-0008-0000-1100-00003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8450580"/>
          <a:ext cx="335962" cy="342000"/>
        </a:xfrm>
        <a:prstGeom prst="rect">
          <a:avLst/>
        </a:prstGeom>
      </xdr:spPr>
    </xdr:pic>
    <xdr:clientData/>
  </xdr:oneCellAnchor>
  <xdr:twoCellAnchor editAs="oneCell">
    <xdr:from>
      <xdr:col>14</xdr:col>
      <xdr:colOff>0</xdr:colOff>
      <xdr:row>14</xdr:row>
      <xdr:rowOff>0</xdr:rowOff>
    </xdr:from>
    <xdr:to>
      <xdr:col>15</xdr:col>
      <xdr:colOff>0</xdr:colOff>
      <xdr:row>15</xdr:row>
      <xdr:rowOff>11430</xdr:rowOff>
    </xdr:to>
    <xdr:pic>
      <xdr:nvPicPr>
        <xdr:cNvPr id="57" name="Kép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0"/>
        <a:stretch>
          <a:fillRect/>
        </a:stretch>
      </xdr:blipFill>
      <xdr:spPr>
        <a:xfrm>
          <a:off x="6111240" y="4518660"/>
          <a:ext cx="342900" cy="337185"/>
        </a:xfrm>
        <a:prstGeom prst="rect">
          <a:avLst/>
        </a:prstGeom>
      </xdr:spPr>
    </xdr:pic>
    <xdr:clientData/>
  </xdr:twoCellAnchor>
  <xdr:twoCellAnchor editAs="oneCell">
    <xdr:from>
      <xdr:col>14</xdr:col>
      <xdr:colOff>0</xdr:colOff>
      <xdr:row>16</xdr:row>
      <xdr:rowOff>0</xdr:rowOff>
    </xdr:from>
    <xdr:to>
      <xdr:col>15</xdr:col>
      <xdr:colOff>0</xdr:colOff>
      <xdr:row>17</xdr:row>
      <xdr:rowOff>11430</xdr:rowOff>
    </xdr:to>
    <xdr:pic>
      <xdr:nvPicPr>
        <xdr:cNvPr id="58" name="Kép 57">
          <a:extLst>
            <a:ext uri="{FF2B5EF4-FFF2-40B4-BE49-F238E27FC236}">
              <a16:creationId xmlns:a16="http://schemas.microsoft.com/office/drawing/2014/main" id="{00000000-0008-0000-1100-00003A000000}"/>
            </a:ext>
          </a:extLst>
        </xdr:cNvPr>
        <xdr:cNvPicPr>
          <a:picLocks noChangeAspect="1"/>
        </xdr:cNvPicPr>
      </xdr:nvPicPr>
      <xdr:blipFill>
        <a:blip xmlns:r="http://schemas.openxmlformats.org/officeDocument/2006/relationships" r:embed="rId10"/>
        <a:stretch>
          <a:fillRect/>
        </a:stretch>
      </xdr:blipFill>
      <xdr:spPr>
        <a:xfrm>
          <a:off x="6111240" y="5173980"/>
          <a:ext cx="342900" cy="337185"/>
        </a:xfrm>
        <a:prstGeom prst="rect">
          <a:avLst/>
        </a:prstGeom>
      </xdr:spPr>
    </xdr:pic>
    <xdr:clientData/>
  </xdr:twoCellAnchor>
  <xdr:twoCellAnchor editAs="oneCell">
    <xdr:from>
      <xdr:col>14</xdr:col>
      <xdr:colOff>0</xdr:colOff>
      <xdr:row>18</xdr:row>
      <xdr:rowOff>0</xdr:rowOff>
    </xdr:from>
    <xdr:to>
      <xdr:col>15</xdr:col>
      <xdr:colOff>0</xdr:colOff>
      <xdr:row>19</xdr:row>
      <xdr:rowOff>11430</xdr:rowOff>
    </xdr:to>
    <xdr:pic>
      <xdr:nvPicPr>
        <xdr:cNvPr id="59" name="Kép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10"/>
        <a:stretch>
          <a:fillRect/>
        </a:stretch>
      </xdr:blipFill>
      <xdr:spPr>
        <a:xfrm>
          <a:off x="6111240" y="5829300"/>
          <a:ext cx="342900" cy="337185"/>
        </a:xfrm>
        <a:prstGeom prst="rect">
          <a:avLst/>
        </a:prstGeom>
      </xdr:spPr>
    </xdr:pic>
    <xdr:clientData/>
  </xdr:twoCellAnchor>
  <xdr:oneCellAnchor>
    <xdr:from>
      <xdr:col>14</xdr:col>
      <xdr:colOff>0</xdr:colOff>
      <xdr:row>15</xdr:row>
      <xdr:rowOff>0</xdr:rowOff>
    </xdr:from>
    <xdr:ext cx="342000" cy="342000"/>
    <xdr:pic>
      <xdr:nvPicPr>
        <xdr:cNvPr id="60" name="Kép 59">
          <a:extLst>
            <a:ext uri="{FF2B5EF4-FFF2-40B4-BE49-F238E27FC236}">
              <a16:creationId xmlns:a16="http://schemas.microsoft.com/office/drawing/2014/main" id="{00000000-0008-0000-1100-00003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oneCellAnchor>
    <xdr:from>
      <xdr:col>3</xdr:col>
      <xdr:colOff>0</xdr:colOff>
      <xdr:row>10</xdr:row>
      <xdr:rowOff>0</xdr:rowOff>
    </xdr:from>
    <xdr:ext cx="342000" cy="342000"/>
    <xdr:pic>
      <xdr:nvPicPr>
        <xdr:cNvPr id="61" name="Kép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36420" y="3208020"/>
          <a:ext cx="342000" cy="342000"/>
        </a:xfrm>
        <a:prstGeom prst="rect">
          <a:avLst/>
        </a:prstGeom>
      </xdr:spPr>
    </xdr:pic>
    <xdr:clientData/>
  </xdr:oneCellAnchor>
  <xdr:oneCellAnchor>
    <xdr:from>
      <xdr:col>3</xdr:col>
      <xdr:colOff>0</xdr:colOff>
      <xdr:row>21</xdr:row>
      <xdr:rowOff>0</xdr:rowOff>
    </xdr:from>
    <xdr:ext cx="342000" cy="342000"/>
    <xdr:pic>
      <xdr:nvPicPr>
        <xdr:cNvPr id="62" name="Kép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6156960"/>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66" name="Lekerekített téglalap 73">
          <a:hlinkClick xmlns:r="http://schemas.openxmlformats.org/officeDocument/2006/relationships" r:id="rId17" tooltip="2013 Berlin"/>
          <a:extLst>
            <a:ext uri="{FF2B5EF4-FFF2-40B4-BE49-F238E27FC236}">
              <a16:creationId xmlns:a16="http://schemas.microsoft.com/office/drawing/2014/main" id="{3B85C8BD-35C1-4D26-BBAD-8EC5A5CBFC0B}"/>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67" name="Lekerekített téglalap 74">
          <a:hlinkClick xmlns:r="http://schemas.openxmlformats.org/officeDocument/2006/relationships" r:id="rId18" tooltip="2014 Billund"/>
          <a:extLst>
            <a:ext uri="{FF2B5EF4-FFF2-40B4-BE49-F238E27FC236}">
              <a16:creationId xmlns:a16="http://schemas.microsoft.com/office/drawing/2014/main" id="{537C0C91-F6AE-4DD0-9CF4-64EAD154AB6B}"/>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68" name="Lekerekített téglalap 75">
          <a:hlinkClick xmlns:r="http://schemas.openxmlformats.org/officeDocument/2006/relationships" r:id="rId19" tooltip="2015 Lubin"/>
          <a:extLst>
            <a:ext uri="{FF2B5EF4-FFF2-40B4-BE49-F238E27FC236}">
              <a16:creationId xmlns:a16="http://schemas.microsoft.com/office/drawing/2014/main" id="{C66E1D82-C187-4420-A14B-90F180682442}"/>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69" name="Lekerekített téglalap 76">
          <a:hlinkClick xmlns:r="http://schemas.openxmlformats.org/officeDocument/2006/relationships" r:id="rId20" tooltip="2016 Almelo"/>
          <a:extLst>
            <a:ext uri="{FF2B5EF4-FFF2-40B4-BE49-F238E27FC236}">
              <a16:creationId xmlns:a16="http://schemas.microsoft.com/office/drawing/2014/main" id="{FFF8EE92-C4A0-4461-85EE-ED6419AE1D1F}"/>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70" name="Lekerekített téglalap 82">
          <a:hlinkClick xmlns:r="http://schemas.openxmlformats.org/officeDocument/2006/relationships" r:id="rId21" tooltip="2017 Budapest"/>
          <a:extLst>
            <a:ext uri="{FF2B5EF4-FFF2-40B4-BE49-F238E27FC236}">
              <a16:creationId xmlns:a16="http://schemas.microsoft.com/office/drawing/2014/main" id="{8ADF99E5-C4BB-44F3-9E82-5D285F8DFA66}"/>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71" name="Lekerekített téglalap 82">
          <a:hlinkClick xmlns:r="http://schemas.openxmlformats.org/officeDocument/2006/relationships" r:id="rId22" tooltip="2018 Billund"/>
          <a:extLst>
            <a:ext uri="{FF2B5EF4-FFF2-40B4-BE49-F238E27FC236}">
              <a16:creationId xmlns:a16="http://schemas.microsoft.com/office/drawing/2014/main" id="{1725B9A4-A572-4A41-A0BF-66C3B550EC9D}"/>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72" name="Lekerekített téglalap 76">
          <a:hlinkClick xmlns:r="http://schemas.openxmlformats.org/officeDocument/2006/relationships" r:id="rId23" tooltip="2019 Fulda"/>
          <a:extLst>
            <a:ext uri="{FF2B5EF4-FFF2-40B4-BE49-F238E27FC236}">
              <a16:creationId xmlns:a16="http://schemas.microsoft.com/office/drawing/2014/main" id="{0BB1548C-B722-498B-883D-455FC05D0B68}"/>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73" name="Lekerekített téglalap 82">
          <a:hlinkClick xmlns:r="http://schemas.openxmlformats.org/officeDocument/2006/relationships" r:id="rId24" tooltip="2020 Bierdzany"/>
          <a:extLst>
            <a:ext uri="{FF2B5EF4-FFF2-40B4-BE49-F238E27FC236}">
              <a16:creationId xmlns:a16="http://schemas.microsoft.com/office/drawing/2014/main" id="{74497EF0-0E34-471F-9923-DF9CAC1581D4}"/>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74" name="Lekerekített téglalap 82">
          <a:hlinkClick xmlns:r="http://schemas.openxmlformats.org/officeDocument/2006/relationships" r:id="rId25" tooltip="2021 Bielsko-Biala"/>
          <a:extLst>
            <a:ext uri="{FF2B5EF4-FFF2-40B4-BE49-F238E27FC236}">
              <a16:creationId xmlns:a16="http://schemas.microsoft.com/office/drawing/2014/main" id="{439C85B3-2DA0-4E2A-89FE-19A68A922678}"/>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75" name="Lekerekített téglalap 77">
          <a:hlinkClick xmlns:r="http://schemas.openxmlformats.org/officeDocument/2006/relationships" r:id="rId26" tooltip="Overview"/>
          <a:extLst>
            <a:ext uri="{FF2B5EF4-FFF2-40B4-BE49-F238E27FC236}">
              <a16:creationId xmlns:a16="http://schemas.microsoft.com/office/drawing/2014/main" id="{793ED9E1-BDBB-4E97-B7C4-78BB940CEE81}"/>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76" name="Lekerekített téglalap 78">
          <a:hlinkClick xmlns:r="http://schemas.openxmlformats.org/officeDocument/2006/relationships" r:id="rId27" tooltip="All Time Table"/>
          <a:extLst>
            <a:ext uri="{FF2B5EF4-FFF2-40B4-BE49-F238E27FC236}">
              <a16:creationId xmlns:a16="http://schemas.microsoft.com/office/drawing/2014/main" id="{5A63DAAB-E74C-4FE3-B1CD-3174261C5910}"/>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77" name="Lekerekített téglalap 79">
          <a:hlinkClick xmlns:r="http://schemas.openxmlformats.org/officeDocument/2006/relationships" r:id="rId28" tooltip="Records"/>
          <a:extLst>
            <a:ext uri="{FF2B5EF4-FFF2-40B4-BE49-F238E27FC236}">
              <a16:creationId xmlns:a16="http://schemas.microsoft.com/office/drawing/2014/main" id="{E51D8E29-8147-49B7-BCE7-98BD2795A192}"/>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12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12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12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12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12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1200-000007000000}"/>
            </a:ext>
          </a:extLst>
        </xdr:cNvPr>
        <xdr:cNvSpPr/>
      </xdr:nvSpPr>
      <xdr:spPr>
        <a:xfrm>
          <a:off x="2009776" y="11334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1200-000008000000}"/>
            </a:ext>
          </a:extLst>
        </xdr:cNvPr>
        <xdr:cNvSpPr/>
      </xdr:nvSpPr>
      <xdr:spPr>
        <a:xfrm>
          <a:off x="2771775" y="76200"/>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1200-000009000000}"/>
            </a:ext>
          </a:extLst>
        </xdr:cNvPr>
        <xdr:cNvSpPr/>
      </xdr:nvSpPr>
      <xdr:spPr>
        <a:xfrm>
          <a:off x="2771776"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1200-00000A000000}"/>
            </a:ext>
          </a:extLst>
        </xdr:cNvPr>
        <xdr:cNvSpPr/>
      </xdr:nvSpPr>
      <xdr:spPr>
        <a:xfrm>
          <a:off x="27813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1219200</xdr:colOff>
      <xdr:row>4</xdr:row>
      <xdr:rowOff>180975</xdr:rowOff>
    </xdr:from>
    <xdr:to>
      <xdr:col>15</xdr:col>
      <xdr:colOff>1562100</xdr:colOff>
      <xdr:row>6</xdr:row>
      <xdr:rowOff>0</xdr:rowOff>
    </xdr:to>
    <xdr:pic>
      <xdr:nvPicPr>
        <xdr:cNvPr id="17" name="Kép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10"/>
        <a:stretch>
          <a:fillRect/>
        </a:stretch>
      </xdr:blipFill>
      <xdr:spPr>
        <a:xfrm>
          <a:off x="7505700" y="1866900"/>
          <a:ext cx="342900" cy="342900"/>
        </a:xfrm>
        <a:prstGeom prst="rect">
          <a:avLst/>
        </a:prstGeom>
      </xdr:spPr>
    </xdr:pic>
    <xdr:clientData/>
  </xdr:twoCellAnchor>
  <xdr:oneCellAnchor>
    <xdr:from>
      <xdr:col>15</xdr:col>
      <xdr:colOff>904875</xdr:colOff>
      <xdr:row>4</xdr:row>
      <xdr:rowOff>171450</xdr:rowOff>
    </xdr:from>
    <xdr:ext cx="342000" cy="342000"/>
    <xdr:pic>
      <xdr:nvPicPr>
        <xdr:cNvPr id="18" name="Kép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91375" y="1857375"/>
          <a:ext cx="342000" cy="342000"/>
        </a:xfrm>
        <a:prstGeom prst="rect">
          <a:avLst/>
        </a:prstGeom>
      </xdr:spPr>
    </xdr:pic>
    <xdr:clientData/>
  </xdr:oneCellAnchor>
  <xdr:oneCellAnchor>
    <xdr:from>
      <xdr:col>15</xdr:col>
      <xdr:colOff>1533525</xdr:colOff>
      <xdr:row>4</xdr:row>
      <xdr:rowOff>180975</xdr:rowOff>
    </xdr:from>
    <xdr:ext cx="335962" cy="342000"/>
    <xdr:pic>
      <xdr:nvPicPr>
        <xdr:cNvPr id="24" name="Kép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820025" y="1866900"/>
          <a:ext cx="335962" cy="342000"/>
        </a:xfrm>
        <a:prstGeom prst="rect">
          <a:avLst/>
        </a:prstGeom>
      </xdr:spPr>
    </xdr:pic>
    <xdr:clientData/>
  </xdr:oneCellAnchor>
  <xdr:oneCellAnchor>
    <xdr:from>
      <xdr:col>11</xdr:col>
      <xdr:colOff>1133475</xdr:colOff>
      <xdr:row>2</xdr:row>
      <xdr:rowOff>533400</xdr:rowOff>
    </xdr:from>
    <xdr:ext cx="554400" cy="554400"/>
    <xdr:pic>
      <xdr:nvPicPr>
        <xdr:cNvPr id="33" name="Kép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67250" y="1133475"/>
          <a:ext cx="554400" cy="554400"/>
        </a:xfrm>
        <a:prstGeom prst="rect">
          <a:avLst/>
        </a:prstGeom>
      </xdr:spPr>
    </xdr:pic>
    <xdr:clientData/>
  </xdr:oneCellAnchor>
  <xdr:twoCellAnchor editAs="oneCell">
    <xdr:from>
      <xdr:col>1</xdr:col>
      <xdr:colOff>19050</xdr:colOff>
      <xdr:row>1</xdr:row>
      <xdr:rowOff>28575</xdr:rowOff>
    </xdr:from>
    <xdr:to>
      <xdr:col>2</xdr:col>
      <xdr:colOff>990600</xdr:colOff>
      <xdr:row>3</xdr:row>
      <xdr:rowOff>488748</xdr:rowOff>
    </xdr:to>
    <xdr:pic>
      <xdr:nvPicPr>
        <xdr:cNvPr id="34" name="Kép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575" y="85725"/>
          <a:ext cx="1104900" cy="1547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200025</xdr:colOff>
      <xdr:row>4</xdr:row>
      <xdr:rowOff>180975</xdr:rowOff>
    </xdr:from>
    <xdr:ext cx="342000" cy="342000"/>
    <xdr:pic>
      <xdr:nvPicPr>
        <xdr:cNvPr id="36" name="Kép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00085" y="1857375"/>
          <a:ext cx="342000" cy="342000"/>
        </a:xfrm>
        <a:prstGeom prst="rect">
          <a:avLst/>
        </a:prstGeom>
      </xdr:spPr>
    </xdr:pic>
    <xdr:clientData/>
  </xdr:oneCellAnchor>
  <xdr:oneCellAnchor>
    <xdr:from>
      <xdr:col>3</xdr:col>
      <xdr:colOff>0</xdr:colOff>
      <xdr:row>17</xdr:row>
      <xdr:rowOff>0</xdr:rowOff>
    </xdr:from>
    <xdr:ext cx="342000" cy="342000"/>
    <xdr:pic>
      <xdr:nvPicPr>
        <xdr:cNvPr id="37" name="Kép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5572125"/>
          <a:ext cx="342000" cy="342000"/>
        </a:xfrm>
        <a:prstGeom prst="rect">
          <a:avLst/>
        </a:prstGeom>
      </xdr:spPr>
    </xdr:pic>
    <xdr:clientData/>
  </xdr:oneCellAnchor>
  <xdr:oneCellAnchor>
    <xdr:from>
      <xdr:col>3</xdr:col>
      <xdr:colOff>0</xdr:colOff>
      <xdr:row>19</xdr:row>
      <xdr:rowOff>0</xdr:rowOff>
    </xdr:from>
    <xdr:ext cx="342000" cy="342000"/>
    <xdr:pic>
      <xdr:nvPicPr>
        <xdr:cNvPr id="38" name="Kép 37">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6238875"/>
          <a:ext cx="342000" cy="342000"/>
        </a:xfrm>
        <a:prstGeom prst="rect">
          <a:avLst/>
        </a:prstGeom>
      </xdr:spPr>
    </xdr:pic>
    <xdr:clientData/>
  </xdr:oneCellAnchor>
  <xdr:oneCellAnchor>
    <xdr:from>
      <xdr:col>14</xdr:col>
      <xdr:colOff>0</xdr:colOff>
      <xdr:row>10</xdr:row>
      <xdr:rowOff>0</xdr:rowOff>
    </xdr:from>
    <xdr:ext cx="342000" cy="342000"/>
    <xdr:pic>
      <xdr:nvPicPr>
        <xdr:cNvPr id="39" name="Kép 38">
          <a:extLst>
            <a:ext uri="{FF2B5EF4-FFF2-40B4-BE49-F238E27FC236}">
              <a16:creationId xmlns:a16="http://schemas.microsoft.com/office/drawing/2014/main" id="{00000000-0008-0000-1200-00002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238500"/>
          <a:ext cx="342000" cy="342000"/>
        </a:xfrm>
        <a:prstGeom prst="rect">
          <a:avLst/>
        </a:prstGeom>
      </xdr:spPr>
    </xdr:pic>
    <xdr:clientData/>
  </xdr:oneCellAnchor>
  <xdr:oneCellAnchor>
    <xdr:from>
      <xdr:col>14</xdr:col>
      <xdr:colOff>0</xdr:colOff>
      <xdr:row>11</xdr:row>
      <xdr:rowOff>0</xdr:rowOff>
    </xdr:from>
    <xdr:ext cx="342000" cy="342000"/>
    <xdr:pic>
      <xdr:nvPicPr>
        <xdr:cNvPr id="40" name="Kép 39">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571875"/>
          <a:ext cx="342000" cy="342000"/>
        </a:xfrm>
        <a:prstGeom prst="rect">
          <a:avLst/>
        </a:prstGeom>
      </xdr:spPr>
    </xdr:pic>
    <xdr:clientData/>
  </xdr:oneCellAnchor>
  <xdr:oneCellAnchor>
    <xdr:from>
      <xdr:col>3</xdr:col>
      <xdr:colOff>0</xdr:colOff>
      <xdr:row>12</xdr:row>
      <xdr:rowOff>0</xdr:rowOff>
    </xdr:from>
    <xdr:ext cx="342000" cy="342000"/>
    <xdr:pic>
      <xdr:nvPicPr>
        <xdr:cNvPr id="41" name="Kép 40">
          <a:extLst>
            <a:ext uri="{FF2B5EF4-FFF2-40B4-BE49-F238E27FC236}">
              <a16:creationId xmlns:a16="http://schemas.microsoft.com/office/drawing/2014/main" id="{00000000-0008-0000-1200-00002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905250"/>
          <a:ext cx="342000" cy="342000"/>
        </a:xfrm>
        <a:prstGeom prst="rect">
          <a:avLst/>
        </a:prstGeom>
      </xdr:spPr>
    </xdr:pic>
    <xdr:clientData/>
  </xdr:oneCellAnchor>
  <xdr:oneCellAnchor>
    <xdr:from>
      <xdr:col>3</xdr:col>
      <xdr:colOff>0</xdr:colOff>
      <xdr:row>14</xdr:row>
      <xdr:rowOff>0</xdr:rowOff>
    </xdr:from>
    <xdr:ext cx="342000" cy="342000"/>
    <xdr:pic>
      <xdr:nvPicPr>
        <xdr:cNvPr id="42" name="Kép 41">
          <a:extLst>
            <a:ext uri="{FF2B5EF4-FFF2-40B4-BE49-F238E27FC236}">
              <a16:creationId xmlns:a16="http://schemas.microsoft.com/office/drawing/2014/main" id="{00000000-0008-0000-12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4572000"/>
          <a:ext cx="342000" cy="342000"/>
        </a:xfrm>
        <a:prstGeom prst="rect">
          <a:avLst/>
        </a:prstGeom>
      </xdr:spPr>
    </xdr:pic>
    <xdr:clientData/>
  </xdr:oneCellAnchor>
  <xdr:oneCellAnchor>
    <xdr:from>
      <xdr:col>14</xdr:col>
      <xdr:colOff>0</xdr:colOff>
      <xdr:row>9</xdr:row>
      <xdr:rowOff>0</xdr:rowOff>
    </xdr:from>
    <xdr:ext cx="335962" cy="342000"/>
    <xdr:pic>
      <xdr:nvPicPr>
        <xdr:cNvPr id="43" name="Kép 42">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2905125"/>
          <a:ext cx="335962" cy="342000"/>
        </a:xfrm>
        <a:prstGeom prst="rect">
          <a:avLst/>
        </a:prstGeom>
      </xdr:spPr>
    </xdr:pic>
    <xdr:clientData/>
  </xdr:oneCellAnchor>
  <xdr:oneCellAnchor>
    <xdr:from>
      <xdr:col>3</xdr:col>
      <xdr:colOff>0</xdr:colOff>
      <xdr:row>10</xdr:row>
      <xdr:rowOff>0</xdr:rowOff>
    </xdr:from>
    <xdr:ext cx="335962" cy="342000"/>
    <xdr:pic>
      <xdr:nvPicPr>
        <xdr:cNvPr id="44" name="Kép 43">
          <a:extLst>
            <a:ext uri="{FF2B5EF4-FFF2-40B4-BE49-F238E27FC236}">
              <a16:creationId xmlns:a16="http://schemas.microsoft.com/office/drawing/2014/main" id="{00000000-0008-0000-1200-00002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3238500"/>
          <a:ext cx="335962" cy="342000"/>
        </a:xfrm>
        <a:prstGeom prst="rect">
          <a:avLst/>
        </a:prstGeom>
      </xdr:spPr>
    </xdr:pic>
    <xdr:clientData/>
  </xdr:oneCellAnchor>
  <xdr:twoCellAnchor editAs="oneCell">
    <xdr:from>
      <xdr:col>14</xdr:col>
      <xdr:colOff>0</xdr:colOff>
      <xdr:row>12</xdr:row>
      <xdr:rowOff>0</xdr:rowOff>
    </xdr:from>
    <xdr:to>
      <xdr:col>15</xdr:col>
      <xdr:colOff>11430</xdr:colOff>
      <xdr:row>13</xdr:row>
      <xdr:rowOff>11430</xdr:rowOff>
    </xdr:to>
    <xdr:pic>
      <xdr:nvPicPr>
        <xdr:cNvPr id="45" name="Kép 44">
          <a:extLst>
            <a:ext uri="{FF2B5EF4-FFF2-40B4-BE49-F238E27FC236}">
              <a16:creationId xmlns:a16="http://schemas.microsoft.com/office/drawing/2014/main" id="{00000000-0008-0000-1200-00002D000000}"/>
            </a:ext>
          </a:extLst>
        </xdr:cNvPr>
        <xdr:cNvPicPr>
          <a:picLocks noChangeAspect="1"/>
        </xdr:cNvPicPr>
      </xdr:nvPicPr>
      <xdr:blipFill>
        <a:blip xmlns:r="http://schemas.openxmlformats.org/officeDocument/2006/relationships" r:embed="rId10"/>
        <a:stretch>
          <a:fillRect/>
        </a:stretch>
      </xdr:blipFill>
      <xdr:spPr>
        <a:xfrm>
          <a:off x="5953125" y="3905250"/>
          <a:ext cx="342900" cy="342900"/>
        </a:xfrm>
        <a:prstGeom prst="rect">
          <a:avLst/>
        </a:prstGeom>
      </xdr:spPr>
    </xdr:pic>
    <xdr:clientData/>
  </xdr:twoCellAnchor>
  <xdr:oneCellAnchor>
    <xdr:from>
      <xdr:col>14</xdr:col>
      <xdr:colOff>0</xdr:colOff>
      <xdr:row>13</xdr:row>
      <xdr:rowOff>0</xdr:rowOff>
    </xdr:from>
    <xdr:ext cx="342000" cy="342000"/>
    <xdr:pic>
      <xdr:nvPicPr>
        <xdr:cNvPr id="46" name="Kép 45">
          <a:extLst>
            <a:ext uri="{FF2B5EF4-FFF2-40B4-BE49-F238E27FC236}">
              <a16:creationId xmlns:a16="http://schemas.microsoft.com/office/drawing/2014/main" id="{00000000-0008-0000-12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191000"/>
          <a:ext cx="342000" cy="342000"/>
        </a:xfrm>
        <a:prstGeom prst="rect">
          <a:avLst/>
        </a:prstGeom>
      </xdr:spPr>
    </xdr:pic>
    <xdr:clientData/>
  </xdr:oneCellAnchor>
  <xdr:oneCellAnchor>
    <xdr:from>
      <xdr:col>14</xdr:col>
      <xdr:colOff>0</xdr:colOff>
      <xdr:row>14</xdr:row>
      <xdr:rowOff>0</xdr:rowOff>
    </xdr:from>
    <xdr:ext cx="342000" cy="342000"/>
    <xdr:pic>
      <xdr:nvPicPr>
        <xdr:cNvPr id="47" name="Kép 46">
          <a:extLst>
            <a:ext uri="{FF2B5EF4-FFF2-40B4-BE49-F238E27FC236}">
              <a16:creationId xmlns:a16="http://schemas.microsoft.com/office/drawing/2014/main" id="{00000000-0008-0000-12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518660"/>
          <a:ext cx="342000" cy="342000"/>
        </a:xfrm>
        <a:prstGeom prst="rect">
          <a:avLst/>
        </a:prstGeom>
      </xdr:spPr>
    </xdr:pic>
    <xdr:clientData/>
  </xdr:oneCellAnchor>
  <xdr:oneCellAnchor>
    <xdr:from>
      <xdr:col>14</xdr:col>
      <xdr:colOff>0</xdr:colOff>
      <xdr:row>17</xdr:row>
      <xdr:rowOff>0</xdr:rowOff>
    </xdr:from>
    <xdr:ext cx="342000" cy="342000"/>
    <xdr:pic>
      <xdr:nvPicPr>
        <xdr:cNvPr id="48" name="Kép 47">
          <a:extLst>
            <a:ext uri="{FF2B5EF4-FFF2-40B4-BE49-F238E27FC236}">
              <a16:creationId xmlns:a16="http://schemas.microsoft.com/office/drawing/2014/main" id="{00000000-0008-0000-12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5501640"/>
          <a:ext cx="342000" cy="342000"/>
        </a:xfrm>
        <a:prstGeom prst="rect">
          <a:avLst/>
        </a:prstGeom>
      </xdr:spPr>
    </xdr:pic>
    <xdr:clientData/>
  </xdr:oneCellAnchor>
  <xdr:oneCellAnchor>
    <xdr:from>
      <xdr:col>14</xdr:col>
      <xdr:colOff>0</xdr:colOff>
      <xdr:row>20</xdr:row>
      <xdr:rowOff>0</xdr:rowOff>
    </xdr:from>
    <xdr:ext cx="342000" cy="342000"/>
    <xdr:pic>
      <xdr:nvPicPr>
        <xdr:cNvPr id="49" name="Kép 48">
          <a:extLst>
            <a:ext uri="{FF2B5EF4-FFF2-40B4-BE49-F238E27FC236}">
              <a16:creationId xmlns:a16="http://schemas.microsoft.com/office/drawing/2014/main" id="{00000000-0008-0000-12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484620"/>
          <a:ext cx="342000" cy="342000"/>
        </a:xfrm>
        <a:prstGeom prst="rect">
          <a:avLst/>
        </a:prstGeom>
      </xdr:spPr>
    </xdr:pic>
    <xdr:clientData/>
  </xdr:oneCellAnchor>
  <xdr:oneCellAnchor>
    <xdr:from>
      <xdr:col>14</xdr:col>
      <xdr:colOff>0</xdr:colOff>
      <xdr:row>21</xdr:row>
      <xdr:rowOff>0</xdr:rowOff>
    </xdr:from>
    <xdr:ext cx="342000" cy="342000"/>
    <xdr:pic>
      <xdr:nvPicPr>
        <xdr:cNvPr id="50" name="Kép 49">
          <a:extLst>
            <a:ext uri="{FF2B5EF4-FFF2-40B4-BE49-F238E27FC236}">
              <a16:creationId xmlns:a16="http://schemas.microsoft.com/office/drawing/2014/main" id="{00000000-0008-0000-12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812280"/>
          <a:ext cx="342000" cy="342000"/>
        </a:xfrm>
        <a:prstGeom prst="rect">
          <a:avLst/>
        </a:prstGeom>
      </xdr:spPr>
    </xdr:pic>
    <xdr:clientData/>
  </xdr:oneCellAnchor>
  <xdr:oneCellAnchor>
    <xdr:from>
      <xdr:col>14</xdr:col>
      <xdr:colOff>0</xdr:colOff>
      <xdr:row>26</xdr:row>
      <xdr:rowOff>0</xdr:rowOff>
    </xdr:from>
    <xdr:ext cx="342000" cy="342000"/>
    <xdr:pic>
      <xdr:nvPicPr>
        <xdr:cNvPr id="51" name="Kép 50">
          <a:extLst>
            <a:ext uri="{FF2B5EF4-FFF2-40B4-BE49-F238E27FC236}">
              <a16:creationId xmlns:a16="http://schemas.microsoft.com/office/drawing/2014/main" id="{00000000-0008-0000-12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8450580"/>
          <a:ext cx="342000" cy="342000"/>
        </a:xfrm>
        <a:prstGeom prst="rect">
          <a:avLst/>
        </a:prstGeom>
      </xdr:spPr>
    </xdr:pic>
    <xdr:clientData/>
  </xdr:oneCellAnchor>
  <xdr:oneCellAnchor>
    <xdr:from>
      <xdr:col>14</xdr:col>
      <xdr:colOff>0</xdr:colOff>
      <xdr:row>31</xdr:row>
      <xdr:rowOff>0</xdr:rowOff>
    </xdr:from>
    <xdr:ext cx="342000" cy="342000"/>
    <xdr:pic>
      <xdr:nvPicPr>
        <xdr:cNvPr id="52" name="Kép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0088880"/>
          <a:ext cx="342000" cy="342000"/>
        </a:xfrm>
        <a:prstGeom prst="rect">
          <a:avLst/>
        </a:prstGeom>
      </xdr:spPr>
    </xdr:pic>
    <xdr:clientData/>
  </xdr:oneCellAnchor>
  <xdr:oneCellAnchor>
    <xdr:from>
      <xdr:col>14</xdr:col>
      <xdr:colOff>0</xdr:colOff>
      <xdr:row>35</xdr:row>
      <xdr:rowOff>0</xdr:rowOff>
    </xdr:from>
    <xdr:ext cx="335962" cy="342000"/>
    <xdr:pic>
      <xdr:nvPicPr>
        <xdr:cNvPr id="53" name="Kép 52">
          <a:extLst>
            <a:ext uri="{FF2B5EF4-FFF2-40B4-BE49-F238E27FC236}">
              <a16:creationId xmlns:a16="http://schemas.microsoft.com/office/drawing/2014/main" id="{00000000-0008-0000-1200-00003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1399520"/>
          <a:ext cx="335962" cy="342000"/>
        </a:xfrm>
        <a:prstGeom prst="rect">
          <a:avLst/>
        </a:prstGeom>
      </xdr:spPr>
    </xdr:pic>
    <xdr:clientData/>
  </xdr:oneCellAnchor>
  <xdr:oneCellAnchor>
    <xdr:from>
      <xdr:col>14</xdr:col>
      <xdr:colOff>0</xdr:colOff>
      <xdr:row>39</xdr:row>
      <xdr:rowOff>0</xdr:rowOff>
    </xdr:from>
    <xdr:ext cx="335962" cy="342000"/>
    <xdr:pic>
      <xdr:nvPicPr>
        <xdr:cNvPr id="54" name="Kép 53">
          <a:extLst>
            <a:ext uri="{FF2B5EF4-FFF2-40B4-BE49-F238E27FC236}">
              <a16:creationId xmlns:a16="http://schemas.microsoft.com/office/drawing/2014/main" id="{00000000-0008-0000-1200-00003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2710160"/>
          <a:ext cx="335962" cy="342000"/>
        </a:xfrm>
        <a:prstGeom prst="rect">
          <a:avLst/>
        </a:prstGeom>
      </xdr:spPr>
    </xdr:pic>
    <xdr:clientData/>
  </xdr:oneCellAnchor>
  <xdr:twoCellAnchor editAs="oneCell">
    <xdr:from>
      <xdr:col>14</xdr:col>
      <xdr:colOff>0</xdr:colOff>
      <xdr:row>16</xdr:row>
      <xdr:rowOff>0</xdr:rowOff>
    </xdr:from>
    <xdr:to>
      <xdr:col>15</xdr:col>
      <xdr:colOff>0</xdr:colOff>
      <xdr:row>17</xdr:row>
      <xdr:rowOff>11430</xdr:rowOff>
    </xdr:to>
    <xdr:pic>
      <xdr:nvPicPr>
        <xdr:cNvPr id="55" name="Kép 54">
          <a:extLst>
            <a:ext uri="{FF2B5EF4-FFF2-40B4-BE49-F238E27FC236}">
              <a16:creationId xmlns:a16="http://schemas.microsoft.com/office/drawing/2014/main" id="{00000000-0008-0000-1200-000037000000}"/>
            </a:ext>
          </a:extLst>
        </xdr:cNvPr>
        <xdr:cNvPicPr>
          <a:picLocks noChangeAspect="1"/>
        </xdr:cNvPicPr>
      </xdr:nvPicPr>
      <xdr:blipFill>
        <a:blip xmlns:r="http://schemas.openxmlformats.org/officeDocument/2006/relationships" r:embed="rId10"/>
        <a:stretch>
          <a:fillRect/>
        </a:stretch>
      </xdr:blipFill>
      <xdr:spPr>
        <a:xfrm>
          <a:off x="6111240" y="5173980"/>
          <a:ext cx="342900" cy="337185"/>
        </a:xfrm>
        <a:prstGeom prst="rect">
          <a:avLst/>
        </a:prstGeom>
      </xdr:spPr>
    </xdr:pic>
    <xdr:clientData/>
  </xdr:twoCellAnchor>
  <xdr:twoCellAnchor editAs="oneCell">
    <xdr:from>
      <xdr:col>14</xdr:col>
      <xdr:colOff>0</xdr:colOff>
      <xdr:row>18</xdr:row>
      <xdr:rowOff>0</xdr:rowOff>
    </xdr:from>
    <xdr:to>
      <xdr:col>15</xdr:col>
      <xdr:colOff>0</xdr:colOff>
      <xdr:row>19</xdr:row>
      <xdr:rowOff>11430</xdr:rowOff>
    </xdr:to>
    <xdr:pic>
      <xdr:nvPicPr>
        <xdr:cNvPr id="56" name="Kép 55">
          <a:extLst>
            <a:ext uri="{FF2B5EF4-FFF2-40B4-BE49-F238E27FC236}">
              <a16:creationId xmlns:a16="http://schemas.microsoft.com/office/drawing/2014/main" id="{00000000-0008-0000-1200-000038000000}"/>
            </a:ext>
          </a:extLst>
        </xdr:cNvPr>
        <xdr:cNvPicPr>
          <a:picLocks noChangeAspect="1"/>
        </xdr:cNvPicPr>
      </xdr:nvPicPr>
      <xdr:blipFill>
        <a:blip xmlns:r="http://schemas.openxmlformats.org/officeDocument/2006/relationships" r:embed="rId10"/>
        <a:stretch>
          <a:fillRect/>
        </a:stretch>
      </xdr:blipFill>
      <xdr:spPr>
        <a:xfrm>
          <a:off x="6111240" y="5829300"/>
          <a:ext cx="342900" cy="337185"/>
        </a:xfrm>
        <a:prstGeom prst="rect">
          <a:avLst/>
        </a:prstGeom>
      </xdr:spPr>
    </xdr:pic>
    <xdr:clientData/>
  </xdr:twoCellAnchor>
  <xdr:twoCellAnchor editAs="oneCell">
    <xdr:from>
      <xdr:col>14</xdr:col>
      <xdr:colOff>0</xdr:colOff>
      <xdr:row>23</xdr:row>
      <xdr:rowOff>0</xdr:rowOff>
    </xdr:from>
    <xdr:to>
      <xdr:col>15</xdr:col>
      <xdr:colOff>0</xdr:colOff>
      <xdr:row>24</xdr:row>
      <xdr:rowOff>11430</xdr:rowOff>
    </xdr:to>
    <xdr:pic>
      <xdr:nvPicPr>
        <xdr:cNvPr id="57" name="Kép 56">
          <a:extLst>
            <a:ext uri="{FF2B5EF4-FFF2-40B4-BE49-F238E27FC236}">
              <a16:creationId xmlns:a16="http://schemas.microsoft.com/office/drawing/2014/main" id="{00000000-0008-0000-1200-000039000000}"/>
            </a:ext>
          </a:extLst>
        </xdr:cNvPr>
        <xdr:cNvPicPr>
          <a:picLocks noChangeAspect="1"/>
        </xdr:cNvPicPr>
      </xdr:nvPicPr>
      <xdr:blipFill>
        <a:blip xmlns:r="http://schemas.openxmlformats.org/officeDocument/2006/relationships" r:embed="rId10"/>
        <a:stretch>
          <a:fillRect/>
        </a:stretch>
      </xdr:blipFill>
      <xdr:spPr>
        <a:xfrm>
          <a:off x="6111240" y="7467600"/>
          <a:ext cx="342900" cy="337185"/>
        </a:xfrm>
        <a:prstGeom prst="rect">
          <a:avLst/>
        </a:prstGeom>
      </xdr:spPr>
    </xdr:pic>
    <xdr:clientData/>
  </xdr:twoCellAnchor>
  <xdr:twoCellAnchor editAs="oneCell">
    <xdr:from>
      <xdr:col>14</xdr:col>
      <xdr:colOff>0</xdr:colOff>
      <xdr:row>25</xdr:row>
      <xdr:rowOff>0</xdr:rowOff>
    </xdr:from>
    <xdr:to>
      <xdr:col>15</xdr:col>
      <xdr:colOff>0</xdr:colOff>
      <xdr:row>26</xdr:row>
      <xdr:rowOff>11430</xdr:rowOff>
    </xdr:to>
    <xdr:pic>
      <xdr:nvPicPr>
        <xdr:cNvPr id="58" name="Kép 57">
          <a:extLst>
            <a:ext uri="{FF2B5EF4-FFF2-40B4-BE49-F238E27FC236}">
              <a16:creationId xmlns:a16="http://schemas.microsoft.com/office/drawing/2014/main" id="{00000000-0008-0000-1200-00003A000000}"/>
            </a:ext>
          </a:extLst>
        </xdr:cNvPr>
        <xdr:cNvPicPr>
          <a:picLocks noChangeAspect="1"/>
        </xdr:cNvPicPr>
      </xdr:nvPicPr>
      <xdr:blipFill>
        <a:blip xmlns:r="http://schemas.openxmlformats.org/officeDocument/2006/relationships" r:embed="rId10"/>
        <a:stretch>
          <a:fillRect/>
        </a:stretch>
      </xdr:blipFill>
      <xdr:spPr>
        <a:xfrm>
          <a:off x="6111240" y="8122920"/>
          <a:ext cx="342900" cy="337185"/>
        </a:xfrm>
        <a:prstGeom prst="rect">
          <a:avLst/>
        </a:prstGeom>
      </xdr:spPr>
    </xdr:pic>
    <xdr:clientData/>
  </xdr:twoCellAnchor>
  <xdr:twoCellAnchor editAs="oneCell">
    <xdr:from>
      <xdr:col>14</xdr:col>
      <xdr:colOff>0</xdr:colOff>
      <xdr:row>29</xdr:row>
      <xdr:rowOff>0</xdr:rowOff>
    </xdr:from>
    <xdr:to>
      <xdr:col>15</xdr:col>
      <xdr:colOff>0</xdr:colOff>
      <xdr:row>30</xdr:row>
      <xdr:rowOff>11430</xdr:rowOff>
    </xdr:to>
    <xdr:pic>
      <xdr:nvPicPr>
        <xdr:cNvPr id="59" name="Kép 58">
          <a:extLst>
            <a:ext uri="{FF2B5EF4-FFF2-40B4-BE49-F238E27FC236}">
              <a16:creationId xmlns:a16="http://schemas.microsoft.com/office/drawing/2014/main" id="{00000000-0008-0000-1200-00003B000000}"/>
            </a:ext>
          </a:extLst>
        </xdr:cNvPr>
        <xdr:cNvPicPr>
          <a:picLocks noChangeAspect="1"/>
        </xdr:cNvPicPr>
      </xdr:nvPicPr>
      <xdr:blipFill>
        <a:blip xmlns:r="http://schemas.openxmlformats.org/officeDocument/2006/relationships" r:embed="rId10"/>
        <a:stretch>
          <a:fillRect/>
        </a:stretch>
      </xdr:blipFill>
      <xdr:spPr>
        <a:xfrm>
          <a:off x="6111240" y="9433560"/>
          <a:ext cx="342900" cy="337185"/>
        </a:xfrm>
        <a:prstGeom prst="rect">
          <a:avLst/>
        </a:prstGeom>
      </xdr:spPr>
    </xdr:pic>
    <xdr:clientData/>
  </xdr:twoCellAnchor>
  <xdr:twoCellAnchor editAs="oneCell">
    <xdr:from>
      <xdr:col>14</xdr:col>
      <xdr:colOff>0</xdr:colOff>
      <xdr:row>33</xdr:row>
      <xdr:rowOff>0</xdr:rowOff>
    </xdr:from>
    <xdr:to>
      <xdr:col>15</xdr:col>
      <xdr:colOff>0</xdr:colOff>
      <xdr:row>34</xdr:row>
      <xdr:rowOff>11430</xdr:rowOff>
    </xdr:to>
    <xdr:pic>
      <xdr:nvPicPr>
        <xdr:cNvPr id="60" name="Kép 59">
          <a:extLst>
            <a:ext uri="{FF2B5EF4-FFF2-40B4-BE49-F238E27FC236}">
              <a16:creationId xmlns:a16="http://schemas.microsoft.com/office/drawing/2014/main" id="{00000000-0008-0000-1200-00003C000000}"/>
            </a:ext>
          </a:extLst>
        </xdr:cNvPr>
        <xdr:cNvPicPr>
          <a:picLocks noChangeAspect="1"/>
        </xdr:cNvPicPr>
      </xdr:nvPicPr>
      <xdr:blipFill>
        <a:blip xmlns:r="http://schemas.openxmlformats.org/officeDocument/2006/relationships" r:embed="rId10"/>
        <a:stretch>
          <a:fillRect/>
        </a:stretch>
      </xdr:blipFill>
      <xdr:spPr>
        <a:xfrm>
          <a:off x="6111240" y="10744200"/>
          <a:ext cx="342900" cy="337185"/>
        </a:xfrm>
        <a:prstGeom prst="rect">
          <a:avLst/>
        </a:prstGeom>
      </xdr:spPr>
    </xdr:pic>
    <xdr:clientData/>
  </xdr:twoCellAnchor>
  <xdr:oneCellAnchor>
    <xdr:from>
      <xdr:col>14</xdr:col>
      <xdr:colOff>0</xdr:colOff>
      <xdr:row>15</xdr:row>
      <xdr:rowOff>0</xdr:rowOff>
    </xdr:from>
    <xdr:ext cx="342000" cy="342000"/>
    <xdr:pic>
      <xdr:nvPicPr>
        <xdr:cNvPr id="61" name="Kép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oneCellAnchor>
    <xdr:from>
      <xdr:col>14</xdr:col>
      <xdr:colOff>0</xdr:colOff>
      <xdr:row>19</xdr:row>
      <xdr:rowOff>0</xdr:rowOff>
    </xdr:from>
    <xdr:ext cx="342000" cy="342000"/>
    <xdr:pic>
      <xdr:nvPicPr>
        <xdr:cNvPr id="62" name="Kép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156960"/>
          <a:ext cx="342000" cy="342000"/>
        </a:xfrm>
        <a:prstGeom prst="rect">
          <a:avLst/>
        </a:prstGeom>
      </xdr:spPr>
    </xdr:pic>
    <xdr:clientData/>
  </xdr:oneCellAnchor>
  <xdr:oneCellAnchor>
    <xdr:from>
      <xdr:col>14</xdr:col>
      <xdr:colOff>0</xdr:colOff>
      <xdr:row>22</xdr:row>
      <xdr:rowOff>0</xdr:rowOff>
    </xdr:from>
    <xdr:ext cx="342000" cy="342000"/>
    <xdr:pic>
      <xdr:nvPicPr>
        <xdr:cNvPr id="63" name="Kép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7139940"/>
          <a:ext cx="342000" cy="342000"/>
        </a:xfrm>
        <a:prstGeom prst="rect">
          <a:avLst/>
        </a:prstGeom>
      </xdr:spPr>
    </xdr:pic>
    <xdr:clientData/>
  </xdr:oneCellAnchor>
  <xdr:oneCellAnchor>
    <xdr:from>
      <xdr:col>14</xdr:col>
      <xdr:colOff>0</xdr:colOff>
      <xdr:row>24</xdr:row>
      <xdr:rowOff>0</xdr:rowOff>
    </xdr:from>
    <xdr:ext cx="342000" cy="342000"/>
    <xdr:pic>
      <xdr:nvPicPr>
        <xdr:cNvPr id="64" name="Kép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27</xdr:row>
      <xdr:rowOff>0</xdr:rowOff>
    </xdr:from>
    <xdr:ext cx="342000" cy="342000"/>
    <xdr:pic>
      <xdr:nvPicPr>
        <xdr:cNvPr id="65" name="Kép 64">
          <a:extLst>
            <a:ext uri="{FF2B5EF4-FFF2-40B4-BE49-F238E27FC236}">
              <a16:creationId xmlns:a16="http://schemas.microsoft.com/office/drawing/2014/main" id="{00000000-0008-0000-1200-00004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8778240"/>
          <a:ext cx="342000" cy="342000"/>
        </a:xfrm>
        <a:prstGeom prst="rect">
          <a:avLst/>
        </a:prstGeom>
      </xdr:spPr>
    </xdr:pic>
    <xdr:clientData/>
  </xdr:oneCellAnchor>
  <xdr:oneCellAnchor>
    <xdr:from>
      <xdr:col>14</xdr:col>
      <xdr:colOff>0</xdr:colOff>
      <xdr:row>28</xdr:row>
      <xdr:rowOff>0</xdr:rowOff>
    </xdr:from>
    <xdr:ext cx="342000" cy="342000"/>
    <xdr:pic>
      <xdr:nvPicPr>
        <xdr:cNvPr id="66" name="Kép 65">
          <a:extLst>
            <a:ext uri="{FF2B5EF4-FFF2-40B4-BE49-F238E27FC236}">
              <a16:creationId xmlns:a16="http://schemas.microsoft.com/office/drawing/2014/main" id="{00000000-0008-0000-12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9105900"/>
          <a:ext cx="342000" cy="342000"/>
        </a:xfrm>
        <a:prstGeom prst="rect">
          <a:avLst/>
        </a:prstGeom>
      </xdr:spPr>
    </xdr:pic>
    <xdr:clientData/>
  </xdr:oneCellAnchor>
  <xdr:oneCellAnchor>
    <xdr:from>
      <xdr:col>14</xdr:col>
      <xdr:colOff>0</xdr:colOff>
      <xdr:row>30</xdr:row>
      <xdr:rowOff>0</xdr:rowOff>
    </xdr:from>
    <xdr:ext cx="342000" cy="342000"/>
    <xdr:pic>
      <xdr:nvPicPr>
        <xdr:cNvPr id="67" name="Kép 66">
          <a:extLst>
            <a:ext uri="{FF2B5EF4-FFF2-40B4-BE49-F238E27FC236}">
              <a16:creationId xmlns:a16="http://schemas.microsoft.com/office/drawing/2014/main" id="{00000000-0008-0000-12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9761220"/>
          <a:ext cx="342000" cy="342000"/>
        </a:xfrm>
        <a:prstGeom prst="rect">
          <a:avLst/>
        </a:prstGeom>
      </xdr:spPr>
    </xdr:pic>
    <xdr:clientData/>
  </xdr:oneCellAnchor>
  <xdr:oneCellAnchor>
    <xdr:from>
      <xdr:col>14</xdr:col>
      <xdr:colOff>0</xdr:colOff>
      <xdr:row>32</xdr:row>
      <xdr:rowOff>0</xdr:rowOff>
    </xdr:from>
    <xdr:ext cx="342000" cy="342000"/>
    <xdr:pic>
      <xdr:nvPicPr>
        <xdr:cNvPr id="68" name="Kép 67">
          <a:extLst>
            <a:ext uri="{FF2B5EF4-FFF2-40B4-BE49-F238E27FC236}">
              <a16:creationId xmlns:a16="http://schemas.microsoft.com/office/drawing/2014/main" id="{00000000-0008-0000-12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0416540"/>
          <a:ext cx="342000" cy="342000"/>
        </a:xfrm>
        <a:prstGeom prst="rect">
          <a:avLst/>
        </a:prstGeom>
      </xdr:spPr>
    </xdr:pic>
    <xdr:clientData/>
  </xdr:oneCellAnchor>
  <xdr:oneCellAnchor>
    <xdr:from>
      <xdr:col>14</xdr:col>
      <xdr:colOff>0</xdr:colOff>
      <xdr:row>34</xdr:row>
      <xdr:rowOff>0</xdr:rowOff>
    </xdr:from>
    <xdr:ext cx="342000" cy="342000"/>
    <xdr:pic>
      <xdr:nvPicPr>
        <xdr:cNvPr id="69" name="Kép 68">
          <a:extLst>
            <a:ext uri="{FF2B5EF4-FFF2-40B4-BE49-F238E27FC236}">
              <a16:creationId xmlns:a16="http://schemas.microsoft.com/office/drawing/2014/main" id="{00000000-0008-0000-1200-00004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1071860"/>
          <a:ext cx="342000" cy="342000"/>
        </a:xfrm>
        <a:prstGeom prst="rect">
          <a:avLst/>
        </a:prstGeom>
      </xdr:spPr>
    </xdr:pic>
    <xdr:clientData/>
  </xdr:oneCellAnchor>
  <xdr:oneCellAnchor>
    <xdr:from>
      <xdr:col>14</xdr:col>
      <xdr:colOff>0</xdr:colOff>
      <xdr:row>36</xdr:row>
      <xdr:rowOff>0</xdr:rowOff>
    </xdr:from>
    <xdr:ext cx="342000" cy="342000"/>
    <xdr:pic>
      <xdr:nvPicPr>
        <xdr:cNvPr id="70" name="Kép 69">
          <a:extLst>
            <a:ext uri="{FF2B5EF4-FFF2-40B4-BE49-F238E27FC236}">
              <a16:creationId xmlns:a16="http://schemas.microsoft.com/office/drawing/2014/main" id="{00000000-0008-0000-1200-00004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oneCellAnchor>
  <xdr:oneCellAnchor>
    <xdr:from>
      <xdr:col>14</xdr:col>
      <xdr:colOff>0</xdr:colOff>
      <xdr:row>37</xdr:row>
      <xdr:rowOff>0</xdr:rowOff>
    </xdr:from>
    <xdr:ext cx="342000" cy="342000"/>
    <xdr:pic>
      <xdr:nvPicPr>
        <xdr:cNvPr id="71" name="Kép 70">
          <a:extLst>
            <a:ext uri="{FF2B5EF4-FFF2-40B4-BE49-F238E27FC236}">
              <a16:creationId xmlns:a16="http://schemas.microsoft.com/office/drawing/2014/main" id="{00000000-0008-0000-1200-00004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oneCellAnchor>
  <xdr:oneCellAnchor>
    <xdr:from>
      <xdr:col>14</xdr:col>
      <xdr:colOff>0</xdr:colOff>
      <xdr:row>38</xdr:row>
      <xdr:rowOff>0</xdr:rowOff>
    </xdr:from>
    <xdr:ext cx="342000" cy="342000"/>
    <xdr:pic>
      <xdr:nvPicPr>
        <xdr:cNvPr id="72" name="Kép 71">
          <a:extLst>
            <a:ext uri="{FF2B5EF4-FFF2-40B4-BE49-F238E27FC236}">
              <a16:creationId xmlns:a16="http://schemas.microsoft.com/office/drawing/2014/main" id="{00000000-0008-0000-1200-00004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2382500"/>
          <a:ext cx="342000" cy="342000"/>
        </a:xfrm>
        <a:prstGeom prst="rect">
          <a:avLst/>
        </a:prstGeom>
      </xdr:spPr>
    </xdr:pic>
    <xdr:clientData/>
  </xdr:oneCellAnchor>
  <xdr:oneCellAnchor>
    <xdr:from>
      <xdr:col>14</xdr:col>
      <xdr:colOff>0</xdr:colOff>
      <xdr:row>40</xdr:row>
      <xdr:rowOff>0</xdr:rowOff>
    </xdr:from>
    <xdr:ext cx="342000" cy="342000"/>
    <xdr:pic>
      <xdr:nvPicPr>
        <xdr:cNvPr id="73" name="Kép 72">
          <a:extLst>
            <a:ext uri="{FF2B5EF4-FFF2-40B4-BE49-F238E27FC236}">
              <a16:creationId xmlns:a16="http://schemas.microsoft.com/office/drawing/2014/main" id="{00000000-0008-0000-1200-00004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3037820"/>
          <a:ext cx="342000" cy="342000"/>
        </a:xfrm>
        <a:prstGeom prst="rect">
          <a:avLst/>
        </a:prstGeom>
      </xdr:spPr>
    </xdr:pic>
    <xdr:clientData/>
  </xdr:oneCellAnchor>
  <xdr:oneCellAnchor>
    <xdr:from>
      <xdr:col>3</xdr:col>
      <xdr:colOff>0</xdr:colOff>
      <xdr:row>21</xdr:row>
      <xdr:rowOff>0</xdr:rowOff>
    </xdr:from>
    <xdr:ext cx="342000" cy="342000"/>
    <xdr:pic>
      <xdr:nvPicPr>
        <xdr:cNvPr id="77" name="Kép 76">
          <a:extLst>
            <a:ext uri="{FF2B5EF4-FFF2-40B4-BE49-F238E27FC236}">
              <a16:creationId xmlns:a16="http://schemas.microsoft.com/office/drawing/2014/main" id="{00000000-0008-0000-1200-00004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6156960"/>
          <a:ext cx="342000" cy="342000"/>
        </a:xfrm>
        <a:prstGeom prst="rect">
          <a:avLst/>
        </a:prstGeom>
      </xdr:spPr>
    </xdr:pic>
    <xdr:clientData/>
  </xdr:oneCellAnchor>
  <xdr:oneCellAnchor>
    <xdr:from>
      <xdr:col>3</xdr:col>
      <xdr:colOff>0</xdr:colOff>
      <xdr:row>22</xdr:row>
      <xdr:rowOff>0</xdr:rowOff>
    </xdr:from>
    <xdr:ext cx="342000" cy="342000"/>
    <xdr:pic>
      <xdr:nvPicPr>
        <xdr:cNvPr id="78" name="Kép 77">
          <a:extLst>
            <a:ext uri="{FF2B5EF4-FFF2-40B4-BE49-F238E27FC236}">
              <a16:creationId xmlns:a16="http://schemas.microsoft.com/office/drawing/2014/main" id="{00000000-0008-0000-12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6156960"/>
          <a:ext cx="342000" cy="342000"/>
        </a:xfrm>
        <a:prstGeom prst="rect">
          <a:avLst/>
        </a:prstGeom>
      </xdr:spPr>
    </xdr:pic>
    <xdr:clientData/>
  </xdr:oneCellAnchor>
  <xdr:oneCellAnchor>
    <xdr:from>
      <xdr:col>3</xdr:col>
      <xdr:colOff>0</xdr:colOff>
      <xdr:row>23</xdr:row>
      <xdr:rowOff>0</xdr:rowOff>
    </xdr:from>
    <xdr:ext cx="342000" cy="342000"/>
    <xdr:pic>
      <xdr:nvPicPr>
        <xdr:cNvPr id="79" name="Kép 78">
          <a:extLst>
            <a:ext uri="{FF2B5EF4-FFF2-40B4-BE49-F238E27FC236}">
              <a16:creationId xmlns:a16="http://schemas.microsoft.com/office/drawing/2014/main" id="{00000000-0008-0000-1200-00004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6156960"/>
          <a:ext cx="342000" cy="342000"/>
        </a:xfrm>
        <a:prstGeom prst="rect">
          <a:avLst/>
        </a:prstGeom>
      </xdr:spPr>
    </xdr:pic>
    <xdr:clientData/>
  </xdr:oneCellAnchor>
  <xdr:oneCellAnchor>
    <xdr:from>
      <xdr:col>3</xdr:col>
      <xdr:colOff>0</xdr:colOff>
      <xdr:row>24</xdr:row>
      <xdr:rowOff>0</xdr:rowOff>
    </xdr:from>
    <xdr:ext cx="342000" cy="342000"/>
    <xdr:pic>
      <xdr:nvPicPr>
        <xdr:cNvPr id="80" name="Kép 79">
          <a:extLst>
            <a:ext uri="{FF2B5EF4-FFF2-40B4-BE49-F238E27FC236}">
              <a16:creationId xmlns:a16="http://schemas.microsoft.com/office/drawing/2014/main" id="{00000000-0008-0000-12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36420" y="6156960"/>
          <a:ext cx="342000" cy="342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81" name="Lekerekített téglalap 73">
          <a:hlinkClick xmlns:r="http://schemas.openxmlformats.org/officeDocument/2006/relationships" r:id="rId16" tooltip="2013 Berlin"/>
          <a:extLst>
            <a:ext uri="{FF2B5EF4-FFF2-40B4-BE49-F238E27FC236}">
              <a16:creationId xmlns:a16="http://schemas.microsoft.com/office/drawing/2014/main" id="{1EE167A8-283F-4D42-B5E5-F117567343FC}"/>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82" name="Lekerekített téglalap 74">
          <a:hlinkClick xmlns:r="http://schemas.openxmlformats.org/officeDocument/2006/relationships" r:id="rId17" tooltip="2014 Billund"/>
          <a:extLst>
            <a:ext uri="{FF2B5EF4-FFF2-40B4-BE49-F238E27FC236}">
              <a16:creationId xmlns:a16="http://schemas.microsoft.com/office/drawing/2014/main" id="{6AC7436A-FF4A-44CA-AD41-CD6F7D9CF483}"/>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83" name="Lekerekített téglalap 75">
          <a:hlinkClick xmlns:r="http://schemas.openxmlformats.org/officeDocument/2006/relationships" r:id="rId18" tooltip="2015 Lubin"/>
          <a:extLst>
            <a:ext uri="{FF2B5EF4-FFF2-40B4-BE49-F238E27FC236}">
              <a16:creationId xmlns:a16="http://schemas.microsoft.com/office/drawing/2014/main" id="{D04531A6-318C-440E-BDF6-1CAA359015F7}"/>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84" name="Lekerekített téglalap 76">
          <a:hlinkClick xmlns:r="http://schemas.openxmlformats.org/officeDocument/2006/relationships" r:id="rId19" tooltip="2016 Almelo"/>
          <a:extLst>
            <a:ext uri="{FF2B5EF4-FFF2-40B4-BE49-F238E27FC236}">
              <a16:creationId xmlns:a16="http://schemas.microsoft.com/office/drawing/2014/main" id="{170A4573-5919-4582-9C78-0DFDDBCCDDA3}"/>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85" name="Lekerekített téglalap 82">
          <a:hlinkClick xmlns:r="http://schemas.openxmlformats.org/officeDocument/2006/relationships" r:id="rId20" tooltip="2017 Budapest"/>
          <a:extLst>
            <a:ext uri="{FF2B5EF4-FFF2-40B4-BE49-F238E27FC236}">
              <a16:creationId xmlns:a16="http://schemas.microsoft.com/office/drawing/2014/main" id="{CB1EC374-373B-47B9-87D7-34503BB031FD}"/>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86" name="Lekerekített téglalap 82">
          <a:hlinkClick xmlns:r="http://schemas.openxmlformats.org/officeDocument/2006/relationships" r:id="rId21" tooltip="2018 Billund"/>
          <a:extLst>
            <a:ext uri="{FF2B5EF4-FFF2-40B4-BE49-F238E27FC236}">
              <a16:creationId xmlns:a16="http://schemas.microsoft.com/office/drawing/2014/main" id="{997FC90F-553A-4438-A5D0-2E5F0E66CE74}"/>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87" name="Lekerekített téglalap 76">
          <a:hlinkClick xmlns:r="http://schemas.openxmlformats.org/officeDocument/2006/relationships" r:id="rId22" tooltip="2019 Fulda"/>
          <a:extLst>
            <a:ext uri="{FF2B5EF4-FFF2-40B4-BE49-F238E27FC236}">
              <a16:creationId xmlns:a16="http://schemas.microsoft.com/office/drawing/2014/main" id="{7B8FBE86-ED11-460D-9763-C83DCB49A639}"/>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88" name="Lekerekített téglalap 82">
          <a:hlinkClick xmlns:r="http://schemas.openxmlformats.org/officeDocument/2006/relationships" r:id="rId23" tooltip="2020 Bierdzany"/>
          <a:extLst>
            <a:ext uri="{FF2B5EF4-FFF2-40B4-BE49-F238E27FC236}">
              <a16:creationId xmlns:a16="http://schemas.microsoft.com/office/drawing/2014/main" id="{A2C423D9-8852-4DB9-B77B-93A0886CFF65}"/>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89" name="Lekerekített téglalap 82">
          <a:hlinkClick xmlns:r="http://schemas.openxmlformats.org/officeDocument/2006/relationships" r:id="rId24" tooltip="2021 Bielsko-Biala"/>
          <a:extLst>
            <a:ext uri="{FF2B5EF4-FFF2-40B4-BE49-F238E27FC236}">
              <a16:creationId xmlns:a16="http://schemas.microsoft.com/office/drawing/2014/main" id="{4796992A-6C5F-40DF-894C-CFD1E75E6349}"/>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90" name="Lekerekített téglalap 77">
          <a:hlinkClick xmlns:r="http://schemas.openxmlformats.org/officeDocument/2006/relationships" r:id="rId25" tooltip="Overview"/>
          <a:extLst>
            <a:ext uri="{FF2B5EF4-FFF2-40B4-BE49-F238E27FC236}">
              <a16:creationId xmlns:a16="http://schemas.microsoft.com/office/drawing/2014/main" id="{9AFE64C3-51F5-4831-BC97-270B0C589D74}"/>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91" name="Lekerekített téglalap 78">
          <a:hlinkClick xmlns:r="http://schemas.openxmlformats.org/officeDocument/2006/relationships" r:id="rId26" tooltip="All Time Table"/>
          <a:extLst>
            <a:ext uri="{FF2B5EF4-FFF2-40B4-BE49-F238E27FC236}">
              <a16:creationId xmlns:a16="http://schemas.microsoft.com/office/drawing/2014/main" id="{3254EAA7-67C7-40C3-997B-98D48F19AF90}"/>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92" name="Lekerekített téglalap 79">
          <a:hlinkClick xmlns:r="http://schemas.openxmlformats.org/officeDocument/2006/relationships" r:id="rId27" tooltip="Records"/>
          <a:extLst>
            <a:ext uri="{FF2B5EF4-FFF2-40B4-BE49-F238E27FC236}">
              <a16:creationId xmlns:a16="http://schemas.microsoft.com/office/drawing/2014/main" id="{C8A17003-A0FB-4FDD-93C9-FA5E0B2C9C33}"/>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13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13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13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13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1300-000006000000}"/>
            </a:ext>
          </a:extLst>
        </xdr:cNvPr>
        <xdr:cNvSpPr/>
      </xdr:nvSpPr>
      <xdr:spPr>
        <a:xfrm>
          <a:off x="2000251" y="6000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1300-000007000000}"/>
            </a:ext>
          </a:extLst>
        </xdr:cNvPr>
        <xdr:cNvSpPr/>
      </xdr:nvSpPr>
      <xdr:spPr>
        <a:xfrm>
          <a:off x="2009776" y="1133475"/>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1300-000008000000}"/>
            </a:ext>
          </a:extLst>
        </xdr:cNvPr>
        <xdr:cNvSpPr/>
      </xdr:nvSpPr>
      <xdr:spPr>
        <a:xfrm>
          <a:off x="2771775"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1300-000009000000}"/>
            </a:ext>
          </a:extLst>
        </xdr:cNvPr>
        <xdr:cNvSpPr/>
      </xdr:nvSpPr>
      <xdr:spPr>
        <a:xfrm>
          <a:off x="2771776"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1300-00000A000000}"/>
            </a:ext>
          </a:extLst>
        </xdr:cNvPr>
        <xdr:cNvSpPr/>
      </xdr:nvSpPr>
      <xdr:spPr>
        <a:xfrm>
          <a:off x="27813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904875</xdr:colOff>
      <xdr:row>4</xdr:row>
      <xdr:rowOff>180975</xdr:rowOff>
    </xdr:from>
    <xdr:to>
      <xdr:col>15</xdr:col>
      <xdr:colOff>1245870</xdr:colOff>
      <xdr:row>6</xdr:row>
      <xdr:rowOff>0</xdr:rowOff>
    </xdr:to>
    <xdr:pic>
      <xdr:nvPicPr>
        <xdr:cNvPr id="17" name="Kép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10"/>
        <a:stretch>
          <a:fillRect/>
        </a:stretch>
      </xdr:blipFill>
      <xdr:spPr>
        <a:xfrm>
          <a:off x="7191375" y="1866900"/>
          <a:ext cx="342900" cy="342900"/>
        </a:xfrm>
        <a:prstGeom prst="rect">
          <a:avLst/>
        </a:prstGeom>
      </xdr:spPr>
    </xdr:pic>
    <xdr:clientData/>
  </xdr:twoCellAnchor>
  <xdr:oneCellAnchor>
    <xdr:from>
      <xdr:col>15</xdr:col>
      <xdr:colOff>1209675</xdr:colOff>
      <xdr:row>4</xdr:row>
      <xdr:rowOff>180975</xdr:rowOff>
    </xdr:from>
    <xdr:ext cx="342000" cy="342000"/>
    <xdr:pic>
      <xdr:nvPicPr>
        <xdr:cNvPr id="18" name="Kép 17">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96175" y="1866900"/>
          <a:ext cx="342000" cy="342000"/>
        </a:xfrm>
        <a:prstGeom prst="rect">
          <a:avLst/>
        </a:prstGeom>
      </xdr:spPr>
    </xdr:pic>
    <xdr:clientData/>
  </xdr:oneCellAnchor>
  <xdr:oneCellAnchor>
    <xdr:from>
      <xdr:col>15</xdr:col>
      <xdr:colOff>1533525</xdr:colOff>
      <xdr:row>4</xdr:row>
      <xdr:rowOff>180975</xdr:rowOff>
    </xdr:from>
    <xdr:ext cx="342000" cy="342000"/>
    <xdr:pic>
      <xdr:nvPicPr>
        <xdr:cNvPr id="22" name="Kép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820025" y="1866900"/>
          <a:ext cx="342000" cy="342000"/>
        </a:xfrm>
        <a:prstGeom prst="rect">
          <a:avLst/>
        </a:prstGeom>
      </xdr:spPr>
    </xdr:pic>
    <xdr:clientData/>
  </xdr:oneCellAnchor>
  <xdr:twoCellAnchor editAs="oneCell">
    <xdr:from>
      <xdr:col>11</xdr:col>
      <xdr:colOff>1171575</xdr:colOff>
      <xdr:row>2</xdr:row>
      <xdr:rowOff>495300</xdr:rowOff>
    </xdr:from>
    <xdr:to>
      <xdr:col>12</xdr:col>
      <xdr:colOff>76200</xdr:colOff>
      <xdr:row>3</xdr:row>
      <xdr:rowOff>506730</xdr:rowOff>
    </xdr:to>
    <xdr:pic>
      <xdr:nvPicPr>
        <xdr:cNvPr id="25" name="Kép 24">
          <a:extLst>
            <a:ext uri="{FF2B5EF4-FFF2-40B4-BE49-F238E27FC236}">
              <a16:creationId xmlns:a16="http://schemas.microsoft.com/office/drawing/2014/main" id="{00000000-0008-0000-1300-000019000000}"/>
            </a:ext>
          </a:extLst>
        </xdr:cNvPr>
        <xdr:cNvPicPr>
          <a:picLocks noChangeAspect="1"/>
        </xdr:cNvPicPr>
      </xdr:nvPicPr>
      <xdr:blipFill>
        <a:blip xmlns:r="http://schemas.openxmlformats.org/officeDocument/2006/relationships" r:embed="rId10"/>
        <a:stretch>
          <a:fillRect/>
        </a:stretch>
      </xdr:blipFill>
      <xdr:spPr>
        <a:xfrm>
          <a:off x="4705350" y="1095375"/>
          <a:ext cx="552450" cy="552450"/>
        </a:xfrm>
        <a:prstGeom prst="rect">
          <a:avLst/>
        </a:prstGeom>
      </xdr:spPr>
    </xdr:pic>
    <xdr:clientData/>
  </xdr:twoCellAnchor>
  <xdr:oneCellAnchor>
    <xdr:from>
      <xdr:col>19</xdr:col>
      <xdr:colOff>161925</xdr:colOff>
      <xdr:row>4</xdr:row>
      <xdr:rowOff>163830</xdr:rowOff>
    </xdr:from>
    <xdr:ext cx="360000" cy="360000"/>
    <xdr:pic>
      <xdr:nvPicPr>
        <xdr:cNvPr id="26" name="Kép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222105" y="1840230"/>
          <a:ext cx="360000" cy="360000"/>
        </a:xfrm>
        <a:prstGeom prst="rect">
          <a:avLst/>
        </a:prstGeom>
      </xdr:spPr>
    </xdr:pic>
    <xdr:clientData/>
  </xdr:oneCellAnchor>
  <xdr:twoCellAnchor editAs="oneCell">
    <xdr:from>
      <xdr:col>1</xdr:col>
      <xdr:colOff>38101</xdr:colOff>
      <xdr:row>1</xdr:row>
      <xdr:rowOff>9525</xdr:rowOff>
    </xdr:from>
    <xdr:to>
      <xdr:col>2</xdr:col>
      <xdr:colOff>1040130</xdr:colOff>
      <xdr:row>3</xdr:row>
      <xdr:rowOff>440912</xdr:rowOff>
    </xdr:to>
    <xdr:pic>
      <xdr:nvPicPr>
        <xdr:cNvPr id="34" name="Kép 33">
          <a:extLst>
            <a:ext uri="{FF2B5EF4-FFF2-40B4-BE49-F238E27FC236}">
              <a16:creationId xmlns:a16="http://schemas.microsoft.com/office/drawing/2014/main" id="{00000000-0008-0000-1300-00002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7626" y="66675"/>
          <a:ext cx="1133474" cy="151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205740</xdr:colOff>
      <xdr:row>4</xdr:row>
      <xdr:rowOff>173355</xdr:rowOff>
    </xdr:from>
    <xdr:ext cx="335962" cy="342000"/>
    <xdr:pic>
      <xdr:nvPicPr>
        <xdr:cNvPr id="36" name="Kép 35">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05800" y="1849755"/>
          <a:ext cx="335962" cy="342000"/>
        </a:xfrm>
        <a:prstGeom prst="rect">
          <a:avLst/>
        </a:prstGeom>
      </xdr:spPr>
    </xdr:pic>
    <xdr:clientData/>
  </xdr:oneCellAnchor>
  <xdr:twoCellAnchor editAs="oneCell">
    <xdr:from>
      <xdr:col>21</xdr:col>
      <xdr:colOff>154305</xdr:colOff>
      <xdr:row>4</xdr:row>
      <xdr:rowOff>180975</xdr:rowOff>
    </xdr:from>
    <xdr:to>
      <xdr:col>22</xdr:col>
      <xdr:colOff>180075</xdr:colOff>
      <xdr:row>5</xdr:row>
      <xdr:rowOff>321045</xdr:rowOff>
    </xdr:to>
    <xdr:pic>
      <xdr:nvPicPr>
        <xdr:cNvPr id="37" name="Kép 36">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854565" y="1857375"/>
          <a:ext cx="347715" cy="334380"/>
        </a:xfrm>
        <a:prstGeom prst="rect">
          <a:avLst/>
        </a:prstGeom>
      </xdr:spPr>
    </xdr:pic>
    <xdr:clientData/>
  </xdr:twoCellAnchor>
  <xdr:twoCellAnchor editAs="oneCell">
    <xdr:from>
      <xdr:col>3</xdr:col>
      <xdr:colOff>0</xdr:colOff>
      <xdr:row>19</xdr:row>
      <xdr:rowOff>0</xdr:rowOff>
    </xdr:from>
    <xdr:to>
      <xdr:col>4</xdr:col>
      <xdr:colOff>10530</xdr:colOff>
      <xdr:row>20</xdr:row>
      <xdr:rowOff>10530</xdr:rowOff>
    </xdr:to>
    <xdr:pic>
      <xdr:nvPicPr>
        <xdr:cNvPr id="38" name="Kép 3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90700" y="6238875"/>
          <a:ext cx="342000" cy="342000"/>
        </a:xfrm>
        <a:prstGeom prst="rect">
          <a:avLst/>
        </a:prstGeom>
      </xdr:spPr>
    </xdr:pic>
    <xdr:clientData/>
  </xdr:twoCellAnchor>
  <xdr:twoCellAnchor editAs="oneCell">
    <xdr:from>
      <xdr:col>3</xdr:col>
      <xdr:colOff>0</xdr:colOff>
      <xdr:row>17</xdr:row>
      <xdr:rowOff>0</xdr:rowOff>
    </xdr:from>
    <xdr:to>
      <xdr:col>4</xdr:col>
      <xdr:colOff>11430</xdr:colOff>
      <xdr:row>18</xdr:row>
      <xdr:rowOff>11430</xdr:rowOff>
    </xdr:to>
    <xdr:pic>
      <xdr:nvPicPr>
        <xdr:cNvPr id="39" name="Kép 38">
          <a:extLst>
            <a:ext uri="{FF2B5EF4-FFF2-40B4-BE49-F238E27FC236}">
              <a16:creationId xmlns:a16="http://schemas.microsoft.com/office/drawing/2014/main" id="{00000000-0008-0000-1300-000027000000}"/>
            </a:ext>
          </a:extLst>
        </xdr:cNvPr>
        <xdr:cNvPicPr>
          <a:picLocks noChangeAspect="1"/>
        </xdr:cNvPicPr>
      </xdr:nvPicPr>
      <xdr:blipFill>
        <a:blip xmlns:r="http://schemas.openxmlformats.org/officeDocument/2006/relationships" r:embed="rId10"/>
        <a:stretch>
          <a:fillRect/>
        </a:stretch>
      </xdr:blipFill>
      <xdr:spPr>
        <a:xfrm>
          <a:off x="1790700" y="5572125"/>
          <a:ext cx="342900" cy="342900"/>
        </a:xfrm>
        <a:prstGeom prst="rect">
          <a:avLst/>
        </a:prstGeom>
      </xdr:spPr>
    </xdr:pic>
    <xdr:clientData/>
  </xdr:twoCellAnchor>
  <xdr:oneCellAnchor>
    <xdr:from>
      <xdr:col>3</xdr:col>
      <xdr:colOff>0</xdr:colOff>
      <xdr:row>10</xdr:row>
      <xdr:rowOff>0</xdr:rowOff>
    </xdr:from>
    <xdr:ext cx="342900" cy="342900"/>
    <xdr:pic>
      <xdr:nvPicPr>
        <xdr:cNvPr id="40" name="Kép 39">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10"/>
        <a:stretch>
          <a:fillRect/>
        </a:stretch>
      </xdr:blipFill>
      <xdr:spPr>
        <a:xfrm>
          <a:off x="1790700" y="5572125"/>
          <a:ext cx="342900" cy="342900"/>
        </a:xfrm>
        <a:prstGeom prst="rect">
          <a:avLst/>
        </a:prstGeom>
      </xdr:spPr>
    </xdr:pic>
    <xdr:clientData/>
  </xdr:oneCellAnchor>
  <xdr:twoCellAnchor editAs="oneCell">
    <xdr:from>
      <xdr:col>14</xdr:col>
      <xdr:colOff>0</xdr:colOff>
      <xdr:row>9</xdr:row>
      <xdr:rowOff>0</xdr:rowOff>
    </xdr:from>
    <xdr:to>
      <xdr:col>15</xdr:col>
      <xdr:colOff>11430</xdr:colOff>
      <xdr:row>10</xdr:row>
      <xdr:rowOff>11430</xdr:rowOff>
    </xdr:to>
    <xdr:pic>
      <xdr:nvPicPr>
        <xdr:cNvPr id="42" name="Kép 41">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10"/>
        <a:stretch>
          <a:fillRect/>
        </a:stretch>
      </xdr:blipFill>
      <xdr:spPr>
        <a:xfrm>
          <a:off x="5953125" y="2905125"/>
          <a:ext cx="342900" cy="342900"/>
        </a:xfrm>
        <a:prstGeom prst="rect">
          <a:avLst/>
        </a:prstGeom>
      </xdr:spPr>
    </xdr:pic>
    <xdr:clientData/>
  </xdr:twoCellAnchor>
  <xdr:oneCellAnchor>
    <xdr:from>
      <xdr:col>3</xdr:col>
      <xdr:colOff>0</xdr:colOff>
      <xdr:row>12</xdr:row>
      <xdr:rowOff>0</xdr:rowOff>
    </xdr:from>
    <xdr:ext cx="342000" cy="342000"/>
    <xdr:pic>
      <xdr:nvPicPr>
        <xdr:cNvPr id="43" name="Kép 42">
          <a:extLst>
            <a:ext uri="{FF2B5EF4-FFF2-40B4-BE49-F238E27FC236}">
              <a16:creationId xmlns:a16="http://schemas.microsoft.com/office/drawing/2014/main" id="{00000000-0008-0000-1300-00002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905250"/>
          <a:ext cx="342000" cy="342000"/>
        </a:xfrm>
        <a:prstGeom prst="rect">
          <a:avLst/>
        </a:prstGeom>
      </xdr:spPr>
    </xdr:pic>
    <xdr:clientData/>
  </xdr:oneCellAnchor>
  <xdr:oneCellAnchor>
    <xdr:from>
      <xdr:col>14</xdr:col>
      <xdr:colOff>0</xdr:colOff>
      <xdr:row>10</xdr:row>
      <xdr:rowOff>0</xdr:rowOff>
    </xdr:from>
    <xdr:ext cx="342000" cy="342000"/>
    <xdr:pic>
      <xdr:nvPicPr>
        <xdr:cNvPr id="44" name="Kép 43">
          <a:extLst>
            <a:ext uri="{FF2B5EF4-FFF2-40B4-BE49-F238E27FC236}">
              <a16:creationId xmlns:a16="http://schemas.microsoft.com/office/drawing/2014/main" id="{00000000-0008-0000-13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238500"/>
          <a:ext cx="342000" cy="342000"/>
        </a:xfrm>
        <a:prstGeom prst="rect">
          <a:avLst/>
        </a:prstGeom>
      </xdr:spPr>
    </xdr:pic>
    <xdr:clientData/>
  </xdr:oneCellAnchor>
  <xdr:oneCellAnchor>
    <xdr:from>
      <xdr:col>14</xdr:col>
      <xdr:colOff>0</xdr:colOff>
      <xdr:row>12</xdr:row>
      <xdr:rowOff>0</xdr:rowOff>
    </xdr:from>
    <xdr:ext cx="342000" cy="342000"/>
    <xdr:pic>
      <xdr:nvPicPr>
        <xdr:cNvPr id="45" name="Kép 44">
          <a:extLst>
            <a:ext uri="{FF2B5EF4-FFF2-40B4-BE49-F238E27FC236}">
              <a16:creationId xmlns:a16="http://schemas.microsoft.com/office/drawing/2014/main" id="{00000000-0008-0000-13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905250"/>
          <a:ext cx="342000" cy="342000"/>
        </a:xfrm>
        <a:prstGeom prst="rect">
          <a:avLst/>
        </a:prstGeom>
      </xdr:spPr>
    </xdr:pic>
    <xdr:clientData/>
  </xdr:oneCellAnchor>
  <xdr:twoCellAnchor editAs="oneCell">
    <xdr:from>
      <xdr:col>17</xdr:col>
      <xdr:colOff>190500</xdr:colOff>
      <xdr:row>4</xdr:row>
      <xdr:rowOff>175260</xdr:rowOff>
    </xdr:from>
    <xdr:to>
      <xdr:col>18</xdr:col>
      <xdr:colOff>208650</xdr:colOff>
      <xdr:row>6</xdr:row>
      <xdr:rowOff>1481</xdr:rowOff>
    </xdr:to>
    <xdr:pic>
      <xdr:nvPicPr>
        <xdr:cNvPr id="33" name="Kép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610600" y="1851660"/>
          <a:ext cx="342000" cy="342000"/>
        </a:xfrm>
        <a:prstGeom prst="rect">
          <a:avLst/>
        </a:prstGeom>
      </xdr:spPr>
    </xdr:pic>
    <xdr:clientData/>
  </xdr:twoCellAnchor>
  <xdr:twoCellAnchor editAs="oneCell">
    <xdr:from>
      <xdr:col>18</xdr:col>
      <xdr:colOff>175260</xdr:colOff>
      <xdr:row>4</xdr:row>
      <xdr:rowOff>182880</xdr:rowOff>
    </xdr:from>
    <xdr:to>
      <xdr:col>19</xdr:col>
      <xdr:colOff>199125</xdr:colOff>
      <xdr:row>6</xdr:row>
      <xdr:rowOff>8625</xdr:rowOff>
    </xdr:to>
    <xdr:pic>
      <xdr:nvPicPr>
        <xdr:cNvPr id="19" name="Kép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915400" y="1859280"/>
          <a:ext cx="342000" cy="342000"/>
        </a:xfrm>
        <a:prstGeom prst="rect">
          <a:avLst/>
        </a:prstGeom>
      </xdr:spPr>
    </xdr:pic>
    <xdr:clientData/>
  </xdr:twoCellAnchor>
  <xdr:twoCellAnchor editAs="oneCell">
    <xdr:from>
      <xdr:col>20</xdr:col>
      <xdr:colOff>160020</xdr:colOff>
      <xdr:row>4</xdr:row>
      <xdr:rowOff>175260</xdr:rowOff>
    </xdr:from>
    <xdr:to>
      <xdr:col>21</xdr:col>
      <xdr:colOff>180075</xdr:colOff>
      <xdr:row>6</xdr:row>
      <xdr:rowOff>1481</xdr:rowOff>
    </xdr:to>
    <xdr:pic>
      <xdr:nvPicPr>
        <xdr:cNvPr id="41" name="Kép 40">
          <a:extLst>
            <a:ext uri="{FF2B5EF4-FFF2-40B4-BE49-F238E27FC236}">
              <a16:creationId xmlns:a16="http://schemas.microsoft.com/office/drawing/2014/main" id="{00000000-0008-0000-1300-00002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540240" y="1851660"/>
          <a:ext cx="342000" cy="342000"/>
        </a:xfrm>
        <a:prstGeom prst="rect">
          <a:avLst/>
        </a:prstGeom>
      </xdr:spPr>
    </xdr:pic>
    <xdr:clientData/>
  </xdr:twoCellAnchor>
  <xdr:twoCellAnchor editAs="oneCell">
    <xdr:from>
      <xdr:col>3</xdr:col>
      <xdr:colOff>0</xdr:colOff>
      <xdr:row>14</xdr:row>
      <xdr:rowOff>0</xdr:rowOff>
    </xdr:from>
    <xdr:to>
      <xdr:col>3</xdr:col>
      <xdr:colOff>342000</xdr:colOff>
      <xdr:row>15</xdr:row>
      <xdr:rowOff>18150</xdr:rowOff>
    </xdr:to>
    <xdr:pic>
      <xdr:nvPicPr>
        <xdr:cNvPr id="46" name="Kép 45">
          <a:extLst>
            <a:ext uri="{FF2B5EF4-FFF2-40B4-BE49-F238E27FC236}">
              <a16:creationId xmlns:a16="http://schemas.microsoft.com/office/drawing/2014/main" id="{00000000-0008-0000-1300-00002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36420" y="4518660"/>
          <a:ext cx="342000" cy="342000"/>
        </a:xfrm>
        <a:prstGeom prst="rect">
          <a:avLst/>
        </a:prstGeom>
      </xdr:spPr>
    </xdr:pic>
    <xdr:clientData/>
  </xdr:twoCellAnchor>
  <xdr:twoCellAnchor editAs="oneCell">
    <xdr:from>
      <xdr:col>14</xdr:col>
      <xdr:colOff>0</xdr:colOff>
      <xdr:row>11</xdr:row>
      <xdr:rowOff>0</xdr:rowOff>
    </xdr:from>
    <xdr:to>
      <xdr:col>14</xdr:col>
      <xdr:colOff>342000</xdr:colOff>
      <xdr:row>12</xdr:row>
      <xdr:rowOff>18150</xdr:rowOff>
    </xdr:to>
    <xdr:pic>
      <xdr:nvPicPr>
        <xdr:cNvPr id="47" name="Kép 46">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3535680"/>
          <a:ext cx="342000" cy="342000"/>
        </a:xfrm>
        <a:prstGeom prst="rect">
          <a:avLst/>
        </a:prstGeom>
      </xdr:spPr>
    </xdr:pic>
    <xdr:clientData/>
  </xdr:twoCellAnchor>
  <xdr:oneCellAnchor>
    <xdr:from>
      <xdr:col>3</xdr:col>
      <xdr:colOff>0</xdr:colOff>
      <xdr:row>21</xdr:row>
      <xdr:rowOff>0</xdr:rowOff>
    </xdr:from>
    <xdr:ext cx="352425" cy="337185"/>
    <xdr:pic>
      <xdr:nvPicPr>
        <xdr:cNvPr id="48" name="Kép 47">
          <a:extLst>
            <a:ext uri="{FF2B5EF4-FFF2-40B4-BE49-F238E27FC236}">
              <a16:creationId xmlns:a16="http://schemas.microsoft.com/office/drawing/2014/main" id="{00000000-0008-0000-1300-000030000000}"/>
            </a:ext>
          </a:extLst>
        </xdr:cNvPr>
        <xdr:cNvPicPr>
          <a:picLocks noChangeAspect="1"/>
        </xdr:cNvPicPr>
      </xdr:nvPicPr>
      <xdr:blipFill>
        <a:blip xmlns:r="http://schemas.openxmlformats.org/officeDocument/2006/relationships" r:embed="rId10"/>
        <a:stretch>
          <a:fillRect/>
        </a:stretch>
      </xdr:blipFill>
      <xdr:spPr>
        <a:xfrm>
          <a:off x="1836420" y="5501640"/>
          <a:ext cx="352425" cy="337185"/>
        </a:xfrm>
        <a:prstGeom prst="rect">
          <a:avLst/>
        </a:prstGeom>
      </xdr:spPr>
    </xdr:pic>
    <xdr:clientData/>
  </xdr:oneCellAnchor>
  <xdr:twoCellAnchor editAs="oneCell">
    <xdr:from>
      <xdr:col>14</xdr:col>
      <xdr:colOff>0</xdr:colOff>
      <xdr:row>14</xdr:row>
      <xdr:rowOff>0</xdr:rowOff>
    </xdr:from>
    <xdr:to>
      <xdr:col>15</xdr:col>
      <xdr:colOff>11430</xdr:colOff>
      <xdr:row>15</xdr:row>
      <xdr:rowOff>11430</xdr:rowOff>
    </xdr:to>
    <xdr:pic>
      <xdr:nvPicPr>
        <xdr:cNvPr id="50" name="Kép 49">
          <a:extLst>
            <a:ext uri="{FF2B5EF4-FFF2-40B4-BE49-F238E27FC236}">
              <a16:creationId xmlns:a16="http://schemas.microsoft.com/office/drawing/2014/main" id="{00000000-0008-0000-1300-000032000000}"/>
            </a:ext>
          </a:extLst>
        </xdr:cNvPr>
        <xdr:cNvPicPr>
          <a:picLocks noChangeAspect="1"/>
        </xdr:cNvPicPr>
      </xdr:nvPicPr>
      <xdr:blipFill>
        <a:blip xmlns:r="http://schemas.openxmlformats.org/officeDocument/2006/relationships" r:embed="rId10"/>
        <a:stretch>
          <a:fillRect/>
        </a:stretch>
      </xdr:blipFill>
      <xdr:spPr>
        <a:xfrm>
          <a:off x="6111240" y="4518660"/>
          <a:ext cx="352425" cy="337185"/>
        </a:xfrm>
        <a:prstGeom prst="rect">
          <a:avLst/>
        </a:prstGeom>
      </xdr:spPr>
    </xdr:pic>
    <xdr:clientData/>
  </xdr:twoCellAnchor>
  <xdr:oneCellAnchor>
    <xdr:from>
      <xdr:col>14</xdr:col>
      <xdr:colOff>0</xdr:colOff>
      <xdr:row>15</xdr:row>
      <xdr:rowOff>0</xdr:rowOff>
    </xdr:from>
    <xdr:ext cx="342000" cy="342000"/>
    <xdr:pic>
      <xdr:nvPicPr>
        <xdr:cNvPr id="51" name="Kép 50">
          <a:extLst>
            <a:ext uri="{FF2B5EF4-FFF2-40B4-BE49-F238E27FC236}">
              <a16:creationId xmlns:a16="http://schemas.microsoft.com/office/drawing/2014/main" id="{00000000-0008-0000-13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oneCellAnchor>
  <xdr:twoCellAnchor editAs="oneCell">
    <xdr:from>
      <xdr:col>14</xdr:col>
      <xdr:colOff>0</xdr:colOff>
      <xdr:row>16</xdr:row>
      <xdr:rowOff>0</xdr:rowOff>
    </xdr:from>
    <xdr:to>
      <xdr:col>14</xdr:col>
      <xdr:colOff>342000</xdr:colOff>
      <xdr:row>17</xdr:row>
      <xdr:rowOff>18150</xdr:rowOff>
    </xdr:to>
    <xdr:pic>
      <xdr:nvPicPr>
        <xdr:cNvPr id="52" name="Kép 51">
          <a:extLst>
            <a:ext uri="{FF2B5EF4-FFF2-40B4-BE49-F238E27FC236}">
              <a16:creationId xmlns:a16="http://schemas.microsoft.com/office/drawing/2014/main" id="{00000000-0008-0000-1300-00003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5173980"/>
          <a:ext cx="342000" cy="342000"/>
        </a:xfrm>
        <a:prstGeom prst="rect">
          <a:avLst/>
        </a:prstGeom>
      </xdr:spPr>
    </xdr:pic>
    <xdr:clientData/>
  </xdr:twoCellAnchor>
  <xdr:twoCellAnchor editAs="oneCell">
    <xdr:from>
      <xdr:col>14</xdr:col>
      <xdr:colOff>0</xdr:colOff>
      <xdr:row>23</xdr:row>
      <xdr:rowOff>0</xdr:rowOff>
    </xdr:from>
    <xdr:to>
      <xdr:col>15</xdr:col>
      <xdr:colOff>11430</xdr:colOff>
      <xdr:row>24</xdr:row>
      <xdr:rowOff>11430</xdr:rowOff>
    </xdr:to>
    <xdr:pic>
      <xdr:nvPicPr>
        <xdr:cNvPr id="53" name="Kép 52">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10"/>
        <a:stretch>
          <a:fillRect/>
        </a:stretch>
      </xdr:blipFill>
      <xdr:spPr>
        <a:xfrm>
          <a:off x="6111240" y="7467600"/>
          <a:ext cx="352425" cy="337185"/>
        </a:xfrm>
        <a:prstGeom prst="rect">
          <a:avLst/>
        </a:prstGeom>
      </xdr:spPr>
    </xdr:pic>
    <xdr:clientData/>
  </xdr:twoCellAnchor>
  <xdr:twoCellAnchor editAs="oneCell">
    <xdr:from>
      <xdr:col>14</xdr:col>
      <xdr:colOff>0</xdr:colOff>
      <xdr:row>28</xdr:row>
      <xdr:rowOff>0</xdr:rowOff>
    </xdr:from>
    <xdr:to>
      <xdr:col>15</xdr:col>
      <xdr:colOff>11430</xdr:colOff>
      <xdr:row>29</xdr:row>
      <xdr:rowOff>11430</xdr:rowOff>
    </xdr:to>
    <xdr:pic>
      <xdr:nvPicPr>
        <xdr:cNvPr id="54" name="Kép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10"/>
        <a:stretch>
          <a:fillRect/>
        </a:stretch>
      </xdr:blipFill>
      <xdr:spPr>
        <a:xfrm>
          <a:off x="6111240" y="9105900"/>
          <a:ext cx="352425" cy="337185"/>
        </a:xfrm>
        <a:prstGeom prst="rect">
          <a:avLst/>
        </a:prstGeom>
      </xdr:spPr>
    </xdr:pic>
    <xdr:clientData/>
  </xdr:twoCellAnchor>
  <xdr:twoCellAnchor editAs="oneCell">
    <xdr:from>
      <xdr:col>14</xdr:col>
      <xdr:colOff>0</xdr:colOff>
      <xdr:row>31</xdr:row>
      <xdr:rowOff>0</xdr:rowOff>
    </xdr:from>
    <xdr:to>
      <xdr:col>15</xdr:col>
      <xdr:colOff>11430</xdr:colOff>
      <xdr:row>32</xdr:row>
      <xdr:rowOff>11430</xdr:rowOff>
    </xdr:to>
    <xdr:pic>
      <xdr:nvPicPr>
        <xdr:cNvPr id="55" name="Kép 54">
          <a:extLst>
            <a:ext uri="{FF2B5EF4-FFF2-40B4-BE49-F238E27FC236}">
              <a16:creationId xmlns:a16="http://schemas.microsoft.com/office/drawing/2014/main" id="{00000000-0008-0000-1300-000037000000}"/>
            </a:ext>
          </a:extLst>
        </xdr:cNvPr>
        <xdr:cNvPicPr>
          <a:picLocks noChangeAspect="1"/>
        </xdr:cNvPicPr>
      </xdr:nvPicPr>
      <xdr:blipFill>
        <a:blip xmlns:r="http://schemas.openxmlformats.org/officeDocument/2006/relationships" r:embed="rId10"/>
        <a:stretch>
          <a:fillRect/>
        </a:stretch>
      </xdr:blipFill>
      <xdr:spPr>
        <a:xfrm>
          <a:off x="6111240" y="10088880"/>
          <a:ext cx="352425" cy="337185"/>
        </a:xfrm>
        <a:prstGeom prst="rect">
          <a:avLst/>
        </a:prstGeom>
      </xdr:spPr>
    </xdr:pic>
    <xdr:clientData/>
  </xdr:twoCellAnchor>
  <xdr:twoCellAnchor editAs="oneCell">
    <xdr:from>
      <xdr:col>14</xdr:col>
      <xdr:colOff>0</xdr:colOff>
      <xdr:row>39</xdr:row>
      <xdr:rowOff>0</xdr:rowOff>
    </xdr:from>
    <xdr:to>
      <xdr:col>15</xdr:col>
      <xdr:colOff>11430</xdr:colOff>
      <xdr:row>40</xdr:row>
      <xdr:rowOff>11430</xdr:rowOff>
    </xdr:to>
    <xdr:pic>
      <xdr:nvPicPr>
        <xdr:cNvPr id="56" name="Kép 55">
          <a:extLst>
            <a:ext uri="{FF2B5EF4-FFF2-40B4-BE49-F238E27FC236}">
              <a16:creationId xmlns:a16="http://schemas.microsoft.com/office/drawing/2014/main" id="{00000000-0008-0000-1300-000038000000}"/>
            </a:ext>
          </a:extLst>
        </xdr:cNvPr>
        <xdr:cNvPicPr>
          <a:picLocks noChangeAspect="1"/>
        </xdr:cNvPicPr>
      </xdr:nvPicPr>
      <xdr:blipFill>
        <a:blip xmlns:r="http://schemas.openxmlformats.org/officeDocument/2006/relationships" r:embed="rId10"/>
        <a:stretch>
          <a:fillRect/>
        </a:stretch>
      </xdr:blipFill>
      <xdr:spPr>
        <a:xfrm>
          <a:off x="6111240" y="12710160"/>
          <a:ext cx="352425" cy="337185"/>
        </a:xfrm>
        <a:prstGeom prst="rect">
          <a:avLst/>
        </a:prstGeom>
      </xdr:spPr>
    </xdr:pic>
    <xdr:clientData/>
  </xdr:twoCellAnchor>
  <xdr:twoCellAnchor editAs="oneCell">
    <xdr:from>
      <xdr:col>14</xdr:col>
      <xdr:colOff>0</xdr:colOff>
      <xdr:row>40</xdr:row>
      <xdr:rowOff>0</xdr:rowOff>
    </xdr:from>
    <xdr:to>
      <xdr:col>15</xdr:col>
      <xdr:colOff>11430</xdr:colOff>
      <xdr:row>41</xdr:row>
      <xdr:rowOff>11430</xdr:rowOff>
    </xdr:to>
    <xdr:pic>
      <xdr:nvPicPr>
        <xdr:cNvPr id="57" name="Kép 56">
          <a:extLst>
            <a:ext uri="{FF2B5EF4-FFF2-40B4-BE49-F238E27FC236}">
              <a16:creationId xmlns:a16="http://schemas.microsoft.com/office/drawing/2014/main" id="{00000000-0008-0000-1300-000039000000}"/>
            </a:ext>
          </a:extLst>
        </xdr:cNvPr>
        <xdr:cNvPicPr>
          <a:picLocks noChangeAspect="1"/>
        </xdr:cNvPicPr>
      </xdr:nvPicPr>
      <xdr:blipFill>
        <a:blip xmlns:r="http://schemas.openxmlformats.org/officeDocument/2006/relationships" r:embed="rId10"/>
        <a:stretch>
          <a:fillRect/>
        </a:stretch>
      </xdr:blipFill>
      <xdr:spPr>
        <a:xfrm>
          <a:off x="6111240" y="13037820"/>
          <a:ext cx="352425" cy="337185"/>
        </a:xfrm>
        <a:prstGeom prst="rect">
          <a:avLst/>
        </a:prstGeom>
      </xdr:spPr>
    </xdr:pic>
    <xdr:clientData/>
  </xdr:twoCellAnchor>
  <xdr:twoCellAnchor editAs="oneCell">
    <xdr:from>
      <xdr:col>14</xdr:col>
      <xdr:colOff>0</xdr:colOff>
      <xdr:row>41</xdr:row>
      <xdr:rowOff>0</xdr:rowOff>
    </xdr:from>
    <xdr:to>
      <xdr:col>15</xdr:col>
      <xdr:colOff>11430</xdr:colOff>
      <xdr:row>42</xdr:row>
      <xdr:rowOff>11430</xdr:rowOff>
    </xdr:to>
    <xdr:pic>
      <xdr:nvPicPr>
        <xdr:cNvPr id="58" name="Kép 57">
          <a:extLst>
            <a:ext uri="{FF2B5EF4-FFF2-40B4-BE49-F238E27FC236}">
              <a16:creationId xmlns:a16="http://schemas.microsoft.com/office/drawing/2014/main" id="{00000000-0008-0000-1300-00003A000000}"/>
            </a:ext>
          </a:extLst>
        </xdr:cNvPr>
        <xdr:cNvPicPr>
          <a:picLocks noChangeAspect="1"/>
        </xdr:cNvPicPr>
      </xdr:nvPicPr>
      <xdr:blipFill>
        <a:blip xmlns:r="http://schemas.openxmlformats.org/officeDocument/2006/relationships" r:embed="rId10"/>
        <a:stretch>
          <a:fillRect/>
        </a:stretch>
      </xdr:blipFill>
      <xdr:spPr>
        <a:xfrm>
          <a:off x="6111240" y="13365480"/>
          <a:ext cx="352425" cy="337185"/>
        </a:xfrm>
        <a:prstGeom prst="rect">
          <a:avLst/>
        </a:prstGeom>
      </xdr:spPr>
    </xdr:pic>
    <xdr:clientData/>
  </xdr:twoCellAnchor>
  <xdr:twoCellAnchor editAs="oneCell">
    <xdr:from>
      <xdr:col>14</xdr:col>
      <xdr:colOff>0</xdr:colOff>
      <xdr:row>46</xdr:row>
      <xdr:rowOff>0</xdr:rowOff>
    </xdr:from>
    <xdr:to>
      <xdr:col>15</xdr:col>
      <xdr:colOff>11430</xdr:colOff>
      <xdr:row>47</xdr:row>
      <xdr:rowOff>11430</xdr:rowOff>
    </xdr:to>
    <xdr:pic>
      <xdr:nvPicPr>
        <xdr:cNvPr id="59" name="Kép 58">
          <a:extLst>
            <a:ext uri="{FF2B5EF4-FFF2-40B4-BE49-F238E27FC236}">
              <a16:creationId xmlns:a16="http://schemas.microsoft.com/office/drawing/2014/main" id="{00000000-0008-0000-1300-00003B000000}"/>
            </a:ext>
          </a:extLst>
        </xdr:cNvPr>
        <xdr:cNvPicPr>
          <a:picLocks noChangeAspect="1"/>
        </xdr:cNvPicPr>
      </xdr:nvPicPr>
      <xdr:blipFill>
        <a:blip xmlns:r="http://schemas.openxmlformats.org/officeDocument/2006/relationships" r:embed="rId10"/>
        <a:stretch>
          <a:fillRect/>
        </a:stretch>
      </xdr:blipFill>
      <xdr:spPr>
        <a:xfrm>
          <a:off x="6111240" y="15003780"/>
          <a:ext cx="352425" cy="337185"/>
        </a:xfrm>
        <a:prstGeom prst="rect">
          <a:avLst/>
        </a:prstGeom>
      </xdr:spPr>
    </xdr:pic>
    <xdr:clientData/>
  </xdr:twoCellAnchor>
  <xdr:twoCellAnchor editAs="oneCell">
    <xdr:from>
      <xdr:col>14</xdr:col>
      <xdr:colOff>0</xdr:colOff>
      <xdr:row>50</xdr:row>
      <xdr:rowOff>0</xdr:rowOff>
    </xdr:from>
    <xdr:to>
      <xdr:col>15</xdr:col>
      <xdr:colOff>11430</xdr:colOff>
      <xdr:row>51</xdr:row>
      <xdr:rowOff>11430</xdr:rowOff>
    </xdr:to>
    <xdr:pic>
      <xdr:nvPicPr>
        <xdr:cNvPr id="60" name="Kép 59">
          <a:extLst>
            <a:ext uri="{FF2B5EF4-FFF2-40B4-BE49-F238E27FC236}">
              <a16:creationId xmlns:a16="http://schemas.microsoft.com/office/drawing/2014/main" id="{00000000-0008-0000-1300-00003C000000}"/>
            </a:ext>
          </a:extLst>
        </xdr:cNvPr>
        <xdr:cNvPicPr>
          <a:picLocks noChangeAspect="1"/>
        </xdr:cNvPicPr>
      </xdr:nvPicPr>
      <xdr:blipFill>
        <a:blip xmlns:r="http://schemas.openxmlformats.org/officeDocument/2006/relationships" r:embed="rId10"/>
        <a:stretch>
          <a:fillRect/>
        </a:stretch>
      </xdr:blipFill>
      <xdr:spPr>
        <a:xfrm>
          <a:off x="6111240" y="16314420"/>
          <a:ext cx="352425" cy="337185"/>
        </a:xfrm>
        <a:prstGeom prst="rect">
          <a:avLst/>
        </a:prstGeom>
      </xdr:spPr>
    </xdr:pic>
    <xdr:clientData/>
  </xdr:twoCellAnchor>
  <xdr:twoCellAnchor editAs="oneCell">
    <xdr:from>
      <xdr:col>14</xdr:col>
      <xdr:colOff>0</xdr:colOff>
      <xdr:row>56</xdr:row>
      <xdr:rowOff>0</xdr:rowOff>
    </xdr:from>
    <xdr:to>
      <xdr:col>15</xdr:col>
      <xdr:colOff>11430</xdr:colOff>
      <xdr:row>57</xdr:row>
      <xdr:rowOff>11430</xdr:rowOff>
    </xdr:to>
    <xdr:pic>
      <xdr:nvPicPr>
        <xdr:cNvPr id="61" name="Kép 60">
          <a:extLst>
            <a:ext uri="{FF2B5EF4-FFF2-40B4-BE49-F238E27FC236}">
              <a16:creationId xmlns:a16="http://schemas.microsoft.com/office/drawing/2014/main" id="{00000000-0008-0000-1300-00003D000000}"/>
            </a:ext>
          </a:extLst>
        </xdr:cNvPr>
        <xdr:cNvPicPr>
          <a:picLocks noChangeAspect="1"/>
        </xdr:cNvPicPr>
      </xdr:nvPicPr>
      <xdr:blipFill>
        <a:blip xmlns:r="http://schemas.openxmlformats.org/officeDocument/2006/relationships" r:embed="rId10"/>
        <a:stretch>
          <a:fillRect/>
        </a:stretch>
      </xdr:blipFill>
      <xdr:spPr>
        <a:xfrm>
          <a:off x="6111240" y="18280380"/>
          <a:ext cx="352425" cy="337185"/>
        </a:xfrm>
        <a:prstGeom prst="rect">
          <a:avLst/>
        </a:prstGeom>
      </xdr:spPr>
    </xdr:pic>
    <xdr:clientData/>
  </xdr:twoCellAnchor>
  <xdr:twoCellAnchor editAs="oneCell">
    <xdr:from>
      <xdr:col>14</xdr:col>
      <xdr:colOff>0</xdr:colOff>
      <xdr:row>59</xdr:row>
      <xdr:rowOff>0</xdr:rowOff>
    </xdr:from>
    <xdr:to>
      <xdr:col>15</xdr:col>
      <xdr:colOff>11430</xdr:colOff>
      <xdr:row>60</xdr:row>
      <xdr:rowOff>11430</xdr:rowOff>
    </xdr:to>
    <xdr:pic>
      <xdr:nvPicPr>
        <xdr:cNvPr id="62" name="Kép 61">
          <a:extLst>
            <a:ext uri="{FF2B5EF4-FFF2-40B4-BE49-F238E27FC236}">
              <a16:creationId xmlns:a16="http://schemas.microsoft.com/office/drawing/2014/main" id="{00000000-0008-0000-1300-00003E000000}"/>
            </a:ext>
          </a:extLst>
        </xdr:cNvPr>
        <xdr:cNvPicPr>
          <a:picLocks noChangeAspect="1"/>
        </xdr:cNvPicPr>
      </xdr:nvPicPr>
      <xdr:blipFill>
        <a:blip xmlns:r="http://schemas.openxmlformats.org/officeDocument/2006/relationships" r:embed="rId10"/>
        <a:stretch>
          <a:fillRect/>
        </a:stretch>
      </xdr:blipFill>
      <xdr:spPr>
        <a:xfrm>
          <a:off x="6111240" y="19263360"/>
          <a:ext cx="352425" cy="337185"/>
        </a:xfrm>
        <a:prstGeom prst="rect">
          <a:avLst/>
        </a:prstGeom>
      </xdr:spPr>
    </xdr:pic>
    <xdr:clientData/>
  </xdr:twoCellAnchor>
  <xdr:twoCellAnchor editAs="oneCell">
    <xdr:from>
      <xdr:col>14</xdr:col>
      <xdr:colOff>0</xdr:colOff>
      <xdr:row>62</xdr:row>
      <xdr:rowOff>0</xdr:rowOff>
    </xdr:from>
    <xdr:to>
      <xdr:col>15</xdr:col>
      <xdr:colOff>11430</xdr:colOff>
      <xdr:row>63</xdr:row>
      <xdr:rowOff>11430</xdr:rowOff>
    </xdr:to>
    <xdr:pic>
      <xdr:nvPicPr>
        <xdr:cNvPr id="63" name="Kép 62">
          <a:extLst>
            <a:ext uri="{FF2B5EF4-FFF2-40B4-BE49-F238E27FC236}">
              <a16:creationId xmlns:a16="http://schemas.microsoft.com/office/drawing/2014/main" id="{00000000-0008-0000-1300-00003F000000}"/>
            </a:ext>
          </a:extLst>
        </xdr:cNvPr>
        <xdr:cNvPicPr>
          <a:picLocks noChangeAspect="1"/>
        </xdr:cNvPicPr>
      </xdr:nvPicPr>
      <xdr:blipFill>
        <a:blip xmlns:r="http://schemas.openxmlformats.org/officeDocument/2006/relationships" r:embed="rId10"/>
        <a:stretch>
          <a:fillRect/>
        </a:stretch>
      </xdr:blipFill>
      <xdr:spPr>
        <a:xfrm>
          <a:off x="6111240" y="20246340"/>
          <a:ext cx="352425" cy="337185"/>
        </a:xfrm>
        <a:prstGeom prst="rect">
          <a:avLst/>
        </a:prstGeom>
      </xdr:spPr>
    </xdr:pic>
    <xdr:clientData/>
  </xdr:twoCellAnchor>
  <xdr:twoCellAnchor editAs="oneCell">
    <xdr:from>
      <xdr:col>14</xdr:col>
      <xdr:colOff>0</xdr:colOff>
      <xdr:row>61</xdr:row>
      <xdr:rowOff>0</xdr:rowOff>
    </xdr:from>
    <xdr:to>
      <xdr:col>15</xdr:col>
      <xdr:colOff>11430</xdr:colOff>
      <xdr:row>62</xdr:row>
      <xdr:rowOff>11430</xdr:rowOff>
    </xdr:to>
    <xdr:pic>
      <xdr:nvPicPr>
        <xdr:cNvPr id="64" name="Kép 63">
          <a:extLst>
            <a:ext uri="{FF2B5EF4-FFF2-40B4-BE49-F238E27FC236}">
              <a16:creationId xmlns:a16="http://schemas.microsoft.com/office/drawing/2014/main" id="{00000000-0008-0000-1300-000040000000}"/>
            </a:ext>
          </a:extLst>
        </xdr:cNvPr>
        <xdr:cNvPicPr>
          <a:picLocks noChangeAspect="1"/>
        </xdr:cNvPicPr>
      </xdr:nvPicPr>
      <xdr:blipFill>
        <a:blip xmlns:r="http://schemas.openxmlformats.org/officeDocument/2006/relationships" r:embed="rId10"/>
        <a:stretch>
          <a:fillRect/>
        </a:stretch>
      </xdr:blipFill>
      <xdr:spPr>
        <a:xfrm>
          <a:off x="6111240" y="19918680"/>
          <a:ext cx="352425" cy="337185"/>
        </a:xfrm>
        <a:prstGeom prst="rect">
          <a:avLst/>
        </a:prstGeom>
      </xdr:spPr>
    </xdr:pic>
    <xdr:clientData/>
  </xdr:twoCellAnchor>
  <xdr:twoCellAnchor editAs="oneCell">
    <xdr:from>
      <xdr:col>14</xdr:col>
      <xdr:colOff>0</xdr:colOff>
      <xdr:row>17</xdr:row>
      <xdr:rowOff>0</xdr:rowOff>
    </xdr:from>
    <xdr:to>
      <xdr:col>15</xdr:col>
      <xdr:colOff>6720</xdr:colOff>
      <xdr:row>18</xdr:row>
      <xdr:rowOff>8625</xdr:rowOff>
    </xdr:to>
    <xdr:pic>
      <xdr:nvPicPr>
        <xdr:cNvPr id="65" name="Kép 64">
          <a:extLst>
            <a:ext uri="{FF2B5EF4-FFF2-40B4-BE49-F238E27FC236}">
              <a16:creationId xmlns:a16="http://schemas.microsoft.com/office/drawing/2014/main" id="{00000000-0008-0000-1300-00004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5501640"/>
          <a:ext cx="347715" cy="334380"/>
        </a:xfrm>
        <a:prstGeom prst="rect">
          <a:avLst/>
        </a:prstGeom>
      </xdr:spPr>
    </xdr:pic>
    <xdr:clientData/>
  </xdr:twoCellAnchor>
  <xdr:twoCellAnchor editAs="oneCell">
    <xdr:from>
      <xdr:col>14</xdr:col>
      <xdr:colOff>0</xdr:colOff>
      <xdr:row>18</xdr:row>
      <xdr:rowOff>0</xdr:rowOff>
    </xdr:from>
    <xdr:to>
      <xdr:col>14</xdr:col>
      <xdr:colOff>342000</xdr:colOff>
      <xdr:row>19</xdr:row>
      <xdr:rowOff>18150</xdr:rowOff>
    </xdr:to>
    <xdr:pic>
      <xdr:nvPicPr>
        <xdr:cNvPr id="66" name="Kép 65">
          <a:extLst>
            <a:ext uri="{FF2B5EF4-FFF2-40B4-BE49-F238E27FC236}">
              <a16:creationId xmlns:a16="http://schemas.microsoft.com/office/drawing/2014/main" id="{00000000-0008-0000-1300-00004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5829300"/>
          <a:ext cx="342000" cy="342000"/>
        </a:xfrm>
        <a:prstGeom prst="rect">
          <a:avLst/>
        </a:prstGeom>
      </xdr:spPr>
    </xdr:pic>
    <xdr:clientData/>
  </xdr:twoCellAnchor>
  <xdr:twoCellAnchor editAs="oneCell">
    <xdr:from>
      <xdr:col>14</xdr:col>
      <xdr:colOff>0</xdr:colOff>
      <xdr:row>22</xdr:row>
      <xdr:rowOff>0</xdr:rowOff>
    </xdr:from>
    <xdr:to>
      <xdr:col>14</xdr:col>
      <xdr:colOff>342000</xdr:colOff>
      <xdr:row>23</xdr:row>
      <xdr:rowOff>18150</xdr:rowOff>
    </xdr:to>
    <xdr:pic>
      <xdr:nvPicPr>
        <xdr:cNvPr id="67" name="Kép 66">
          <a:extLst>
            <a:ext uri="{FF2B5EF4-FFF2-40B4-BE49-F238E27FC236}">
              <a16:creationId xmlns:a16="http://schemas.microsoft.com/office/drawing/2014/main" id="{00000000-0008-0000-1300-00004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7139940"/>
          <a:ext cx="342000" cy="342000"/>
        </a:xfrm>
        <a:prstGeom prst="rect">
          <a:avLst/>
        </a:prstGeom>
      </xdr:spPr>
    </xdr:pic>
    <xdr:clientData/>
  </xdr:twoCellAnchor>
  <xdr:oneCellAnchor>
    <xdr:from>
      <xdr:col>14</xdr:col>
      <xdr:colOff>0</xdr:colOff>
      <xdr:row>20</xdr:row>
      <xdr:rowOff>0</xdr:rowOff>
    </xdr:from>
    <xdr:ext cx="335962" cy="342000"/>
    <xdr:pic>
      <xdr:nvPicPr>
        <xdr:cNvPr id="68" name="Kép 67">
          <a:extLst>
            <a:ext uri="{FF2B5EF4-FFF2-40B4-BE49-F238E27FC236}">
              <a16:creationId xmlns:a16="http://schemas.microsoft.com/office/drawing/2014/main" id="{00000000-0008-0000-1300-00004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6484620"/>
          <a:ext cx="335962" cy="342000"/>
        </a:xfrm>
        <a:prstGeom prst="rect">
          <a:avLst/>
        </a:prstGeom>
      </xdr:spPr>
    </xdr:pic>
    <xdr:clientData/>
  </xdr:oneCellAnchor>
  <xdr:oneCellAnchor>
    <xdr:from>
      <xdr:col>14</xdr:col>
      <xdr:colOff>0</xdr:colOff>
      <xdr:row>26</xdr:row>
      <xdr:rowOff>0</xdr:rowOff>
    </xdr:from>
    <xdr:ext cx="335962" cy="342000"/>
    <xdr:pic>
      <xdr:nvPicPr>
        <xdr:cNvPr id="69" name="Kép 68">
          <a:extLst>
            <a:ext uri="{FF2B5EF4-FFF2-40B4-BE49-F238E27FC236}">
              <a16:creationId xmlns:a16="http://schemas.microsoft.com/office/drawing/2014/main" id="{00000000-0008-0000-1300-00004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8450580"/>
          <a:ext cx="335962" cy="342000"/>
        </a:xfrm>
        <a:prstGeom prst="rect">
          <a:avLst/>
        </a:prstGeom>
      </xdr:spPr>
    </xdr:pic>
    <xdr:clientData/>
  </xdr:oneCellAnchor>
  <xdr:oneCellAnchor>
    <xdr:from>
      <xdr:col>14</xdr:col>
      <xdr:colOff>0</xdr:colOff>
      <xdr:row>49</xdr:row>
      <xdr:rowOff>0</xdr:rowOff>
    </xdr:from>
    <xdr:ext cx="335962" cy="342000"/>
    <xdr:pic>
      <xdr:nvPicPr>
        <xdr:cNvPr id="70" name="Kép 69">
          <a:extLst>
            <a:ext uri="{FF2B5EF4-FFF2-40B4-BE49-F238E27FC236}">
              <a16:creationId xmlns:a16="http://schemas.microsoft.com/office/drawing/2014/main" id="{00000000-0008-0000-1300-00004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5986760"/>
          <a:ext cx="335962" cy="342000"/>
        </a:xfrm>
        <a:prstGeom prst="rect">
          <a:avLst/>
        </a:prstGeom>
      </xdr:spPr>
    </xdr:pic>
    <xdr:clientData/>
  </xdr:oneCellAnchor>
  <xdr:oneCellAnchor>
    <xdr:from>
      <xdr:col>14</xdr:col>
      <xdr:colOff>0</xdr:colOff>
      <xdr:row>13</xdr:row>
      <xdr:rowOff>0</xdr:rowOff>
    </xdr:from>
    <xdr:ext cx="360000" cy="360000"/>
    <xdr:pic>
      <xdr:nvPicPr>
        <xdr:cNvPr id="71" name="Kép 70">
          <a:extLst>
            <a:ext uri="{FF2B5EF4-FFF2-40B4-BE49-F238E27FC236}">
              <a16:creationId xmlns:a16="http://schemas.microsoft.com/office/drawing/2014/main" id="{00000000-0008-0000-13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4191000"/>
          <a:ext cx="360000" cy="360000"/>
        </a:xfrm>
        <a:prstGeom prst="rect">
          <a:avLst/>
        </a:prstGeom>
      </xdr:spPr>
    </xdr:pic>
    <xdr:clientData/>
  </xdr:oneCellAnchor>
  <xdr:oneCellAnchor>
    <xdr:from>
      <xdr:col>14</xdr:col>
      <xdr:colOff>0</xdr:colOff>
      <xdr:row>24</xdr:row>
      <xdr:rowOff>0</xdr:rowOff>
    </xdr:from>
    <xdr:ext cx="342000" cy="342000"/>
    <xdr:pic>
      <xdr:nvPicPr>
        <xdr:cNvPr id="72" name="Kép 71">
          <a:extLst>
            <a:ext uri="{FF2B5EF4-FFF2-40B4-BE49-F238E27FC236}">
              <a16:creationId xmlns:a16="http://schemas.microsoft.com/office/drawing/2014/main" id="{00000000-0008-0000-1300-00004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21</xdr:row>
      <xdr:rowOff>0</xdr:rowOff>
    </xdr:from>
    <xdr:ext cx="342000" cy="342000"/>
    <xdr:pic>
      <xdr:nvPicPr>
        <xdr:cNvPr id="73" name="Kép 72">
          <a:extLst>
            <a:ext uri="{FF2B5EF4-FFF2-40B4-BE49-F238E27FC236}">
              <a16:creationId xmlns:a16="http://schemas.microsoft.com/office/drawing/2014/main" id="{00000000-0008-0000-1300-00004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6812280"/>
          <a:ext cx="342000" cy="342000"/>
        </a:xfrm>
        <a:prstGeom prst="rect">
          <a:avLst/>
        </a:prstGeom>
      </xdr:spPr>
    </xdr:pic>
    <xdr:clientData/>
  </xdr:oneCellAnchor>
  <xdr:twoCellAnchor editAs="oneCell">
    <xdr:from>
      <xdr:col>14</xdr:col>
      <xdr:colOff>0</xdr:colOff>
      <xdr:row>19</xdr:row>
      <xdr:rowOff>0</xdr:rowOff>
    </xdr:from>
    <xdr:to>
      <xdr:col>14</xdr:col>
      <xdr:colOff>342000</xdr:colOff>
      <xdr:row>20</xdr:row>
      <xdr:rowOff>18150</xdr:rowOff>
    </xdr:to>
    <xdr:pic>
      <xdr:nvPicPr>
        <xdr:cNvPr id="74" name="Kép 73">
          <a:extLst>
            <a:ext uri="{FF2B5EF4-FFF2-40B4-BE49-F238E27FC236}">
              <a16:creationId xmlns:a16="http://schemas.microsoft.com/office/drawing/2014/main" id="{00000000-0008-0000-13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6156960"/>
          <a:ext cx="342000" cy="342000"/>
        </a:xfrm>
        <a:prstGeom prst="rect">
          <a:avLst/>
        </a:prstGeom>
      </xdr:spPr>
    </xdr:pic>
    <xdr:clientData/>
  </xdr:twoCellAnchor>
  <xdr:oneCellAnchor>
    <xdr:from>
      <xdr:col>14</xdr:col>
      <xdr:colOff>0</xdr:colOff>
      <xdr:row>25</xdr:row>
      <xdr:rowOff>0</xdr:rowOff>
    </xdr:from>
    <xdr:ext cx="342000" cy="342000"/>
    <xdr:pic>
      <xdr:nvPicPr>
        <xdr:cNvPr id="75" name="Kép 74">
          <a:extLst>
            <a:ext uri="{FF2B5EF4-FFF2-40B4-BE49-F238E27FC236}">
              <a16:creationId xmlns:a16="http://schemas.microsoft.com/office/drawing/2014/main" id="{00000000-0008-0000-13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8122920"/>
          <a:ext cx="342000" cy="342000"/>
        </a:xfrm>
        <a:prstGeom prst="rect">
          <a:avLst/>
        </a:prstGeom>
      </xdr:spPr>
    </xdr:pic>
    <xdr:clientData/>
  </xdr:oneCellAnchor>
  <xdr:oneCellAnchor>
    <xdr:from>
      <xdr:col>14</xdr:col>
      <xdr:colOff>0</xdr:colOff>
      <xdr:row>27</xdr:row>
      <xdr:rowOff>0</xdr:rowOff>
    </xdr:from>
    <xdr:ext cx="342000" cy="342000"/>
    <xdr:pic>
      <xdr:nvPicPr>
        <xdr:cNvPr id="76" name="Kép 75">
          <a:extLst>
            <a:ext uri="{FF2B5EF4-FFF2-40B4-BE49-F238E27FC236}">
              <a16:creationId xmlns:a16="http://schemas.microsoft.com/office/drawing/2014/main" id="{00000000-0008-0000-13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8778240"/>
          <a:ext cx="342000" cy="342000"/>
        </a:xfrm>
        <a:prstGeom prst="rect">
          <a:avLst/>
        </a:prstGeom>
      </xdr:spPr>
    </xdr:pic>
    <xdr:clientData/>
  </xdr:oneCellAnchor>
  <xdr:oneCellAnchor>
    <xdr:from>
      <xdr:col>14</xdr:col>
      <xdr:colOff>0</xdr:colOff>
      <xdr:row>29</xdr:row>
      <xdr:rowOff>0</xdr:rowOff>
    </xdr:from>
    <xdr:ext cx="342000" cy="342000"/>
    <xdr:pic>
      <xdr:nvPicPr>
        <xdr:cNvPr id="77" name="Kép 76">
          <a:extLst>
            <a:ext uri="{FF2B5EF4-FFF2-40B4-BE49-F238E27FC236}">
              <a16:creationId xmlns:a16="http://schemas.microsoft.com/office/drawing/2014/main" id="{00000000-0008-0000-1300-00004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9433560"/>
          <a:ext cx="342000" cy="342000"/>
        </a:xfrm>
        <a:prstGeom prst="rect">
          <a:avLst/>
        </a:prstGeom>
      </xdr:spPr>
    </xdr:pic>
    <xdr:clientData/>
  </xdr:oneCellAnchor>
  <xdr:oneCellAnchor>
    <xdr:from>
      <xdr:col>14</xdr:col>
      <xdr:colOff>0</xdr:colOff>
      <xdr:row>30</xdr:row>
      <xdr:rowOff>0</xdr:rowOff>
    </xdr:from>
    <xdr:ext cx="342000" cy="342000"/>
    <xdr:pic>
      <xdr:nvPicPr>
        <xdr:cNvPr id="78" name="Kép 77">
          <a:extLst>
            <a:ext uri="{FF2B5EF4-FFF2-40B4-BE49-F238E27FC236}">
              <a16:creationId xmlns:a16="http://schemas.microsoft.com/office/drawing/2014/main" id="{00000000-0008-0000-13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9761220"/>
          <a:ext cx="342000" cy="342000"/>
        </a:xfrm>
        <a:prstGeom prst="rect">
          <a:avLst/>
        </a:prstGeom>
      </xdr:spPr>
    </xdr:pic>
    <xdr:clientData/>
  </xdr:oneCellAnchor>
  <xdr:twoCellAnchor editAs="oneCell">
    <xdr:from>
      <xdr:col>14</xdr:col>
      <xdr:colOff>0</xdr:colOff>
      <xdr:row>32</xdr:row>
      <xdr:rowOff>0</xdr:rowOff>
    </xdr:from>
    <xdr:to>
      <xdr:col>14</xdr:col>
      <xdr:colOff>342000</xdr:colOff>
      <xdr:row>33</xdr:row>
      <xdr:rowOff>18150</xdr:rowOff>
    </xdr:to>
    <xdr:pic>
      <xdr:nvPicPr>
        <xdr:cNvPr id="79" name="Kép 78">
          <a:extLst>
            <a:ext uri="{FF2B5EF4-FFF2-40B4-BE49-F238E27FC236}">
              <a16:creationId xmlns:a16="http://schemas.microsoft.com/office/drawing/2014/main" id="{00000000-0008-0000-1300-00004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10416540"/>
          <a:ext cx="342000" cy="342000"/>
        </a:xfrm>
        <a:prstGeom prst="rect">
          <a:avLst/>
        </a:prstGeom>
      </xdr:spPr>
    </xdr:pic>
    <xdr:clientData/>
  </xdr:twoCellAnchor>
  <xdr:oneCellAnchor>
    <xdr:from>
      <xdr:col>14</xdr:col>
      <xdr:colOff>0</xdr:colOff>
      <xdr:row>33</xdr:row>
      <xdr:rowOff>0</xdr:rowOff>
    </xdr:from>
    <xdr:ext cx="342000" cy="342000"/>
    <xdr:pic>
      <xdr:nvPicPr>
        <xdr:cNvPr id="80" name="Kép 79">
          <a:extLst>
            <a:ext uri="{FF2B5EF4-FFF2-40B4-BE49-F238E27FC236}">
              <a16:creationId xmlns:a16="http://schemas.microsoft.com/office/drawing/2014/main" id="{00000000-0008-0000-1300-00005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0744200"/>
          <a:ext cx="342000" cy="342000"/>
        </a:xfrm>
        <a:prstGeom prst="rect">
          <a:avLst/>
        </a:prstGeom>
      </xdr:spPr>
    </xdr:pic>
    <xdr:clientData/>
  </xdr:oneCellAnchor>
  <xdr:oneCellAnchor>
    <xdr:from>
      <xdr:col>14</xdr:col>
      <xdr:colOff>0</xdr:colOff>
      <xdr:row>35</xdr:row>
      <xdr:rowOff>0</xdr:rowOff>
    </xdr:from>
    <xdr:ext cx="342000" cy="342000"/>
    <xdr:pic>
      <xdr:nvPicPr>
        <xdr:cNvPr id="81" name="Kép 80">
          <a:extLst>
            <a:ext uri="{FF2B5EF4-FFF2-40B4-BE49-F238E27FC236}">
              <a16:creationId xmlns:a16="http://schemas.microsoft.com/office/drawing/2014/main" id="{00000000-0008-0000-1300-00005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1399520"/>
          <a:ext cx="342000" cy="342000"/>
        </a:xfrm>
        <a:prstGeom prst="rect">
          <a:avLst/>
        </a:prstGeom>
      </xdr:spPr>
    </xdr:pic>
    <xdr:clientData/>
  </xdr:oneCellAnchor>
  <xdr:oneCellAnchor>
    <xdr:from>
      <xdr:col>14</xdr:col>
      <xdr:colOff>0</xdr:colOff>
      <xdr:row>36</xdr:row>
      <xdr:rowOff>0</xdr:rowOff>
    </xdr:from>
    <xdr:ext cx="342000" cy="342000"/>
    <xdr:pic>
      <xdr:nvPicPr>
        <xdr:cNvPr id="82" name="Kép 81">
          <a:extLst>
            <a:ext uri="{FF2B5EF4-FFF2-40B4-BE49-F238E27FC236}">
              <a16:creationId xmlns:a16="http://schemas.microsoft.com/office/drawing/2014/main" id="{00000000-0008-0000-1300-00005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oneCellAnchor>
  <xdr:twoCellAnchor editAs="oneCell">
    <xdr:from>
      <xdr:col>14</xdr:col>
      <xdr:colOff>0</xdr:colOff>
      <xdr:row>34</xdr:row>
      <xdr:rowOff>0</xdr:rowOff>
    </xdr:from>
    <xdr:to>
      <xdr:col>15</xdr:col>
      <xdr:colOff>6720</xdr:colOff>
      <xdr:row>35</xdr:row>
      <xdr:rowOff>8625</xdr:rowOff>
    </xdr:to>
    <xdr:pic>
      <xdr:nvPicPr>
        <xdr:cNvPr id="83" name="Kép 82">
          <a:extLst>
            <a:ext uri="{FF2B5EF4-FFF2-40B4-BE49-F238E27FC236}">
              <a16:creationId xmlns:a16="http://schemas.microsoft.com/office/drawing/2014/main" id="{00000000-0008-0000-1300-00005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11240" y="11071860"/>
          <a:ext cx="347715" cy="334380"/>
        </a:xfrm>
        <a:prstGeom prst="rect">
          <a:avLst/>
        </a:prstGeom>
      </xdr:spPr>
    </xdr:pic>
    <xdr:clientData/>
  </xdr:twoCellAnchor>
  <xdr:oneCellAnchor>
    <xdr:from>
      <xdr:col>14</xdr:col>
      <xdr:colOff>0</xdr:colOff>
      <xdr:row>37</xdr:row>
      <xdr:rowOff>0</xdr:rowOff>
    </xdr:from>
    <xdr:ext cx="342000" cy="342000"/>
    <xdr:pic>
      <xdr:nvPicPr>
        <xdr:cNvPr id="84" name="Kép 83">
          <a:extLst>
            <a:ext uri="{FF2B5EF4-FFF2-40B4-BE49-F238E27FC236}">
              <a16:creationId xmlns:a16="http://schemas.microsoft.com/office/drawing/2014/main" id="{00000000-0008-0000-1300-00005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oneCellAnchor>
  <xdr:twoCellAnchor editAs="oneCell">
    <xdr:from>
      <xdr:col>14</xdr:col>
      <xdr:colOff>0</xdr:colOff>
      <xdr:row>38</xdr:row>
      <xdr:rowOff>0</xdr:rowOff>
    </xdr:from>
    <xdr:to>
      <xdr:col>14</xdr:col>
      <xdr:colOff>342000</xdr:colOff>
      <xdr:row>39</xdr:row>
      <xdr:rowOff>18150</xdr:rowOff>
    </xdr:to>
    <xdr:pic>
      <xdr:nvPicPr>
        <xdr:cNvPr id="85" name="Kép 84">
          <a:extLst>
            <a:ext uri="{FF2B5EF4-FFF2-40B4-BE49-F238E27FC236}">
              <a16:creationId xmlns:a16="http://schemas.microsoft.com/office/drawing/2014/main" id="{00000000-0008-0000-1300-00005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12382500"/>
          <a:ext cx="342000" cy="342000"/>
        </a:xfrm>
        <a:prstGeom prst="rect">
          <a:avLst/>
        </a:prstGeom>
      </xdr:spPr>
    </xdr:pic>
    <xdr:clientData/>
  </xdr:twoCellAnchor>
  <xdr:oneCellAnchor>
    <xdr:from>
      <xdr:col>14</xdr:col>
      <xdr:colOff>0</xdr:colOff>
      <xdr:row>43</xdr:row>
      <xdr:rowOff>0</xdr:rowOff>
    </xdr:from>
    <xdr:ext cx="342000" cy="342000"/>
    <xdr:pic>
      <xdr:nvPicPr>
        <xdr:cNvPr id="86" name="Kép 85">
          <a:extLst>
            <a:ext uri="{FF2B5EF4-FFF2-40B4-BE49-F238E27FC236}">
              <a16:creationId xmlns:a16="http://schemas.microsoft.com/office/drawing/2014/main" id="{00000000-0008-0000-1300-00005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4020800"/>
          <a:ext cx="342000" cy="342000"/>
        </a:xfrm>
        <a:prstGeom prst="rect">
          <a:avLst/>
        </a:prstGeom>
      </xdr:spPr>
    </xdr:pic>
    <xdr:clientData/>
  </xdr:oneCellAnchor>
  <xdr:oneCellAnchor>
    <xdr:from>
      <xdr:col>14</xdr:col>
      <xdr:colOff>0</xdr:colOff>
      <xdr:row>44</xdr:row>
      <xdr:rowOff>0</xdr:rowOff>
    </xdr:from>
    <xdr:ext cx="342000" cy="342000"/>
    <xdr:pic>
      <xdr:nvPicPr>
        <xdr:cNvPr id="87" name="Kép 86">
          <a:extLst>
            <a:ext uri="{FF2B5EF4-FFF2-40B4-BE49-F238E27FC236}">
              <a16:creationId xmlns:a16="http://schemas.microsoft.com/office/drawing/2014/main" id="{00000000-0008-0000-1300-00005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4348460"/>
          <a:ext cx="342000" cy="342000"/>
        </a:xfrm>
        <a:prstGeom prst="rect">
          <a:avLst/>
        </a:prstGeom>
      </xdr:spPr>
    </xdr:pic>
    <xdr:clientData/>
  </xdr:oneCellAnchor>
  <xdr:oneCellAnchor>
    <xdr:from>
      <xdr:col>14</xdr:col>
      <xdr:colOff>0</xdr:colOff>
      <xdr:row>45</xdr:row>
      <xdr:rowOff>0</xdr:rowOff>
    </xdr:from>
    <xdr:ext cx="342000" cy="342000"/>
    <xdr:pic>
      <xdr:nvPicPr>
        <xdr:cNvPr id="88" name="Kép 87">
          <a:extLst>
            <a:ext uri="{FF2B5EF4-FFF2-40B4-BE49-F238E27FC236}">
              <a16:creationId xmlns:a16="http://schemas.microsoft.com/office/drawing/2014/main" id="{00000000-0008-0000-1300-00005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4676120"/>
          <a:ext cx="342000" cy="342000"/>
        </a:xfrm>
        <a:prstGeom prst="rect">
          <a:avLst/>
        </a:prstGeom>
      </xdr:spPr>
    </xdr:pic>
    <xdr:clientData/>
  </xdr:oneCellAnchor>
  <xdr:twoCellAnchor editAs="oneCell">
    <xdr:from>
      <xdr:col>14</xdr:col>
      <xdr:colOff>0</xdr:colOff>
      <xdr:row>42</xdr:row>
      <xdr:rowOff>0</xdr:rowOff>
    </xdr:from>
    <xdr:to>
      <xdr:col>14</xdr:col>
      <xdr:colOff>342000</xdr:colOff>
      <xdr:row>43</xdr:row>
      <xdr:rowOff>18150</xdr:rowOff>
    </xdr:to>
    <xdr:pic>
      <xdr:nvPicPr>
        <xdr:cNvPr id="89" name="Kép 88">
          <a:extLst>
            <a:ext uri="{FF2B5EF4-FFF2-40B4-BE49-F238E27FC236}">
              <a16:creationId xmlns:a16="http://schemas.microsoft.com/office/drawing/2014/main" id="{00000000-0008-0000-1300-00005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13693140"/>
          <a:ext cx="342000" cy="342000"/>
        </a:xfrm>
        <a:prstGeom prst="rect">
          <a:avLst/>
        </a:prstGeom>
      </xdr:spPr>
    </xdr:pic>
    <xdr:clientData/>
  </xdr:twoCellAnchor>
  <xdr:oneCellAnchor>
    <xdr:from>
      <xdr:col>14</xdr:col>
      <xdr:colOff>0</xdr:colOff>
      <xdr:row>47</xdr:row>
      <xdr:rowOff>0</xdr:rowOff>
    </xdr:from>
    <xdr:ext cx="342000" cy="342000"/>
    <xdr:pic>
      <xdr:nvPicPr>
        <xdr:cNvPr id="90" name="Kép 89">
          <a:extLst>
            <a:ext uri="{FF2B5EF4-FFF2-40B4-BE49-F238E27FC236}">
              <a16:creationId xmlns:a16="http://schemas.microsoft.com/office/drawing/2014/main" id="{00000000-0008-0000-13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5331440"/>
          <a:ext cx="342000" cy="342000"/>
        </a:xfrm>
        <a:prstGeom prst="rect">
          <a:avLst/>
        </a:prstGeom>
      </xdr:spPr>
    </xdr:pic>
    <xdr:clientData/>
  </xdr:oneCellAnchor>
  <xdr:twoCellAnchor editAs="oneCell">
    <xdr:from>
      <xdr:col>14</xdr:col>
      <xdr:colOff>0</xdr:colOff>
      <xdr:row>48</xdr:row>
      <xdr:rowOff>0</xdr:rowOff>
    </xdr:from>
    <xdr:to>
      <xdr:col>15</xdr:col>
      <xdr:colOff>11430</xdr:colOff>
      <xdr:row>49</xdr:row>
      <xdr:rowOff>11430</xdr:rowOff>
    </xdr:to>
    <xdr:pic>
      <xdr:nvPicPr>
        <xdr:cNvPr id="91" name="Kép 90">
          <a:extLst>
            <a:ext uri="{FF2B5EF4-FFF2-40B4-BE49-F238E27FC236}">
              <a16:creationId xmlns:a16="http://schemas.microsoft.com/office/drawing/2014/main" id="{00000000-0008-0000-1300-00005B000000}"/>
            </a:ext>
          </a:extLst>
        </xdr:cNvPr>
        <xdr:cNvPicPr>
          <a:picLocks noChangeAspect="1"/>
        </xdr:cNvPicPr>
      </xdr:nvPicPr>
      <xdr:blipFill>
        <a:blip xmlns:r="http://schemas.openxmlformats.org/officeDocument/2006/relationships" r:embed="rId10"/>
        <a:stretch>
          <a:fillRect/>
        </a:stretch>
      </xdr:blipFill>
      <xdr:spPr>
        <a:xfrm>
          <a:off x="6111240" y="15659100"/>
          <a:ext cx="352425" cy="337185"/>
        </a:xfrm>
        <a:prstGeom prst="rect">
          <a:avLst/>
        </a:prstGeom>
      </xdr:spPr>
    </xdr:pic>
    <xdr:clientData/>
  </xdr:twoCellAnchor>
  <xdr:oneCellAnchor>
    <xdr:from>
      <xdr:col>14</xdr:col>
      <xdr:colOff>0</xdr:colOff>
      <xdr:row>51</xdr:row>
      <xdr:rowOff>0</xdr:rowOff>
    </xdr:from>
    <xdr:ext cx="342000" cy="342000"/>
    <xdr:pic>
      <xdr:nvPicPr>
        <xdr:cNvPr id="92" name="Kép 91">
          <a:extLst>
            <a:ext uri="{FF2B5EF4-FFF2-40B4-BE49-F238E27FC236}">
              <a16:creationId xmlns:a16="http://schemas.microsoft.com/office/drawing/2014/main" id="{00000000-0008-0000-13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6642080"/>
          <a:ext cx="342000" cy="342000"/>
        </a:xfrm>
        <a:prstGeom prst="rect">
          <a:avLst/>
        </a:prstGeom>
      </xdr:spPr>
    </xdr:pic>
    <xdr:clientData/>
  </xdr:oneCellAnchor>
  <xdr:oneCellAnchor>
    <xdr:from>
      <xdr:col>14</xdr:col>
      <xdr:colOff>0</xdr:colOff>
      <xdr:row>52</xdr:row>
      <xdr:rowOff>0</xdr:rowOff>
    </xdr:from>
    <xdr:ext cx="342000" cy="342000"/>
    <xdr:pic>
      <xdr:nvPicPr>
        <xdr:cNvPr id="93" name="Kép 92">
          <a:extLst>
            <a:ext uri="{FF2B5EF4-FFF2-40B4-BE49-F238E27FC236}">
              <a16:creationId xmlns:a16="http://schemas.microsoft.com/office/drawing/2014/main" id="{00000000-0008-0000-1300-00005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6969740"/>
          <a:ext cx="342000" cy="342000"/>
        </a:xfrm>
        <a:prstGeom prst="rect">
          <a:avLst/>
        </a:prstGeom>
      </xdr:spPr>
    </xdr:pic>
    <xdr:clientData/>
  </xdr:oneCellAnchor>
  <xdr:oneCellAnchor>
    <xdr:from>
      <xdr:col>14</xdr:col>
      <xdr:colOff>0</xdr:colOff>
      <xdr:row>53</xdr:row>
      <xdr:rowOff>0</xdr:rowOff>
    </xdr:from>
    <xdr:ext cx="342000" cy="342000"/>
    <xdr:pic>
      <xdr:nvPicPr>
        <xdr:cNvPr id="94" name="Kép 93">
          <a:extLst>
            <a:ext uri="{FF2B5EF4-FFF2-40B4-BE49-F238E27FC236}">
              <a16:creationId xmlns:a16="http://schemas.microsoft.com/office/drawing/2014/main" id="{00000000-0008-0000-13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7297400"/>
          <a:ext cx="342000" cy="342000"/>
        </a:xfrm>
        <a:prstGeom prst="rect">
          <a:avLst/>
        </a:prstGeom>
      </xdr:spPr>
    </xdr:pic>
    <xdr:clientData/>
  </xdr:oneCellAnchor>
  <xdr:oneCellAnchor>
    <xdr:from>
      <xdr:col>14</xdr:col>
      <xdr:colOff>0</xdr:colOff>
      <xdr:row>55</xdr:row>
      <xdr:rowOff>0</xdr:rowOff>
    </xdr:from>
    <xdr:ext cx="342000" cy="342000"/>
    <xdr:pic>
      <xdr:nvPicPr>
        <xdr:cNvPr id="95" name="Kép 94">
          <a:extLst>
            <a:ext uri="{FF2B5EF4-FFF2-40B4-BE49-F238E27FC236}">
              <a16:creationId xmlns:a16="http://schemas.microsoft.com/office/drawing/2014/main" id="{00000000-0008-0000-1300-00005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7952720"/>
          <a:ext cx="342000" cy="342000"/>
        </a:xfrm>
        <a:prstGeom prst="rect">
          <a:avLst/>
        </a:prstGeom>
      </xdr:spPr>
    </xdr:pic>
    <xdr:clientData/>
  </xdr:oneCellAnchor>
  <xdr:twoCellAnchor editAs="oneCell">
    <xdr:from>
      <xdr:col>14</xdr:col>
      <xdr:colOff>0</xdr:colOff>
      <xdr:row>54</xdr:row>
      <xdr:rowOff>0</xdr:rowOff>
    </xdr:from>
    <xdr:to>
      <xdr:col>15</xdr:col>
      <xdr:colOff>11430</xdr:colOff>
      <xdr:row>55</xdr:row>
      <xdr:rowOff>11430</xdr:rowOff>
    </xdr:to>
    <xdr:pic>
      <xdr:nvPicPr>
        <xdr:cNvPr id="96" name="Kép 95">
          <a:extLst>
            <a:ext uri="{FF2B5EF4-FFF2-40B4-BE49-F238E27FC236}">
              <a16:creationId xmlns:a16="http://schemas.microsoft.com/office/drawing/2014/main" id="{00000000-0008-0000-1300-000060000000}"/>
            </a:ext>
          </a:extLst>
        </xdr:cNvPr>
        <xdr:cNvPicPr>
          <a:picLocks noChangeAspect="1"/>
        </xdr:cNvPicPr>
      </xdr:nvPicPr>
      <xdr:blipFill>
        <a:blip xmlns:r="http://schemas.openxmlformats.org/officeDocument/2006/relationships" r:embed="rId10"/>
        <a:stretch>
          <a:fillRect/>
        </a:stretch>
      </xdr:blipFill>
      <xdr:spPr>
        <a:xfrm>
          <a:off x="6111240" y="17625060"/>
          <a:ext cx="352425" cy="337185"/>
        </a:xfrm>
        <a:prstGeom prst="rect">
          <a:avLst/>
        </a:prstGeom>
      </xdr:spPr>
    </xdr:pic>
    <xdr:clientData/>
  </xdr:twoCellAnchor>
  <xdr:oneCellAnchor>
    <xdr:from>
      <xdr:col>14</xdr:col>
      <xdr:colOff>0</xdr:colOff>
      <xdr:row>57</xdr:row>
      <xdr:rowOff>0</xdr:rowOff>
    </xdr:from>
    <xdr:ext cx="360000" cy="360000"/>
    <xdr:pic>
      <xdr:nvPicPr>
        <xdr:cNvPr id="97" name="Kép 96">
          <a:extLst>
            <a:ext uri="{FF2B5EF4-FFF2-40B4-BE49-F238E27FC236}">
              <a16:creationId xmlns:a16="http://schemas.microsoft.com/office/drawing/2014/main" id="{00000000-0008-0000-1300-00006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8608040"/>
          <a:ext cx="360000" cy="360000"/>
        </a:xfrm>
        <a:prstGeom prst="rect">
          <a:avLst/>
        </a:prstGeom>
      </xdr:spPr>
    </xdr:pic>
    <xdr:clientData/>
  </xdr:oneCellAnchor>
  <xdr:oneCellAnchor>
    <xdr:from>
      <xdr:col>14</xdr:col>
      <xdr:colOff>0</xdr:colOff>
      <xdr:row>58</xdr:row>
      <xdr:rowOff>0</xdr:rowOff>
    </xdr:from>
    <xdr:ext cx="342000" cy="342000"/>
    <xdr:pic>
      <xdr:nvPicPr>
        <xdr:cNvPr id="98" name="Kép 97">
          <a:extLst>
            <a:ext uri="{FF2B5EF4-FFF2-40B4-BE49-F238E27FC236}">
              <a16:creationId xmlns:a16="http://schemas.microsoft.com/office/drawing/2014/main" id="{00000000-0008-0000-1300-00006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8935700"/>
          <a:ext cx="342000" cy="342000"/>
        </a:xfrm>
        <a:prstGeom prst="rect">
          <a:avLst/>
        </a:prstGeom>
      </xdr:spPr>
    </xdr:pic>
    <xdr:clientData/>
  </xdr:oneCellAnchor>
  <xdr:oneCellAnchor>
    <xdr:from>
      <xdr:col>14</xdr:col>
      <xdr:colOff>0</xdr:colOff>
      <xdr:row>60</xdr:row>
      <xdr:rowOff>0</xdr:rowOff>
    </xdr:from>
    <xdr:ext cx="360000" cy="360000"/>
    <xdr:pic>
      <xdr:nvPicPr>
        <xdr:cNvPr id="99" name="Kép 98">
          <a:extLst>
            <a:ext uri="{FF2B5EF4-FFF2-40B4-BE49-F238E27FC236}">
              <a16:creationId xmlns:a16="http://schemas.microsoft.com/office/drawing/2014/main" id="{00000000-0008-0000-1300-00006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9591020"/>
          <a:ext cx="360000" cy="360000"/>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103" name="Lekerekített téglalap 73">
          <a:hlinkClick xmlns:r="http://schemas.openxmlformats.org/officeDocument/2006/relationships" r:id="rId21" tooltip="2013 Berlin"/>
          <a:extLst>
            <a:ext uri="{FF2B5EF4-FFF2-40B4-BE49-F238E27FC236}">
              <a16:creationId xmlns:a16="http://schemas.microsoft.com/office/drawing/2014/main" id="{47EE697B-8AF9-46D1-BFAA-2A09AB269FE5}"/>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104" name="Lekerekített téglalap 74">
          <a:hlinkClick xmlns:r="http://schemas.openxmlformats.org/officeDocument/2006/relationships" r:id="rId22" tooltip="2014 Billund"/>
          <a:extLst>
            <a:ext uri="{FF2B5EF4-FFF2-40B4-BE49-F238E27FC236}">
              <a16:creationId xmlns:a16="http://schemas.microsoft.com/office/drawing/2014/main" id="{1D758F41-DE78-4665-AD57-509D10EDA045}"/>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105" name="Lekerekített téglalap 75">
          <a:hlinkClick xmlns:r="http://schemas.openxmlformats.org/officeDocument/2006/relationships" r:id="rId23" tooltip="2015 Lubin"/>
          <a:extLst>
            <a:ext uri="{FF2B5EF4-FFF2-40B4-BE49-F238E27FC236}">
              <a16:creationId xmlns:a16="http://schemas.microsoft.com/office/drawing/2014/main" id="{80F2DE72-C183-4A0E-BC49-D225C14F51E6}"/>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106" name="Lekerekített téglalap 76">
          <a:hlinkClick xmlns:r="http://schemas.openxmlformats.org/officeDocument/2006/relationships" r:id="rId24" tooltip="2016 Almelo"/>
          <a:extLst>
            <a:ext uri="{FF2B5EF4-FFF2-40B4-BE49-F238E27FC236}">
              <a16:creationId xmlns:a16="http://schemas.microsoft.com/office/drawing/2014/main" id="{1B301332-326F-46A0-9A12-4061EB83E4EB}"/>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07" name="Lekerekített téglalap 82">
          <a:hlinkClick xmlns:r="http://schemas.openxmlformats.org/officeDocument/2006/relationships" r:id="rId25" tooltip="2017 Budapest"/>
          <a:extLst>
            <a:ext uri="{FF2B5EF4-FFF2-40B4-BE49-F238E27FC236}">
              <a16:creationId xmlns:a16="http://schemas.microsoft.com/office/drawing/2014/main" id="{615D232E-935D-47C0-B5E0-2BC5E2CF0D6C}"/>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108" name="Lekerekített téglalap 82">
          <a:hlinkClick xmlns:r="http://schemas.openxmlformats.org/officeDocument/2006/relationships" r:id="rId26" tooltip="2018 Billund"/>
          <a:extLst>
            <a:ext uri="{FF2B5EF4-FFF2-40B4-BE49-F238E27FC236}">
              <a16:creationId xmlns:a16="http://schemas.microsoft.com/office/drawing/2014/main" id="{F7E82F15-CB3F-4F03-BC10-03D97F4D5377}"/>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09" name="Lekerekített téglalap 76">
          <a:hlinkClick xmlns:r="http://schemas.openxmlformats.org/officeDocument/2006/relationships" r:id="rId27" tooltip="2019 Fulda"/>
          <a:extLst>
            <a:ext uri="{FF2B5EF4-FFF2-40B4-BE49-F238E27FC236}">
              <a16:creationId xmlns:a16="http://schemas.microsoft.com/office/drawing/2014/main" id="{6910DFA1-241F-460E-A1D2-F68C07D753FB}"/>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10" name="Lekerekített téglalap 82">
          <a:hlinkClick xmlns:r="http://schemas.openxmlformats.org/officeDocument/2006/relationships" r:id="rId28" tooltip="2020 Bierdzany"/>
          <a:extLst>
            <a:ext uri="{FF2B5EF4-FFF2-40B4-BE49-F238E27FC236}">
              <a16:creationId xmlns:a16="http://schemas.microsoft.com/office/drawing/2014/main" id="{8B4EBA68-357D-4187-B60F-AD9BD6C21A26}"/>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11" name="Lekerekített téglalap 82">
          <a:hlinkClick xmlns:r="http://schemas.openxmlformats.org/officeDocument/2006/relationships" r:id="rId29" tooltip="2021 Bielsko-Biala"/>
          <a:extLst>
            <a:ext uri="{FF2B5EF4-FFF2-40B4-BE49-F238E27FC236}">
              <a16:creationId xmlns:a16="http://schemas.microsoft.com/office/drawing/2014/main" id="{A6846FB4-7A13-4E61-AB17-07E80A9100BD}"/>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12" name="Lekerekített téglalap 77">
          <a:hlinkClick xmlns:r="http://schemas.openxmlformats.org/officeDocument/2006/relationships" r:id="rId30" tooltip="Overview"/>
          <a:extLst>
            <a:ext uri="{FF2B5EF4-FFF2-40B4-BE49-F238E27FC236}">
              <a16:creationId xmlns:a16="http://schemas.microsoft.com/office/drawing/2014/main" id="{F707D480-4B1C-4668-9125-8BBECFF6EC62}"/>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13" name="Lekerekített téglalap 78">
          <a:hlinkClick xmlns:r="http://schemas.openxmlformats.org/officeDocument/2006/relationships" r:id="rId31" tooltip="All Time Table"/>
          <a:extLst>
            <a:ext uri="{FF2B5EF4-FFF2-40B4-BE49-F238E27FC236}">
              <a16:creationId xmlns:a16="http://schemas.microsoft.com/office/drawing/2014/main" id="{BEBCA694-F523-446A-88CF-BD67756DDE38}"/>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14" name="Lekerekített téglalap 79">
          <a:hlinkClick xmlns:r="http://schemas.openxmlformats.org/officeDocument/2006/relationships" r:id="rId32" tooltip="Records"/>
          <a:extLst>
            <a:ext uri="{FF2B5EF4-FFF2-40B4-BE49-F238E27FC236}">
              <a16:creationId xmlns:a16="http://schemas.microsoft.com/office/drawing/2014/main" id="{EF5AA4D6-B809-4FF0-93C9-AAAD100E872E}"/>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14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14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14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1400-000005000000}"/>
            </a:ext>
          </a:extLst>
        </xdr:cNvPr>
        <xdr:cNvSpPr/>
      </xdr:nvSpPr>
      <xdr:spPr>
        <a:xfrm>
          <a:off x="2000250" y="7620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1400-000006000000}"/>
            </a:ext>
          </a:extLst>
        </xdr:cNvPr>
        <xdr:cNvSpPr/>
      </xdr:nvSpPr>
      <xdr:spPr>
        <a:xfrm>
          <a:off x="2000251" y="600075"/>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1400-000007000000}"/>
            </a:ext>
          </a:extLst>
        </xdr:cNvPr>
        <xdr:cNvSpPr/>
      </xdr:nvSpPr>
      <xdr:spPr>
        <a:xfrm>
          <a:off x="2009776"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1400-000008000000}"/>
            </a:ext>
          </a:extLst>
        </xdr:cNvPr>
        <xdr:cNvSpPr/>
      </xdr:nvSpPr>
      <xdr:spPr>
        <a:xfrm>
          <a:off x="2771775"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1400-000009000000}"/>
            </a:ext>
          </a:extLst>
        </xdr:cNvPr>
        <xdr:cNvSpPr/>
      </xdr:nvSpPr>
      <xdr:spPr>
        <a:xfrm>
          <a:off x="2771776"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1400-00000A000000}"/>
            </a:ext>
          </a:extLst>
        </xdr:cNvPr>
        <xdr:cNvSpPr/>
      </xdr:nvSpPr>
      <xdr:spPr>
        <a:xfrm>
          <a:off x="27813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904875</xdr:colOff>
      <xdr:row>4</xdr:row>
      <xdr:rowOff>180975</xdr:rowOff>
    </xdr:from>
    <xdr:to>
      <xdr:col>15</xdr:col>
      <xdr:colOff>1245870</xdr:colOff>
      <xdr:row>6</xdr:row>
      <xdr:rowOff>0</xdr:rowOff>
    </xdr:to>
    <xdr:pic>
      <xdr:nvPicPr>
        <xdr:cNvPr id="17" name="Kép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0"/>
        <a:stretch>
          <a:fillRect/>
        </a:stretch>
      </xdr:blipFill>
      <xdr:spPr>
        <a:xfrm>
          <a:off x="7191375" y="1866900"/>
          <a:ext cx="342900" cy="342900"/>
        </a:xfrm>
        <a:prstGeom prst="rect">
          <a:avLst/>
        </a:prstGeom>
      </xdr:spPr>
    </xdr:pic>
    <xdr:clientData/>
  </xdr:twoCellAnchor>
  <xdr:oneCellAnchor>
    <xdr:from>
      <xdr:col>15</xdr:col>
      <xdr:colOff>1209675</xdr:colOff>
      <xdr:row>4</xdr:row>
      <xdr:rowOff>180975</xdr:rowOff>
    </xdr:from>
    <xdr:ext cx="342000" cy="342000"/>
    <xdr:pic>
      <xdr:nvPicPr>
        <xdr:cNvPr id="20" name="Kép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96175" y="1866900"/>
          <a:ext cx="342000" cy="342000"/>
        </a:xfrm>
        <a:prstGeom prst="rect">
          <a:avLst/>
        </a:prstGeom>
      </xdr:spPr>
    </xdr:pic>
    <xdr:clientData/>
  </xdr:oneCellAnchor>
  <xdr:oneCellAnchor>
    <xdr:from>
      <xdr:col>20</xdr:col>
      <xdr:colOff>238125</xdr:colOff>
      <xdr:row>4</xdr:row>
      <xdr:rowOff>180975</xdr:rowOff>
    </xdr:from>
    <xdr:ext cx="342000" cy="342000"/>
    <xdr:pic>
      <xdr:nvPicPr>
        <xdr:cNvPr id="22" name="Kép 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82125" y="1866900"/>
          <a:ext cx="342000" cy="342000"/>
        </a:xfrm>
        <a:prstGeom prst="rect">
          <a:avLst/>
        </a:prstGeom>
      </xdr:spPr>
    </xdr:pic>
    <xdr:clientData/>
  </xdr:oneCellAnchor>
  <xdr:oneCellAnchor>
    <xdr:from>
      <xdr:col>23</xdr:col>
      <xdr:colOff>260985</xdr:colOff>
      <xdr:row>4</xdr:row>
      <xdr:rowOff>180975</xdr:rowOff>
    </xdr:from>
    <xdr:ext cx="342000" cy="342000"/>
    <xdr:pic>
      <xdr:nvPicPr>
        <xdr:cNvPr id="23" name="Kép 22">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601325" y="1857375"/>
          <a:ext cx="342000" cy="342000"/>
        </a:xfrm>
        <a:prstGeom prst="rect">
          <a:avLst/>
        </a:prstGeom>
      </xdr:spPr>
    </xdr:pic>
    <xdr:clientData/>
  </xdr:oneCellAnchor>
  <xdr:oneCellAnchor>
    <xdr:from>
      <xdr:col>17</xdr:col>
      <xdr:colOff>238125</xdr:colOff>
      <xdr:row>4</xdr:row>
      <xdr:rowOff>180975</xdr:rowOff>
    </xdr:from>
    <xdr:ext cx="335962" cy="342000"/>
    <xdr:pic>
      <xdr:nvPicPr>
        <xdr:cNvPr id="24" name="Kép 23">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439150" y="1866900"/>
          <a:ext cx="335962" cy="342000"/>
        </a:xfrm>
        <a:prstGeom prst="rect">
          <a:avLst/>
        </a:prstGeom>
      </xdr:spPr>
    </xdr:pic>
    <xdr:clientData/>
  </xdr:oneCellAnchor>
  <xdr:oneCellAnchor>
    <xdr:from>
      <xdr:col>16</xdr:col>
      <xdr:colOff>219075</xdr:colOff>
      <xdr:row>4</xdr:row>
      <xdr:rowOff>180975</xdr:rowOff>
    </xdr:from>
    <xdr:ext cx="342000" cy="342000"/>
    <xdr:pic>
      <xdr:nvPicPr>
        <xdr:cNvPr id="25" name="Kép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05775" y="1866900"/>
          <a:ext cx="342000" cy="342000"/>
        </a:xfrm>
        <a:prstGeom prst="rect">
          <a:avLst/>
        </a:prstGeom>
      </xdr:spPr>
    </xdr:pic>
    <xdr:clientData/>
  </xdr:oneCellAnchor>
  <xdr:twoCellAnchor editAs="oneCell">
    <xdr:from>
      <xdr:col>1</xdr:col>
      <xdr:colOff>57151</xdr:colOff>
      <xdr:row>1</xdr:row>
      <xdr:rowOff>38100</xdr:rowOff>
    </xdr:from>
    <xdr:to>
      <xdr:col>2</xdr:col>
      <xdr:colOff>1029525</xdr:colOff>
      <xdr:row>3</xdr:row>
      <xdr:rowOff>430530</xdr:rowOff>
    </xdr:to>
    <xdr:pic>
      <xdr:nvPicPr>
        <xdr:cNvPr id="51" name="Kép 50">
          <a:extLst>
            <a:ext uri="{FF2B5EF4-FFF2-40B4-BE49-F238E27FC236}">
              <a16:creationId xmlns:a16="http://schemas.microsoft.com/office/drawing/2014/main" id="{00000000-0008-0000-1400-000033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6676" y="95250"/>
          <a:ext cx="1105724"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1171575</xdr:colOff>
      <xdr:row>2</xdr:row>
      <xdr:rowOff>495300</xdr:rowOff>
    </xdr:from>
    <xdr:to>
      <xdr:col>12</xdr:col>
      <xdr:colOff>76200</xdr:colOff>
      <xdr:row>3</xdr:row>
      <xdr:rowOff>506730</xdr:rowOff>
    </xdr:to>
    <xdr:pic>
      <xdr:nvPicPr>
        <xdr:cNvPr id="53" name="Kép 52">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10"/>
        <a:stretch>
          <a:fillRect/>
        </a:stretch>
      </xdr:blipFill>
      <xdr:spPr>
        <a:xfrm>
          <a:off x="4705350" y="1095375"/>
          <a:ext cx="552450" cy="552450"/>
        </a:xfrm>
        <a:prstGeom prst="rect">
          <a:avLst/>
        </a:prstGeom>
      </xdr:spPr>
    </xdr:pic>
    <xdr:clientData/>
  </xdr:twoCellAnchor>
  <xdr:oneCellAnchor>
    <xdr:from>
      <xdr:col>19</xdr:col>
      <xdr:colOff>209550</xdr:colOff>
      <xdr:row>4</xdr:row>
      <xdr:rowOff>171450</xdr:rowOff>
    </xdr:from>
    <xdr:ext cx="360000" cy="360000"/>
    <xdr:pic>
      <xdr:nvPicPr>
        <xdr:cNvPr id="64" name="Kép 63">
          <a:extLst>
            <a:ext uri="{FF2B5EF4-FFF2-40B4-BE49-F238E27FC236}">
              <a16:creationId xmlns:a16="http://schemas.microsoft.com/office/drawing/2014/main" id="{00000000-0008-0000-1400-00004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039225" y="1857375"/>
          <a:ext cx="360000" cy="360000"/>
        </a:xfrm>
        <a:prstGeom prst="rect">
          <a:avLst/>
        </a:prstGeom>
      </xdr:spPr>
    </xdr:pic>
    <xdr:clientData/>
  </xdr:oneCellAnchor>
  <xdr:twoCellAnchor editAs="oneCell">
    <xdr:from>
      <xdr:col>21</xdr:col>
      <xdr:colOff>266700</xdr:colOff>
      <xdr:row>4</xdr:row>
      <xdr:rowOff>180975</xdr:rowOff>
    </xdr:from>
    <xdr:to>
      <xdr:col>22</xdr:col>
      <xdr:colOff>292470</xdr:colOff>
      <xdr:row>5</xdr:row>
      <xdr:rowOff>321045</xdr:rowOff>
    </xdr:to>
    <xdr:pic>
      <xdr:nvPicPr>
        <xdr:cNvPr id="65" name="Kép 64">
          <a:extLst>
            <a:ext uri="{FF2B5EF4-FFF2-40B4-BE49-F238E27FC236}">
              <a16:creationId xmlns:a16="http://schemas.microsoft.com/office/drawing/2014/main" id="{00000000-0008-0000-14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725025" y="1866900"/>
          <a:ext cx="342000" cy="342000"/>
        </a:xfrm>
        <a:prstGeom prst="rect">
          <a:avLst/>
        </a:prstGeom>
      </xdr:spPr>
    </xdr:pic>
    <xdr:clientData/>
  </xdr:twoCellAnchor>
  <xdr:oneCellAnchor>
    <xdr:from>
      <xdr:col>3</xdr:col>
      <xdr:colOff>0</xdr:colOff>
      <xdr:row>10</xdr:row>
      <xdr:rowOff>0</xdr:rowOff>
    </xdr:from>
    <xdr:ext cx="342000" cy="342000"/>
    <xdr:pic>
      <xdr:nvPicPr>
        <xdr:cNvPr id="66" name="Kép 65">
          <a:extLst>
            <a:ext uri="{FF2B5EF4-FFF2-40B4-BE49-F238E27FC236}">
              <a16:creationId xmlns:a16="http://schemas.microsoft.com/office/drawing/2014/main" id="{00000000-0008-0000-14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238500"/>
          <a:ext cx="342000" cy="342000"/>
        </a:xfrm>
        <a:prstGeom prst="rect">
          <a:avLst/>
        </a:prstGeom>
      </xdr:spPr>
    </xdr:pic>
    <xdr:clientData/>
  </xdr:oneCellAnchor>
  <xdr:oneCellAnchor>
    <xdr:from>
      <xdr:col>3</xdr:col>
      <xdr:colOff>0</xdr:colOff>
      <xdr:row>12</xdr:row>
      <xdr:rowOff>0</xdr:rowOff>
    </xdr:from>
    <xdr:ext cx="342000" cy="342000"/>
    <xdr:pic>
      <xdr:nvPicPr>
        <xdr:cNvPr id="67" name="Kép 66">
          <a:extLst>
            <a:ext uri="{FF2B5EF4-FFF2-40B4-BE49-F238E27FC236}">
              <a16:creationId xmlns:a16="http://schemas.microsoft.com/office/drawing/2014/main" id="{00000000-0008-0000-14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90700" y="3905250"/>
          <a:ext cx="342000" cy="342000"/>
        </a:xfrm>
        <a:prstGeom prst="rect">
          <a:avLst/>
        </a:prstGeom>
      </xdr:spPr>
    </xdr:pic>
    <xdr:clientData/>
  </xdr:oneCellAnchor>
  <xdr:oneCellAnchor>
    <xdr:from>
      <xdr:col>14</xdr:col>
      <xdr:colOff>0</xdr:colOff>
      <xdr:row>9</xdr:row>
      <xdr:rowOff>0</xdr:rowOff>
    </xdr:from>
    <xdr:ext cx="342000" cy="342000"/>
    <xdr:pic>
      <xdr:nvPicPr>
        <xdr:cNvPr id="68" name="Kép 67">
          <a:extLst>
            <a:ext uri="{FF2B5EF4-FFF2-40B4-BE49-F238E27FC236}">
              <a16:creationId xmlns:a16="http://schemas.microsoft.com/office/drawing/2014/main" id="{00000000-0008-0000-14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2905125"/>
          <a:ext cx="342000" cy="342000"/>
        </a:xfrm>
        <a:prstGeom prst="rect">
          <a:avLst/>
        </a:prstGeom>
      </xdr:spPr>
    </xdr:pic>
    <xdr:clientData/>
  </xdr:oneCellAnchor>
  <xdr:oneCellAnchor>
    <xdr:from>
      <xdr:col>14</xdr:col>
      <xdr:colOff>0</xdr:colOff>
      <xdr:row>10</xdr:row>
      <xdr:rowOff>0</xdr:rowOff>
    </xdr:from>
    <xdr:ext cx="342000" cy="342000"/>
    <xdr:pic>
      <xdr:nvPicPr>
        <xdr:cNvPr id="69" name="Kép 68">
          <a:extLst>
            <a:ext uri="{FF2B5EF4-FFF2-40B4-BE49-F238E27FC236}">
              <a16:creationId xmlns:a16="http://schemas.microsoft.com/office/drawing/2014/main" id="{00000000-0008-0000-1400-00004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5" y="3238500"/>
          <a:ext cx="342000" cy="342000"/>
        </a:xfrm>
        <a:prstGeom prst="rect">
          <a:avLst/>
        </a:prstGeom>
      </xdr:spPr>
    </xdr:pic>
    <xdr:clientData/>
  </xdr:oneCellAnchor>
  <xdr:oneCellAnchor>
    <xdr:from>
      <xdr:col>3</xdr:col>
      <xdr:colOff>0</xdr:colOff>
      <xdr:row>14</xdr:row>
      <xdr:rowOff>0</xdr:rowOff>
    </xdr:from>
    <xdr:ext cx="335962" cy="342000"/>
    <xdr:pic>
      <xdr:nvPicPr>
        <xdr:cNvPr id="70" name="Kép 69">
          <a:extLst>
            <a:ext uri="{FF2B5EF4-FFF2-40B4-BE49-F238E27FC236}">
              <a16:creationId xmlns:a16="http://schemas.microsoft.com/office/drawing/2014/main" id="{00000000-0008-0000-1400-00004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90700" y="4572000"/>
          <a:ext cx="335962" cy="342000"/>
        </a:xfrm>
        <a:prstGeom prst="rect">
          <a:avLst/>
        </a:prstGeom>
      </xdr:spPr>
    </xdr:pic>
    <xdr:clientData/>
  </xdr:oneCellAnchor>
  <xdr:oneCellAnchor>
    <xdr:from>
      <xdr:col>14</xdr:col>
      <xdr:colOff>0</xdr:colOff>
      <xdr:row>11</xdr:row>
      <xdr:rowOff>0</xdr:rowOff>
    </xdr:from>
    <xdr:ext cx="335962" cy="342000"/>
    <xdr:pic>
      <xdr:nvPicPr>
        <xdr:cNvPr id="71" name="Kép 70">
          <a:extLst>
            <a:ext uri="{FF2B5EF4-FFF2-40B4-BE49-F238E27FC236}">
              <a16:creationId xmlns:a16="http://schemas.microsoft.com/office/drawing/2014/main" id="{00000000-0008-0000-1400-00004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953125" y="3571875"/>
          <a:ext cx="335962" cy="342000"/>
        </a:xfrm>
        <a:prstGeom prst="rect">
          <a:avLst/>
        </a:prstGeom>
      </xdr:spPr>
    </xdr:pic>
    <xdr:clientData/>
  </xdr:oneCellAnchor>
  <xdr:twoCellAnchor editAs="oneCell">
    <xdr:from>
      <xdr:col>15</xdr:col>
      <xdr:colOff>1539240</xdr:colOff>
      <xdr:row>4</xdr:row>
      <xdr:rowOff>182880</xdr:rowOff>
    </xdr:from>
    <xdr:to>
      <xdr:col>16</xdr:col>
      <xdr:colOff>237225</xdr:colOff>
      <xdr:row>6</xdr:row>
      <xdr:rowOff>8625</xdr:rowOff>
    </xdr:to>
    <xdr:pic>
      <xdr:nvPicPr>
        <xdr:cNvPr id="34" name="Kép 33">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93380" y="1859280"/>
          <a:ext cx="342000" cy="342000"/>
        </a:xfrm>
        <a:prstGeom prst="rect">
          <a:avLst/>
        </a:prstGeom>
      </xdr:spPr>
    </xdr:pic>
    <xdr:clientData/>
  </xdr:twoCellAnchor>
  <xdr:twoCellAnchor editAs="oneCell">
    <xdr:from>
      <xdr:col>18</xdr:col>
      <xdr:colOff>228600</xdr:colOff>
      <xdr:row>4</xdr:row>
      <xdr:rowOff>182880</xdr:rowOff>
    </xdr:from>
    <xdr:to>
      <xdr:col>19</xdr:col>
      <xdr:colOff>246750</xdr:colOff>
      <xdr:row>6</xdr:row>
      <xdr:rowOff>8625</xdr:rowOff>
    </xdr:to>
    <xdr:pic>
      <xdr:nvPicPr>
        <xdr:cNvPr id="35" name="Kép 34">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968740" y="1859280"/>
          <a:ext cx="342000" cy="342000"/>
        </a:xfrm>
        <a:prstGeom prst="rect">
          <a:avLst/>
        </a:prstGeom>
      </xdr:spPr>
    </xdr:pic>
    <xdr:clientData/>
  </xdr:twoCellAnchor>
  <xdr:twoCellAnchor editAs="oneCell">
    <xdr:from>
      <xdr:col>22</xdr:col>
      <xdr:colOff>274320</xdr:colOff>
      <xdr:row>4</xdr:row>
      <xdr:rowOff>182880</xdr:rowOff>
    </xdr:from>
    <xdr:to>
      <xdr:col>23</xdr:col>
      <xdr:colOff>294375</xdr:colOff>
      <xdr:row>6</xdr:row>
      <xdr:rowOff>8625</xdr:rowOff>
    </xdr:to>
    <xdr:pic>
      <xdr:nvPicPr>
        <xdr:cNvPr id="36" name="Kép 35">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294620" y="1859280"/>
          <a:ext cx="342000" cy="342000"/>
        </a:xfrm>
        <a:prstGeom prst="rect">
          <a:avLst/>
        </a:prstGeom>
      </xdr:spPr>
    </xdr:pic>
    <xdr:clientData/>
  </xdr:twoCellAnchor>
  <xdr:twoCellAnchor editAs="oneCell">
    <xdr:from>
      <xdr:col>14</xdr:col>
      <xdr:colOff>0</xdr:colOff>
      <xdr:row>12</xdr:row>
      <xdr:rowOff>0</xdr:rowOff>
    </xdr:from>
    <xdr:to>
      <xdr:col>14</xdr:col>
      <xdr:colOff>342000</xdr:colOff>
      <xdr:row>13</xdr:row>
      <xdr:rowOff>18150</xdr:rowOff>
    </xdr:to>
    <xdr:pic>
      <xdr:nvPicPr>
        <xdr:cNvPr id="37" name="Kép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3863340"/>
          <a:ext cx="342000" cy="342000"/>
        </a:xfrm>
        <a:prstGeom prst="rect">
          <a:avLst/>
        </a:prstGeom>
      </xdr:spPr>
    </xdr:pic>
    <xdr:clientData/>
  </xdr:twoCellAnchor>
  <xdr:twoCellAnchor editAs="oneCell">
    <xdr:from>
      <xdr:col>3</xdr:col>
      <xdr:colOff>0</xdr:colOff>
      <xdr:row>19</xdr:row>
      <xdr:rowOff>0</xdr:rowOff>
    </xdr:from>
    <xdr:to>
      <xdr:col>4</xdr:col>
      <xdr:colOff>0</xdr:colOff>
      <xdr:row>20</xdr:row>
      <xdr:rowOff>11430</xdr:rowOff>
    </xdr:to>
    <xdr:pic>
      <xdr:nvPicPr>
        <xdr:cNvPr id="39" name="Kép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0"/>
        <a:stretch>
          <a:fillRect/>
        </a:stretch>
      </xdr:blipFill>
      <xdr:spPr>
        <a:xfrm>
          <a:off x="1836420" y="6156960"/>
          <a:ext cx="342900" cy="337185"/>
        </a:xfrm>
        <a:prstGeom prst="rect">
          <a:avLst/>
        </a:prstGeom>
      </xdr:spPr>
    </xdr:pic>
    <xdr:clientData/>
  </xdr:twoCellAnchor>
  <xdr:twoCellAnchor editAs="oneCell">
    <xdr:from>
      <xdr:col>3</xdr:col>
      <xdr:colOff>0</xdr:colOff>
      <xdr:row>21</xdr:row>
      <xdr:rowOff>0</xdr:rowOff>
    </xdr:from>
    <xdr:to>
      <xdr:col>3</xdr:col>
      <xdr:colOff>342000</xdr:colOff>
      <xdr:row>22</xdr:row>
      <xdr:rowOff>18150</xdr:rowOff>
    </xdr:to>
    <xdr:pic>
      <xdr:nvPicPr>
        <xdr:cNvPr id="40" name="Kép 39">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36420" y="6812280"/>
          <a:ext cx="342000" cy="342000"/>
        </a:xfrm>
        <a:prstGeom prst="rect">
          <a:avLst/>
        </a:prstGeom>
      </xdr:spPr>
    </xdr:pic>
    <xdr:clientData/>
  </xdr:twoCellAnchor>
  <xdr:twoCellAnchor editAs="oneCell">
    <xdr:from>
      <xdr:col>3</xdr:col>
      <xdr:colOff>0</xdr:colOff>
      <xdr:row>22</xdr:row>
      <xdr:rowOff>0</xdr:rowOff>
    </xdr:from>
    <xdr:to>
      <xdr:col>3</xdr:col>
      <xdr:colOff>342000</xdr:colOff>
      <xdr:row>23</xdr:row>
      <xdr:rowOff>18150</xdr:rowOff>
    </xdr:to>
    <xdr:pic>
      <xdr:nvPicPr>
        <xdr:cNvPr id="41" name="Kép 40">
          <a:extLst>
            <a:ext uri="{FF2B5EF4-FFF2-40B4-BE49-F238E27FC236}">
              <a16:creationId xmlns:a16="http://schemas.microsoft.com/office/drawing/2014/main" id="{00000000-0008-0000-1400-00002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36420" y="7139940"/>
          <a:ext cx="342000" cy="342000"/>
        </a:xfrm>
        <a:prstGeom prst="rect">
          <a:avLst/>
        </a:prstGeom>
      </xdr:spPr>
    </xdr:pic>
    <xdr:clientData/>
  </xdr:twoCellAnchor>
  <xdr:oneCellAnchor>
    <xdr:from>
      <xdr:col>14</xdr:col>
      <xdr:colOff>0</xdr:colOff>
      <xdr:row>14</xdr:row>
      <xdr:rowOff>0</xdr:rowOff>
    </xdr:from>
    <xdr:ext cx="342000" cy="342000"/>
    <xdr:pic>
      <xdr:nvPicPr>
        <xdr:cNvPr id="42" name="Kép 41">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4518660"/>
          <a:ext cx="342000" cy="342000"/>
        </a:xfrm>
        <a:prstGeom prst="rect">
          <a:avLst/>
        </a:prstGeom>
      </xdr:spPr>
    </xdr:pic>
    <xdr:clientData/>
  </xdr:oneCellAnchor>
  <xdr:oneCellAnchor>
    <xdr:from>
      <xdr:col>14</xdr:col>
      <xdr:colOff>0</xdr:colOff>
      <xdr:row>19</xdr:row>
      <xdr:rowOff>0</xdr:rowOff>
    </xdr:from>
    <xdr:ext cx="342000" cy="342000"/>
    <xdr:pic>
      <xdr:nvPicPr>
        <xdr:cNvPr id="43" name="Kép 42">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6156960"/>
          <a:ext cx="342000" cy="342000"/>
        </a:xfrm>
        <a:prstGeom prst="rect">
          <a:avLst/>
        </a:prstGeom>
      </xdr:spPr>
    </xdr:pic>
    <xdr:clientData/>
  </xdr:oneCellAnchor>
  <xdr:oneCellAnchor>
    <xdr:from>
      <xdr:col>14</xdr:col>
      <xdr:colOff>0</xdr:colOff>
      <xdr:row>24</xdr:row>
      <xdr:rowOff>0</xdr:rowOff>
    </xdr:from>
    <xdr:ext cx="342000" cy="342000"/>
    <xdr:pic>
      <xdr:nvPicPr>
        <xdr:cNvPr id="44" name="Kép 43">
          <a:extLst>
            <a:ext uri="{FF2B5EF4-FFF2-40B4-BE49-F238E27FC236}">
              <a16:creationId xmlns:a16="http://schemas.microsoft.com/office/drawing/2014/main" id="{00000000-0008-0000-14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oneCellAnchor>
  <xdr:oneCellAnchor>
    <xdr:from>
      <xdr:col>14</xdr:col>
      <xdr:colOff>0</xdr:colOff>
      <xdr:row>31</xdr:row>
      <xdr:rowOff>0</xdr:rowOff>
    </xdr:from>
    <xdr:ext cx="342000" cy="342000"/>
    <xdr:pic>
      <xdr:nvPicPr>
        <xdr:cNvPr id="45" name="Kép 44">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0088880"/>
          <a:ext cx="342000" cy="342000"/>
        </a:xfrm>
        <a:prstGeom prst="rect">
          <a:avLst/>
        </a:prstGeom>
      </xdr:spPr>
    </xdr:pic>
    <xdr:clientData/>
  </xdr:oneCellAnchor>
  <xdr:oneCellAnchor>
    <xdr:from>
      <xdr:col>14</xdr:col>
      <xdr:colOff>0</xdr:colOff>
      <xdr:row>46</xdr:row>
      <xdr:rowOff>0</xdr:rowOff>
    </xdr:from>
    <xdr:ext cx="342000" cy="342000"/>
    <xdr:pic>
      <xdr:nvPicPr>
        <xdr:cNvPr id="46" name="Kép 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5003780"/>
          <a:ext cx="342000" cy="342000"/>
        </a:xfrm>
        <a:prstGeom prst="rect">
          <a:avLst/>
        </a:prstGeom>
      </xdr:spPr>
    </xdr:pic>
    <xdr:clientData/>
  </xdr:oneCellAnchor>
  <xdr:twoCellAnchor editAs="oneCell">
    <xdr:from>
      <xdr:col>14</xdr:col>
      <xdr:colOff>0</xdr:colOff>
      <xdr:row>13</xdr:row>
      <xdr:rowOff>0</xdr:rowOff>
    </xdr:from>
    <xdr:to>
      <xdr:col>14</xdr:col>
      <xdr:colOff>342000</xdr:colOff>
      <xdr:row>14</xdr:row>
      <xdr:rowOff>18150</xdr:rowOff>
    </xdr:to>
    <xdr:pic>
      <xdr:nvPicPr>
        <xdr:cNvPr id="47" name="Kép 46">
          <a:extLst>
            <a:ext uri="{FF2B5EF4-FFF2-40B4-BE49-F238E27FC236}">
              <a16:creationId xmlns:a16="http://schemas.microsoft.com/office/drawing/2014/main" id="{00000000-0008-0000-1400-00002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4191000"/>
          <a:ext cx="342000" cy="342000"/>
        </a:xfrm>
        <a:prstGeom prst="rect">
          <a:avLst/>
        </a:prstGeom>
      </xdr:spPr>
    </xdr:pic>
    <xdr:clientData/>
  </xdr:twoCellAnchor>
  <xdr:twoCellAnchor editAs="oneCell">
    <xdr:from>
      <xdr:col>14</xdr:col>
      <xdr:colOff>0</xdr:colOff>
      <xdr:row>21</xdr:row>
      <xdr:rowOff>0</xdr:rowOff>
    </xdr:from>
    <xdr:to>
      <xdr:col>14</xdr:col>
      <xdr:colOff>342000</xdr:colOff>
      <xdr:row>22</xdr:row>
      <xdr:rowOff>18150</xdr:rowOff>
    </xdr:to>
    <xdr:pic>
      <xdr:nvPicPr>
        <xdr:cNvPr id="48" name="Kép 47">
          <a:extLst>
            <a:ext uri="{FF2B5EF4-FFF2-40B4-BE49-F238E27FC236}">
              <a16:creationId xmlns:a16="http://schemas.microsoft.com/office/drawing/2014/main" id="{00000000-0008-0000-1400-00003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6812280"/>
          <a:ext cx="342000" cy="342000"/>
        </a:xfrm>
        <a:prstGeom prst="rect">
          <a:avLst/>
        </a:prstGeom>
      </xdr:spPr>
    </xdr:pic>
    <xdr:clientData/>
  </xdr:twoCellAnchor>
  <xdr:twoCellAnchor editAs="oneCell">
    <xdr:from>
      <xdr:col>14</xdr:col>
      <xdr:colOff>0</xdr:colOff>
      <xdr:row>15</xdr:row>
      <xdr:rowOff>0</xdr:rowOff>
    </xdr:from>
    <xdr:to>
      <xdr:col>15</xdr:col>
      <xdr:colOff>0</xdr:colOff>
      <xdr:row>16</xdr:row>
      <xdr:rowOff>11430</xdr:rowOff>
    </xdr:to>
    <xdr:pic>
      <xdr:nvPicPr>
        <xdr:cNvPr id="49" name="Kép 48">
          <a:extLst>
            <a:ext uri="{FF2B5EF4-FFF2-40B4-BE49-F238E27FC236}">
              <a16:creationId xmlns:a16="http://schemas.microsoft.com/office/drawing/2014/main" id="{00000000-0008-0000-1400-000031000000}"/>
            </a:ext>
          </a:extLst>
        </xdr:cNvPr>
        <xdr:cNvPicPr>
          <a:picLocks noChangeAspect="1"/>
        </xdr:cNvPicPr>
      </xdr:nvPicPr>
      <xdr:blipFill>
        <a:blip xmlns:r="http://schemas.openxmlformats.org/officeDocument/2006/relationships" r:embed="rId10"/>
        <a:stretch>
          <a:fillRect/>
        </a:stretch>
      </xdr:blipFill>
      <xdr:spPr>
        <a:xfrm>
          <a:off x="6111240" y="4846320"/>
          <a:ext cx="342900" cy="337185"/>
        </a:xfrm>
        <a:prstGeom prst="rect">
          <a:avLst/>
        </a:prstGeom>
      </xdr:spPr>
    </xdr:pic>
    <xdr:clientData/>
  </xdr:twoCellAnchor>
  <xdr:twoCellAnchor editAs="oneCell">
    <xdr:from>
      <xdr:col>14</xdr:col>
      <xdr:colOff>0</xdr:colOff>
      <xdr:row>17</xdr:row>
      <xdr:rowOff>0</xdr:rowOff>
    </xdr:from>
    <xdr:to>
      <xdr:col>15</xdr:col>
      <xdr:colOff>0</xdr:colOff>
      <xdr:row>18</xdr:row>
      <xdr:rowOff>11430</xdr:rowOff>
    </xdr:to>
    <xdr:pic>
      <xdr:nvPicPr>
        <xdr:cNvPr id="50" name="Kép 49">
          <a:extLst>
            <a:ext uri="{FF2B5EF4-FFF2-40B4-BE49-F238E27FC236}">
              <a16:creationId xmlns:a16="http://schemas.microsoft.com/office/drawing/2014/main" id="{00000000-0008-0000-1400-000032000000}"/>
            </a:ext>
          </a:extLst>
        </xdr:cNvPr>
        <xdr:cNvPicPr>
          <a:picLocks noChangeAspect="1"/>
        </xdr:cNvPicPr>
      </xdr:nvPicPr>
      <xdr:blipFill>
        <a:blip xmlns:r="http://schemas.openxmlformats.org/officeDocument/2006/relationships" r:embed="rId10"/>
        <a:stretch>
          <a:fillRect/>
        </a:stretch>
      </xdr:blipFill>
      <xdr:spPr>
        <a:xfrm>
          <a:off x="6111240" y="5501640"/>
          <a:ext cx="342900" cy="337185"/>
        </a:xfrm>
        <a:prstGeom prst="rect">
          <a:avLst/>
        </a:prstGeom>
      </xdr:spPr>
    </xdr:pic>
    <xdr:clientData/>
  </xdr:twoCellAnchor>
  <xdr:twoCellAnchor editAs="oneCell">
    <xdr:from>
      <xdr:col>14</xdr:col>
      <xdr:colOff>0</xdr:colOff>
      <xdr:row>20</xdr:row>
      <xdr:rowOff>0</xdr:rowOff>
    </xdr:from>
    <xdr:to>
      <xdr:col>15</xdr:col>
      <xdr:colOff>0</xdr:colOff>
      <xdr:row>21</xdr:row>
      <xdr:rowOff>11430</xdr:rowOff>
    </xdr:to>
    <xdr:pic>
      <xdr:nvPicPr>
        <xdr:cNvPr id="54" name="Kép 53">
          <a:extLst>
            <a:ext uri="{FF2B5EF4-FFF2-40B4-BE49-F238E27FC236}">
              <a16:creationId xmlns:a16="http://schemas.microsoft.com/office/drawing/2014/main" id="{00000000-0008-0000-1400-000036000000}"/>
            </a:ext>
          </a:extLst>
        </xdr:cNvPr>
        <xdr:cNvPicPr>
          <a:picLocks noChangeAspect="1"/>
        </xdr:cNvPicPr>
      </xdr:nvPicPr>
      <xdr:blipFill>
        <a:blip xmlns:r="http://schemas.openxmlformats.org/officeDocument/2006/relationships" r:embed="rId10"/>
        <a:stretch>
          <a:fillRect/>
        </a:stretch>
      </xdr:blipFill>
      <xdr:spPr>
        <a:xfrm>
          <a:off x="6111240" y="6484620"/>
          <a:ext cx="342900" cy="337185"/>
        </a:xfrm>
        <a:prstGeom prst="rect">
          <a:avLst/>
        </a:prstGeom>
      </xdr:spPr>
    </xdr:pic>
    <xdr:clientData/>
  </xdr:twoCellAnchor>
  <xdr:twoCellAnchor editAs="oneCell">
    <xdr:from>
      <xdr:col>14</xdr:col>
      <xdr:colOff>0</xdr:colOff>
      <xdr:row>23</xdr:row>
      <xdr:rowOff>0</xdr:rowOff>
    </xdr:from>
    <xdr:to>
      <xdr:col>15</xdr:col>
      <xdr:colOff>0</xdr:colOff>
      <xdr:row>24</xdr:row>
      <xdr:rowOff>11430</xdr:rowOff>
    </xdr:to>
    <xdr:pic>
      <xdr:nvPicPr>
        <xdr:cNvPr id="55" name="Kép 54">
          <a:extLst>
            <a:ext uri="{FF2B5EF4-FFF2-40B4-BE49-F238E27FC236}">
              <a16:creationId xmlns:a16="http://schemas.microsoft.com/office/drawing/2014/main" id="{00000000-0008-0000-1400-000037000000}"/>
            </a:ext>
          </a:extLst>
        </xdr:cNvPr>
        <xdr:cNvPicPr>
          <a:picLocks noChangeAspect="1"/>
        </xdr:cNvPicPr>
      </xdr:nvPicPr>
      <xdr:blipFill>
        <a:blip xmlns:r="http://schemas.openxmlformats.org/officeDocument/2006/relationships" r:embed="rId10"/>
        <a:stretch>
          <a:fillRect/>
        </a:stretch>
      </xdr:blipFill>
      <xdr:spPr>
        <a:xfrm>
          <a:off x="6111240" y="7467600"/>
          <a:ext cx="342900" cy="337185"/>
        </a:xfrm>
        <a:prstGeom prst="rect">
          <a:avLst/>
        </a:prstGeom>
      </xdr:spPr>
    </xdr:pic>
    <xdr:clientData/>
  </xdr:twoCellAnchor>
  <xdr:twoCellAnchor editAs="oneCell">
    <xdr:from>
      <xdr:col>14</xdr:col>
      <xdr:colOff>0</xdr:colOff>
      <xdr:row>26</xdr:row>
      <xdr:rowOff>0</xdr:rowOff>
    </xdr:from>
    <xdr:to>
      <xdr:col>15</xdr:col>
      <xdr:colOff>0</xdr:colOff>
      <xdr:row>27</xdr:row>
      <xdr:rowOff>11430</xdr:rowOff>
    </xdr:to>
    <xdr:pic>
      <xdr:nvPicPr>
        <xdr:cNvPr id="56" name="Kép 55">
          <a:extLst>
            <a:ext uri="{FF2B5EF4-FFF2-40B4-BE49-F238E27FC236}">
              <a16:creationId xmlns:a16="http://schemas.microsoft.com/office/drawing/2014/main" id="{00000000-0008-0000-1400-000038000000}"/>
            </a:ext>
          </a:extLst>
        </xdr:cNvPr>
        <xdr:cNvPicPr>
          <a:picLocks noChangeAspect="1"/>
        </xdr:cNvPicPr>
      </xdr:nvPicPr>
      <xdr:blipFill>
        <a:blip xmlns:r="http://schemas.openxmlformats.org/officeDocument/2006/relationships" r:embed="rId10"/>
        <a:stretch>
          <a:fillRect/>
        </a:stretch>
      </xdr:blipFill>
      <xdr:spPr>
        <a:xfrm>
          <a:off x="6111240" y="8450580"/>
          <a:ext cx="342900" cy="337185"/>
        </a:xfrm>
        <a:prstGeom prst="rect">
          <a:avLst/>
        </a:prstGeom>
      </xdr:spPr>
    </xdr:pic>
    <xdr:clientData/>
  </xdr:twoCellAnchor>
  <xdr:twoCellAnchor editAs="oneCell">
    <xdr:from>
      <xdr:col>14</xdr:col>
      <xdr:colOff>0</xdr:colOff>
      <xdr:row>27</xdr:row>
      <xdr:rowOff>0</xdr:rowOff>
    </xdr:from>
    <xdr:to>
      <xdr:col>15</xdr:col>
      <xdr:colOff>0</xdr:colOff>
      <xdr:row>28</xdr:row>
      <xdr:rowOff>11430</xdr:rowOff>
    </xdr:to>
    <xdr:pic>
      <xdr:nvPicPr>
        <xdr:cNvPr id="57" name="Kép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10"/>
        <a:stretch>
          <a:fillRect/>
        </a:stretch>
      </xdr:blipFill>
      <xdr:spPr>
        <a:xfrm>
          <a:off x="6111240" y="8778240"/>
          <a:ext cx="342900" cy="337185"/>
        </a:xfrm>
        <a:prstGeom prst="rect">
          <a:avLst/>
        </a:prstGeom>
      </xdr:spPr>
    </xdr:pic>
    <xdr:clientData/>
  </xdr:twoCellAnchor>
  <xdr:twoCellAnchor editAs="oneCell">
    <xdr:from>
      <xdr:col>14</xdr:col>
      <xdr:colOff>0</xdr:colOff>
      <xdr:row>29</xdr:row>
      <xdr:rowOff>0</xdr:rowOff>
    </xdr:from>
    <xdr:to>
      <xdr:col>15</xdr:col>
      <xdr:colOff>0</xdr:colOff>
      <xdr:row>30</xdr:row>
      <xdr:rowOff>11430</xdr:rowOff>
    </xdr:to>
    <xdr:pic>
      <xdr:nvPicPr>
        <xdr:cNvPr id="58" name="Kép 57">
          <a:extLst>
            <a:ext uri="{FF2B5EF4-FFF2-40B4-BE49-F238E27FC236}">
              <a16:creationId xmlns:a16="http://schemas.microsoft.com/office/drawing/2014/main" id="{00000000-0008-0000-1400-00003A000000}"/>
            </a:ext>
          </a:extLst>
        </xdr:cNvPr>
        <xdr:cNvPicPr>
          <a:picLocks noChangeAspect="1"/>
        </xdr:cNvPicPr>
      </xdr:nvPicPr>
      <xdr:blipFill>
        <a:blip xmlns:r="http://schemas.openxmlformats.org/officeDocument/2006/relationships" r:embed="rId10"/>
        <a:stretch>
          <a:fillRect/>
        </a:stretch>
      </xdr:blipFill>
      <xdr:spPr>
        <a:xfrm>
          <a:off x="6111240" y="9433560"/>
          <a:ext cx="342900" cy="337185"/>
        </a:xfrm>
        <a:prstGeom prst="rect">
          <a:avLst/>
        </a:prstGeom>
      </xdr:spPr>
    </xdr:pic>
    <xdr:clientData/>
  </xdr:twoCellAnchor>
  <xdr:twoCellAnchor editAs="oneCell">
    <xdr:from>
      <xdr:col>14</xdr:col>
      <xdr:colOff>0</xdr:colOff>
      <xdr:row>30</xdr:row>
      <xdr:rowOff>0</xdr:rowOff>
    </xdr:from>
    <xdr:to>
      <xdr:col>15</xdr:col>
      <xdr:colOff>0</xdr:colOff>
      <xdr:row>31</xdr:row>
      <xdr:rowOff>11430</xdr:rowOff>
    </xdr:to>
    <xdr:pic>
      <xdr:nvPicPr>
        <xdr:cNvPr id="59" name="Kép 58">
          <a:extLst>
            <a:ext uri="{FF2B5EF4-FFF2-40B4-BE49-F238E27FC236}">
              <a16:creationId xmlns:a16="http://schemas.microsoft.com/office/drawing/2014/main" id="{00000000-0008-0000-1400-00003B000000}"/>
            </a:ext>
          </a:extLst>
        </xdr:cNvPr>
        <xdr:cNvPicPr>
          <a:picLocks noChangeAspect="1"/>
        </xdr:cNvPicPr>
      </xdr:nvPicPr>
      <xdr:blipFill>
        <a:blip xmlns:r="http://schemas.openxmlformats.org/officeDocument/2006/relationships" r:embed="rId10"/>
        <a:stretch>
          <a:fillRect/>
        </a:stretch>
      </xdr:blipFill>
      <xdr:spPr>
        <a:xfrm>
          <a:off x="6111240" y="9761220"/>
          <a:ext cx="342900" cy="337185"/>
        </a:xfrm>
        <a:prstGeom prst="rect">
          <a:avLst/>
        </a:prstGeom>
      </xdr:spPr>
    </xdr:pic>
    <xdr:clientData/>
  </xdr:twoCellAnchor>
  <xdr:twoCellAnchor editAs="oneCell">
    <xdr:from>
      <xdr:col>14</xdr:col>
      <xdr:colOff>0</xdr:colOff>
      <xdr:row>16</xdr:row>
      <xdr:rowOff>0</xdr:rowOff>
    </xdr:from>
    <xdr:to>
      <xdr:col>14</xdr:col>
      <xdr:colOff>342000</xdr:colOff>
      <xdr:row>17</xdr:row>
      <xdr:rowOff>18150</xdr:rowOff>
    </xdr:to>
    <xdr:pic>
      <xdr:nvPicPr>
        <xdr:cNvPr id="61" name="Kép 60">
          <a:extLst>
            <a:ext uri="{FF2B5EF4-FFF2-40B4-BE49-F238E27FC236}">
              <a16:creationId xmlns:a16="http://schemas.microsoft.com/office/drawing/2014/main" id="{00000000-0008-0000-1400-00003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5173980"/>
          <a:ext cx="342000" cy="342000"/>
        </a:xfrm>
        <a:prstGeom prst="rect">
          <a:avLst/>
        </a:prstGeom>
      </xdr:spPr>
    </xdr:pic>
    <xdr:clientData/>
  </xdr:twoCellAnchor>
  <xdr:oneCellAnchor>
    <xdr:from>
      <xdr:col>14</xdr:col>
      <xdr:colOff>0</xdr:colOff>
      <xdr:row>18</xdr:row>
      <xdr:rowOff>0</xdr:rowOff>
    </xdr:from>
    <xdr:ext cx="360000" cy="360000"/>
    <xdr:pic>
      <xdr:nvPicPr>
        <xdr:cNvPr id="62" name="Kép 61">
          <a:extLst>
            <a:ext uri="{FF2B5EF4-FFF2-40B4-BE49-F238E27FC236}">
              <a16:creationId xmlns:a16="http://schemas.microsoft.com/office/drawing/2014/main" id="{00000000-0008-0000-1400-00003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5829300"/>
          <a:ext cx="360000" cy="360000"/>
        </a:xfrm>
        <a:prstGeom prst="rect">
          <a:avLst/>
        </a:prstGeom>
      </xdr:spPr>
    </xdr:pic>
    <xdr:clientData/>
  </xdr:oneCellAnchor>
  <xdr:oneCellAnchor>
    <xdr:from>
      <xdr:col>14</xdr:col>
      <xdr:colOff>0</xdr:colOff>
      <xdr:row>50</xdr:row>
      <xdr:rowOff>0</xdr:rowOff>
    </xdr:from>
    <xdr:ext cx="360000" cy="360000"/>
    <xdr:pic>
      <xdr:nvPicPr>
        <xdr:cNvPr id="63" name="Kép 62">
          <a:extLst>
            <a:ext uri="{FF2B5EF4-FFF2-40B4-BE49-F238E27FC236}">
              <a16:creationId xmlns:a16="http://schemas.microsoft.com/office/drawing/2014/main" id="{00000000-0008-0000-1400-00003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111240" y="16314420"/>
          <a:ext cx="360000" cy="360000"/>
        </a:xfrm>
        <a:prstGeom prst="rect">
          <a:avLst/>
        </a:prstGeom>
      </xdr:spPr>
    </xdr:pic>
    <xdr:clientData/>
  </xdr:oneCellAnchor>
  <xdr:oneCellAnchor>
    <xdr:from>
      <xdr:col>14</xdr:col>
      <xdr:colOff>0</xdr:colOff>
      <xdr:row>32</xdr:row>
      <xdr:rowOff>0</xdr:rowOff>
    </xdr:from>
    <xdr:ext cx="335962" cy="342000"/>
    <xdr:pic>
      <xdr:nvPicPr>
        <xdr:cNvPr id="72" name="Kép 71">
          <a:extLst>
            <a:ext uri="{FF2B5EF4-FFF2-40B4-BE49-F238E27FC236}">
              <a16:creationId xmlns:a16="http://schemas.microsoft.com/office/drawing/2014/main" id="{00000000-0008-0000-1400-00004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11240" y="10416540"/>
          <a:ext cx="335962" cy="342000"/>
        </a:xfrm>
        <a:prstGeom prst="rect">
          <a:avLst/>
        </a:prstGeom>
      </xdr:spPr>
    </xdr:pic>
    <xdr:clientData/>
  </xdr:oneCellAnchor>
  <xdr:oneCellAnchor>
    <xdr:from>
      <xdr:col>14</xdr:col>
      <xdr:colOff>0</xdr:colOff>
      <xdr:row>47</xdr:row>
      <xdr:rowOff>0</xdr:rowOff>
    </xdr:from>
    <xdr:ext cx="335962" cy="342000"/>
    <xdr:pic>
      <xdr:nvPicPr>
        <xdr:cNvPr id="73" name="Kép 72">
          <a:extLst>
            <a:ext uri="{FF2B5EF4-FFF2-40B4-BE49-F238E27FC236}">
              <a16:creationId xmlns:a16="http://schemas.microsoft.com/office/drawing/2014/main" id="{00000000-0008-0000-1400-00004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11240" y="15331440"/>
          <a:ext cx="335962" cy="342000"/>
        </a:xfrm>
        <a:prstGeom prst="rect">
          <a:avLst/>
        </a:prstGeom>
      </xdr:spPr>
    </xdr:pic>
    <xdr:clientData/>
  </xdr:oneCellAnchor>
  <xdr:twoCellAnchor editAs="oneCell">
    <xdr:from>
      <xdr:col>14</xdr:col>
      <xdr:colOff>0</xdr:colOff>
      <xdr:row>22</xdr:row>
      <xdr:rowOff>0</xdr:rowOff>
    </xdr:from>
    <xdr:to>
      <xdr:col>14</xdr:col>
      <xdr:colOff>342000</xdr:colOff>
      <xdr:row>23</xdr:row>
      <xdr:rowOff>18150</xdr:rowOff>
    </xdr:to>
    <xdr:pic>
      <xdr:nvPicPr>
        <xdr:cNvPr id="74" name="Kép 73">
          <a:extLst>
            <a:ext uri="{FF2B5EF4-FFF2-40B4-BE49-F238E27FC236}">
              <a16:creationId xmlns:a16="http://schemas.microsoft.com/office/drawing/2014/main" id="{00000000-0008-0000-1400-00004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7139940"/>
          <a:ext cx="342000" cy="342000"/>
        </a:xfrm>
        <a:prstGeom prst="rect">
          <a:avLst/>
        </a:prstGeom>
      </xdr:spPr>
    </xdr:pic>
    <xdr:clientData/>
  </xdr:twoCellAnchor>
  <xdr:oneCellAnchor>
    <xdr:from>
      <xdr:col>14</xdr:col>
      <xdr:colOff>0</xdr:colOff>
      <xdr:row>25</xdr:row>
      <xdr:rowOff>0</xdr:rowOff>
    </xdr:from>
    <xdr:ext cx="342000" cy="342000"/>
    <xdr:pic>
      <xdr:nvPicPr>
        <xdr:cNvPr id="75" name="Kép 74">
          <a:extLst>
            <a:ext uri="{FF2B5EF4-FFF2-40B4-BE49-F238E27FC236}">
              <a16:creationId xmlns:a16="http://schemas.microsoft.com/office/drawing/2014/main" id="{00000000-0008-0000-1400-00004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8122920"/>
          <a:ext cx="342000" cy="342000"/>
        </a:xfrm>
        <a:prstGeom prst="rect">
          <a:avLst/>
        </a:prstGeom>
      </xdr:spPr>
    </xdr:pic>
    <xdr:clientData/>
  </xdr:oneCellAnchor>
  <xdr:twoCellAnchor editAs="oneCell">
    <xdr:from>
      <xdr:col>14</xdr:col>
      <xdr:colOff>0</xdr:colOff>
      <xdr:row>28</xdr:row>
      <xdr:rowOff>0</xdr:rowOff>
    </xdr:from>
    <xdr:to>
      <xdr:col>15</xdr:col>
      <xdr:colOff>6720</xdr:colOff>
      <xdr:row>29</xdr:row>
      <xdr:rowOff>8625</xdr:rowOff>
    </xdr:to>
    <xdr:pic>
      <xdr:nvPicPr>
        <xdr:cNvPr id="76" name="Kép 75">
          <a:extLst>
            <a:ext uri="{FF2B5EF4-FFF2-40B4-BE49-F238E27FC236}">
              <a16:creationId xmlns:a16="http://schemas.microsoft.com/office/drawing/2014/main" id="{00000000-0008-0000-1400-00004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11240" y="9105900"/>
          <a:ext cx="347715" cy="334380"/>
        </a:xfrm>
        <a:prstGeom prst="rect">
          <a:avLst/>
        </a:prstGeom>
      </xdr:spPr>
    </xdr:pic>
    <xdr:clientData/>
  </xdr:twoCellAnchor>
  <xdr:oneCellAnchor>
    <xdr:from>
      <xdr:col>14</xdr:col>
      <xdr:colOff>0</xdr:colOff>
      <xdr:row>34</xdr:row>
      <xdr:rowOff>0</xdr:rowOff>
    </xdr:from>
    <xdr:ext cx="342000" cy="342000"/>
    <xdr:pic>
      <xdr:nvPicPr>
        <xdr:cNvPr id="77" name="Kép 76">
          <a:extLst>
            <a:ext uri="{FF2B5EF4-FFF2-40B4-BE49-F238E27FC236}">
              <a16:creationId xmlns:a16="http://schemas.microsoft.com/office/drawing/2014/main" id="{00000000-0008-0000-1400-00004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1071860"/>
          <a:ext cx="342000" cy="342000"/>
        </a:xfrm>
        <a:prstGeom prst="rect">
          <a:avLst/>
        </a:prstGeom>
      </xdr:spPr>
    </xdr:pic>
    <xdr:clientData/>
  </xdr:oneCellAnchor>
  <xdr:twoCellAnchor editAs="oneCell">
    <xdr:from>
      <xdr:col>14</xdr:col>
      <xdr:colOff>0</xdr:colOff>
      <xdr:row>33</xdr:row>
      <xdr:rowOff>0</xdr:rowOff>
    </xdr:from>
    <xdr:to>
      <xdr:col>14</xdr:col>
      <xdr:colOff>342000</xdr:colOff>
      <xdr:row>34</xdr:row>
      <xdr:rowOff>18150</xdr:rowOff>
    </xdr:to>
    <xdr:pic>
      <xdr:nvPicPr>
        <xdr:cNvPr id="78" name="Kép 77">
          <a:extLst>
            <a:ext uri="{FF2B5EF4-FFF2-40B4-BE49-F238E27FC236}">
              <a16:creationId xmlns:a16="http://schemas.microsoft.com/office/drawing/2014/main" id="{00000000-0008-0000-1400-00004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10744200"/>
          <a:ext cx="342000" cy="342000"/>
        </a:xfrm>
        <a:prstGeom prst="rect">
          <a:avLst/>
        </a:prstGeom>
      </xdr:spPr>
    </xdr:pic>
    <xdr:clientData/>
  </xdr:twoCellAnchor>
  <xdr:twoCellAnchor editAs="oneCell">
    <xdr:from>
      <xdr:col>14</xdr:col>
      <xdr:colOff>0</xdr:colOff>
      <xdr:row>35</xdr:row>
      <xdr:rowOff>0</xdr:rowOff>
    </xdr:from>
    <xdr:to>
      <xdr:col>14</xdr:col>
      <xdr:colOff>342000</xdr:colOff>
      <xdr:row>36</xdr:row>
      <xdr:rowOff>18150</xdr:rowOff>
    </xdr:to>
    <xdr:pic>
      <xdr:nvPicPr>
        <xdr:cNvPr id="79" name="Kép 78">
          <a:extLst>
            <a:ext uri="{FF2B5EF4-FFF2-40B4-BE49-F238E27FC236}">
              <a16:creationId xmlns:a16="http://schemas.microsoft.com/office/drawing/2014/main" id="{00000000-0008-0000-1400-00004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11399520"/>
          <a:ext cx="342000" cy="342000"/>
        </a:xfrm>
        <a:prstGeom prst="rect">
          <a:avLst/>
        </a:prstGeom>
      </xdr:spPr>
    </xdr:pic>
    <xdr:clientData/>
  </xdr:twoCellAnchor>
  <xdr:oneCellAnchor>
    <xdr:from>
      <xdr:col>14</xdr:col>
      <xdr:colOff>0</xdr:colOff>
      <xdr:row>36</xdr:row>
      <xdr:rowOff>0</xdr:rowOff>
    </xdr:from>
    <xdr:ext cx="342000" cy="342000"/>
    <xdr:pic>
      <xdr:nvPicPr>
        <xdr:cNvPr id="80" name="Kép 79">
          <a:extLst>
            <a:ext uri="{FF2B5EF4-FFF2-40B4-BE49-F238E27FC236}">
              <a16:creationId xmlns:a16="http://schemas.microsoft.com/office/drawing/2014/main" id="{00000000-0008-0000-1400-00005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oneCellAnchor>
  <xdr:twoCellAnchor editAs="oneCell">
    <xdr:from>
      <xdr:col>14</xdr:col>
      <xdr:colOff>0</xdr:colOff>
      <xdr:row>37</xdr:row>
      <xdr:rowOff>0</xdr:rowOff>
    </xdr:from>
    <xdr:to>
      <xdr:col>14</xdr:col>
      <xdr:colOff>342000</xdr:colOff>
      <xdr:row>38</xdr:row>
      <xdr:rowOff>18150</xdr:rowOff>
    </xdr:to>
    <xdr:pic>
      <xdr:nvPicPr>
        <xdr:cNvPr id="81" name="Kép 80">
          <a:extLst>
            <a:ext uri="{FF2B5EF4-FFF2-40B4-BE49-F238E27FC236}">
              <a16:creationId xmlns:a16="http://schemas.microsoft.com/office/drawing/2014/main" id="{00000000-0008-0000-1400-00005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12054840"/>
          <a:ext cx="342000" cy="342000"/>
        </a:xfrm>
        <a:prstGeom prst="rect">
          <a:avLst/>
        </a:prstGeom>
      </xdr:spPr>
    </xdr:pic>
    <xdr:clientData/>
  </xdr:twoCellAnchor>
  <xdr:oneCellAnchor>
    <xdr:from>
      <xdr:col>14</xdr:col>
      <xdr:colOff>0</xdr:colOff>
      <xdr:row>38</xdr:row>
      <xdr:rowOff>0</xdr:rowOff>
    </xdr:from>
    <xdr:ext cx="342000" cy="342000"/>
    <xdr:pic>
      <xdr:nvPicPr>
        <xdr:cNvPr id="82" name="Kép 81">
          <a:extLst>
            <a:ext uri="{FF2B5EF4-FFF2-40B4-BE49-F238E27FC236}">
              <a16:creationId xmlns:a16="http://schemas.microsoft.com/office/drawing/2014/main" id="{00000000-0008-0000-14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12382500"/>
          <a:ext cx="342000" cy="342000"/>
        </a:xfrm>
        <a:prstGeom prst="rect">
          <a:avLst/>
        </a:prstGeom>
      </xdr:spPr>
    </xdr:pic>
    <xdr:clientData/>
  </xdr:oneCellAnchor>
  <xdr:twoCellAnchor editAs="oneCell">
    <xdr:from>
      <xdr:col>14</xdr:col>
      <xdr:colOff>0</xdr:colOff>
      <xdr:row>39</xdr:row>
      <xdr:rowOff>0</xdr:rowOff>
    </xdr:from>
    <xdr:to>
      <xdr:col>15</xdr:col>
      <xdr:colOff>0</xdr:colOff>
      <xdr:row>40</xdr:row>
      <xdr:rowOff>11430</xdr:rowOff>
    </xdr:to>
    <xdr:pic>
      <xdr:nvPicPr>
        <xdr:cNvPr id="83" name="Kép 82">
          <a:extLst>
            <a:ext uri="{FF2B5EF4-FFF2-40B4-BE49-F238E27FC236}">
              <a16:creationId xmlns:a16="http://schemas.microsoft.com/office/drawing/2014/main" id="{00000000-0008-0000-1400-000053000000}"/>
            </a:ext>
          </a:extLst>
        </xdr:cNvPr>
        <xdr:cNvPicPr>
          <a:picLocks noChangeAspect="1"/>
        </xdr:cNvPicPr>
      </xdr:nvPicPr>
      <xdr:blipFill>
        <a:blip xmlns:r="http://schemas.openxmlformats.org/officeDocument/2006/relationships" r:embed="rId10"/>
        <a:stretch>
          <a:fillRect/>
        </a:stretch>
      </xdr:blipFill>
      <xdr:spPr>
        <a:xfrm>
          <a:off x="6111240" y="12710160"/>
          <a:ext cx="342900" cy="337185"/>
        </a:xfrm>
        <a:prstGeom prst="rect">
          <a:avLst/>
        </a:prstGeom>
      </xdr:spPr>
    </xdr:pic>
    <xdr:clientData/>
  </xdr:twoCellAnchor>
  <xdr:oneCellAnchor>
    <xdr:from>
      <xdr:col>14</xdr:col>
      <xdr:colOff>0</xdr:colOff>
      <xdr:row>40</xdr:row>
      <xdr:rowOff>0</xdr:rowOff>
    </xdr:from>
    <xdr:ext cx="342000" cy="342000"/>
    <xdr:pic>
      <xdr:nvPicPr>
        <xdr:cNvPr id="84" name="Kép 83">
          <a:extLst>
            <a:ext uri="{FF2B5EF4-FFF2-40B4-BE49-F238E27FC236}">
              <a16:creationId xmlns:a16="http://schemas.microsoft.com/office/drawing/2014/main" id="{00000000-0008-0000-14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11240" y="13037820"/>
          <a:ext cx="342000" cy="342000"/>
        </a:xfrm>
        <a:prstGeom prst="rect">
          <a:avLst/>
        </a:prstGeom>
      </xdr:spPr>
    </xdr:pic>
    <xdr:clientData/>
  </xdr:oneCellAnchor>
  <xdr:twoCellAnchor editAs="oneCell">
    <xdr:from>
      <xdr:col>14</xdr:col>
      <xdr:colOff>0</xdr:colOff>
      <xdr:row>41</xdr:row>
      <xdr:rowOff>0</xdr:rowOff>
    </xdr:from>
    <xdr:to>
      <xdr:col>14</xdr:col>
      <xdr:colOff>342000</xdr:colOff>
      <xdr:row>42</xdr:row>
      <xdr:rowOff>18150</xdr:rowOff>
    </xdr:to>
    <xdr:pic>
      <xdr:nvPicPr>
        <xdr:cNvPr id="85" name="Kép 84">
          <a:extLst>
            <a:ext uri="{FF2B5EF4-FFF2-40B4-BE49-F238E27FC236}">
              <a16:creationId xmlns:a16="http://schemas.microsoft.com/office/drawing/2014/main" id="{00000000-0008-0000-1400-00005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11240" y="13365480"/>
          <a:ext cx="342000" cy="342000"/>
        </a:xfrm>
        <a:prstGeom prst="rect">
          <a:avLst/>
        </a:prstGeom>
      </xdr:spPr>
    </xdr:pic>
    <xdr:clientData/>
  </xdr:twoCellAnchor>
  <xdr:twoCellAnchor editAs="oneCell">
    <xdr:from>
      <xdr:col>14</xdr:col>
      <xdr:colOff>0</xdr:colOff>
      <xdr:row>42</xdr:row>
      <xdr:rowOff>0</xdr:rowOff>
    </xdr:from>
    <xdr:to>
      <xdr:col>15</xdr:col>
      <xdr:colOff>0</xdr:colOff>
      <xdr:row>43</xdr:row>
      <xdr:rowOff>11430</xdr:rowOff>
    </xdr:to>
    <xdr:pic>
      <xdr:nvPicPr>
        <xdr:cNvPr id="86" name="Kép 85">
          <a:extLst>
            <a:ext uri="{FF2B5EF4-FFF2-40B4-BE49-F238E27FC236}">
              <a16:creationId xmlns:a16="http://schemas.microsoft.com/office/drawing/2014/main" id="{00000000-0008-0000-1400-000056000000}"/>
            </a:ext>
          </a:extLst>
        </xdr:cNvPr>
        <xdr:cNvPicPr>
          <a:picLocks noChangeAspect="1"/>
        </xdr:cNvPicPr>
      </xdr:nvPicPr>
      <xdr:blipFill>
        <a:blip xmlns:r="http://schemas.openxmlformats.org/officeDocument/2006/relationships" r:embed="rId10"/>
        <a:stretch>
          <a:fillRect/>
        </a:stretch>
      </xdr:blipFill>
      <xdr:spPr>
        <a:xfrm>
          <a:off x="6111240" y="13693140"/>
          <a:ext cx="342900" cy="337185"/>
        </a:xfrm>
        <a:prstGeom prst="rect">
          <a:avLst/>
        </a:prstGeom>
      </xdr:spPr>
    </xdr:pic>
    <xdr:clientData/>
  </xdr:twoCellAnchor>
  <xdr:oneCellAnchor>
    <xdr:from>
      <xdr:col>14</xdr:col>
      <xdr:colOff>0</xdr:colOff>
      <xdr:row>43</xdr:row>
      <xdr:rowOff>0</xdr:rowOff>
    </xdr:from>
    <xdr:ext cx="342000" cy="342000"/>
    <xdr:pic>
      <xdr:nvPicPr>
        <xdr:cNvPr id="87" name="Kép 86">
          <a:extLst>
            <a:ext uri="{FF2B5EF4-FFF2-40B4-BE49-F238E27FC236}">
              <a16:creationId xmlns:a16="http://schemas.microsoft.com/office/drawing/2014/main" id="{00000000-0008-0000-1400-00005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4020800"/>
          <a:ext cx="342000" cy="342000"/>
        </a:xfrm>
        <a:prstGeom prst="rect">
          <a:avLst/>
        </a:prstGeom>
      </xdr:spPr>
    </xdr:pic>
    <xdr:clientData/>
  </xdr:oneCellAnchor>
  <xdr:oneCellAnchor>
    <xdr:from>
      <xdr:col>14</xdr:col>
      <xdr:colOff>0</xdr:colOff>
      <xdr:row>44</xdr:row>
      <xdr:rowOff>0</xdr:rowOff>
    </xdr:from>
    <xdr:ext cx="342000" cy="342000"/>
    <xdr:pic>
      <xdr:nvPicPr>
        <xdr:cNvPr id="88" name="Kép 87">
          <a:extLst>
            <a:ext uri="{FF2B5EF4-FFF2-40B4-BE49-F238E27FC236}">
              <a16:creationId xmlns:a16="http://schemas.microsoft.com/office/drawing/2014/main" id="{00000000-0008-0000-1400-00005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4348460"/>
          <a:ext cx="342000" cy="342000"/>
        </a:xfrm>
        <a:prstGeom prst="rect">
          <a:avLst/>
        </a:prstGeom>
      </xdr:spPr>
    </xdr:pic>
    <xdr:clientData/>
  </xdr:oneCellAnchor>
  <xdr:oneCellAnchor>
    <xdr:from>
      <xdr:col>14</xdr:col>
      <xdr:colOff>0</xdr:colOff>
      <xdr:row>45</xdr:row>
      <xdr:rowOff>0</xdr:rowOff>
    </xdr:from>
    <xdr:ext cx="342000" cy="342000"/>
    <xdr:pic>
      <xdr:nvPicPr>
        <xdr:cNvPr id="89" name="Kép 88">
          <a:extLst>
            <a:ext uri="{FF2B5EF4-FFF2-40B4-BE49-F238E27FC236}">
              <a16:creationId xmlns:a16="http://schemas.microsoft.com/office/drawing/2014/main" id="{00000000-0008-0000-1400-00005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4676120"/>
          <a:ext cx="342000" cy="342000"/>
        </a:xfrm>
        <a:prstGeom prst="rect">
          <a:avLst/>
        </a:prstGeom>
      </xdr:spPr>
    </xdr:pic>
    <xdr:clientData/>
  </xdr:oneCellAnchor>
  <xdr:twoCellAnchor editAs="oneCell">
    <xdr:from>
      <xdr:col>14</xdr:col>
      <xdr:colOff>0</xdr:colOff>
      <xdr:row>48</xdr:row>
      <xdr:rowOff>0</xdr:rowOff>
    </xdr:from>
    <xdr:to>
      <xdr:col>15</xdr:col>
      <xdr:colOff>0</xdr:colOff>
      <xdr:row>49</xdr:row>
      <xdr:rowOff>11430</xdr:rowOff>
    </xdr:to>
    <xdr:pic>
      <xdr:nvPicPr>
        <xdr:cNvPr id="90" name="Kép 89">
          <a:extLst>
            <a:ext uri="{FF2B5EF4-FFF2-40B4-BE49-F238E27FC236}">
              <a16:creationId xmlns:a16="http://schemas.microsoft.com/office/drawing/2014/main" id="{00000000-0008-0000-1400-00005A000000}"/>
            </a:ext>
          </a:extLst>
        </xdr:cNvPr>
        <xdr:cNvPicPr>
          <a:picLocks noChangeAspect="1"/>
        </xdr:cNvPicPr>
      </xdr:nvPicPr>
      <xdr:blipFill>
        <a:blip xmlns:r="http://schemas.openxmlformats.org/officeDocument/2006/relationships" r:embed="rId10"/>
        <a:stretch>
          <a:fillRect/>
        </a:stretch>
      </xdr:blipFill>
      <xdr:spPr>
        <a:xfrm>
          <a:off x="6111240" y="15659100"/>
          <a:ext cx="342900" cy="337185"/>
        </a:xfrm>
        <a:prstGeom prst="rect">
          <a:avLst/>
        </a:prstGeom>
      </xdr:spPr>
    </xdr:pic>
    <xdr:clientData/>
  </xdr:twoCellAnchor>
  <xdr:oneCellAnchor>
    <xdr:from>
      <xdr:col>14</xdr:col>
      <xdr:colOff>0</xdr:colOff>
      <xdr:row>49</xdr:row>
      <xdr:rowOff>0</xdr:rowOff>
    </xdr:from>
    <xdr:ext cx="342000" cy="342000"/>
    <xdr:pic>
      <xdr:nvPicPr>
        <xdr:cNvPr id="91" name="Kép 90">
          <a:extLst>
            <a:ext uri="{FF2B5EF4-FFF2-40B4-BE49-F238E27FC236}">
              <a16:creationId xmlns:a16="http://schemas.microsoft.com/office/drawing/2014/main" id="{00000000-0008-0000-14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5986760"/>
          <a:ext cx="342000" cy="342000"/>
        </a:xfrm>
        <a:prstGeom prst="rect">
          <a:avLst/>
        </a:prstGeom>
      </xdr:spPr>
    </xdr:pic>
    <xdr:clientData/>
  </xdr:oneCellAnchor>
  <xdr:oneCellAnchor>
    <xdr:from>
      <xdr:col>14</xdr:col>
      <xdr:colOff>0</xdr:colOff>
      <xdr:row>52</xdr:row>
      <xdr:rowOff>0</xdr:rowOff>
    </xdr:from>
    <xdr:ext cx="342000" cy="342000"/>
    <xdr:pic>
      <xdr:nvPicPr>
        <xdr:cNvPr id="92" name="Kép 91">
          <a:extLst>
            <a:ext uri="{FF2B5EF4-FFF2-40B4-BE49-F238E27FC236}">
              <a16:creationId xmlns:a16="http://schemas.microsoft.com/office/drawing/2014/main" id="{00000000-0008-0000-14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11240" y="16969740"/>
          <a:ext cx="342000" cy="342000"/>
        </a:xfrm>
        <a:prstGeom prst="rect">
          <a:avLst/>
        </a:prstGeom>
      </xdr:spPr>
    </xdr:pic>
    <xdr:clientData/>
  </xdr:oneCellAnchor>
  <xdr:twoCellAnchor editAs="oneCell">
    <xdr:from>
      <xdr:col>14</xdr:col>
      <xdr:colOff>0</xdr:colOff>
      <xdr:row>51</xdr:row>
      <xdr:rowOff>0</xdr:rowOff>
    </xdr:from>
    <xdr:to>
      <xdr:col>14</xdr:col>
      <xdr:colOff>342000</xdr:colOff>
      <xdr:row>52</xdr:row>
      <xdr:rowOff>18150</xdr:rowOff>
    </xdr:to>
    <xdr:pic>
      <xdr:nvPicPr>
        <xdr:cNvPr id="93" name="Kép 92">
          <a:extLst>
            <a:ext uri="{FF2B5EF4-FFF2-40B4-BE49-F238E27FC236}">
              <a16:creationId xmlns:a16="http://schemas.microsoft.com/office/drawing/2014/main" id="{00000000-0008-0000-1400-00005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16642080"/>
          <a:ext cx="342000" cy="342000"/>
        </a:xfrm>
        <a:prstGeom prst="rect">
          <a:avLst/>
        </a:prstGeom>
      </xdr:spPr>
    </xdr:pic>
    <xdr:clientData/>
  </xdr:twoCellAnchor>
  <xdr:twoCellAnchor editAs="oneCell">
    <xdr:from>
      <xdr:col>14</xdr:col>
      <xdr:colOff>0</xdr:colOff>
      <xdr:row>53</xdr:row>
      <xdr:rowOff>0</xdr:rowOff>
    </xdr:from>
    <xdr:to>
      <xdr:col>14</xdr:col>
      <xdr:colOff>342000</xdr:colOff>
      <xdr:row>54</xdr:row>
      <xdr:rowOff>18150</xdr:rowOff>
    </xdr:to>
    <xdr:pic>
      <xdr:nvPicPr>
        <xdr:cNvPr id="94" name="Kép 93">
          <a:extLst>
            <a:ext uri="{FF2B5EF4-FFF2-40B4-BE49-F238E27FC236}">
              <a16:creationId xmlns:a16="http://schemas.microsoft.com/office/drawing/2014/main" id="{00000000-0008-0000-1400-00005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17297400"/>
          <a:ext cx="342000" cy="342000"/>
        </a:xfrm>
        <a:prstGeom prst="rect">
          <a:avLst/>
        </a:prstGeom>
      </xdr:spPr>
    </xdr:pic>
    <xdr:clientData/>
  </xdr:twoCellAnchor>
  <xdr:oneCellAnchor>
    <xdr:from>
      <xdr:col>14</xdr:col>
      <xdr:colOff>0</xdr:colOff>
      <xdr:row>54</xdr:row>
      <xdr:rowOff>0</xdr:rowOff>
    </xdr:from>
    <xdr:ext cx="342000" cy="342000"/>
    <xdr:pic>
      <xdr:nvPicPr>
        <xdr:cNvPr id="95" name="Kép 94">
          <a:extLst>
            <a:ext uri="{FF2B5EF4-FFF2-40B4-BE49-F238E27FC236}">
              <a16:creationId xmlns:a16="http://schemas.microsoft.com/office/drawing/2014/main" id="{00000000-0008-0000-1400-00005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7625060"/>
          <a:ext cx="342000" cy="342000"/>
        </a:xfrm>
        <a:prstGeom prst="rect">
          <a:avLst/>
        </a:prstGeom>
      </xdr:spPr>
    </xdr:pic>
    <xdr:clientData/>
  </xdr:oneCellAnchor>
  <xdr:oneCellAnchor>
    <xdr:from>
      <xdr:col>14</xdr:col>
      <xdr:colOff>0</xdr:colOff>
      <xdr:row>55</xdr:row>
      <xdr:rowOff>0</xdr:rowOff>
    </xdr:from>
    <xdr:ext cx="342000" cy="342000"/>
    <xdr:pic>
      <xdr:nvPicPr>
        <xdr:cNvPr id="96" name="Kép 95">
          <a:extLst>
            <a:ext uri="{FF2B5EF4-FFF2-40B4-BE49-F238E27FC236}">
              <a16:creationId xmlns:a16="http://schemas.microsoft.com/office/drawing/2014/main" id="{00000000-0008-0000-1400-00006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111240" y="17952720"/>
          <a:ext cx="342000" cy="342000"/>
        </a:xfrm>
        <a:prstGeom prst="rect">
          <a:avLst/>
        </a:prstGeom>
      </xdr:spPr>
    </xdr:pic>
    <xdr:clientData/>
  </xdr:oneCellAnchor>
  <xdr:twoCellAnchor editAs="oneCell">
    <xdr:from>
      <xdr:col>3</xdr:col>
      <xdr:colOff>0</xdr:colOff>
      <xdr:row>17</xdr:row>
      <xdr:rowOff>0</xdr:rowOff>
    </xdr:from>
    <xdr:to>
      <xdr:col>3</xdr:col>
      <xdr:colOff>342000</xdr:colOff>
      <xdr:row>18</xdr:row>
      <xdr:rowOff>18150</xdr:rowOff>
    </xdr:to>
    <xdr:pic>
      <xdr:nvPicPr>
        <xdr:cNvPr id="97" name="Kép 96">
          <a:extLst>
            <a:ext uri="{FF2B5EF4-FFF2-40B4-BE49-F238E27FC236}">
              <a16:creationId xmlns:a16="http://schemas.microsoft.com/office/drawing/2014/main" id="{00000000-0008-0000-1400-00006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36420" y="5501640"/>
          <a:ext cx="342000" cy="342000"/>
        </a:xfrm>
        <a:prstGeom prst="rect">
          <a:avLst/>
        </a:prstGeom>
      </xdr:spPr>
    </xdr:pic>
    <xdr:clientData/>
  </xdr:twoCellAnchor>
  <xdr:twoCellAnchor>
    <xdr:from>
      <xdr:col>15</xdr:col>
      <xdr:colOff>83344</xdr:colOff>
      <xdr:row>1</xdr:row>
      <xdr:rowOff>35719</xdr:rowOff>
    </xdr:from>
    <xdr:to>
      <xdr:col>15</xdr:col>
      <xdr:colOff>805991</xdr:colOff>
      <xdr:row>1</xdr:row>
      <xdr:rowOff>487204</xdr:rowOff>
    </xdr:to>
    <xdr:sp macro="" textlink="">
      <xdr:nvSpPr>
        <xdr:cNvPr id="101" name="Lekerekített téglalap 73">
          <a:hlinkClick xmlns:r="http://schemas.openxmlformats.org/officeDocument/2006/relationships" r:id="rId23" tooltip="2013 Berlin"/>
          <a:extLst>
            <a:ext uri="{FF2B5EF4-FFF2-40B4-BE49-F238E27FC236}">
              <a16:creationId xmlns:a16="http://schemas.microsoft.com/office/drawing/2014/main" id="{493D0608-11FB-45FD-B5A6-FBC8A15BBA3C}"/>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102" name="Lekerekített téglalap 74">
          <a:hlinkClick xmlns:r="http://schemas.openxmlformats.org/officeDocument/2006/relationships" r:id="rId24" tooltip="2014 Billund"/>
          <a:extLst>
            <a:ext uri="{FF2B5EF4-FFF2-40B4-BE49-F238E27FC236}">
              <a16:creationId xmlns:a16="http://schemas.microsoft.com/office/drawing/2014/main" id="{DB8F0BBF-9D74-412D-B0C5-454933A10672}"/>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103" name="Lekerekített téglalap 75">
          <a:hlinkClick xmlns:r="http://schemas.openxmlformats.org/officeDocument/2006/relationships" r:id="rId25" tooltip="2015 Lubin"/>
          <a:extLst>
            <a:ext uri="{FF2B5EF4-FFF2-40B4-BE49-F238E27FC236}">
              <a16:creationId xmlns:a16="http://schemas.microsoft.com/office/drawing/2014/main" id="{1470A83D-91F1-425E-B320-2156972D324C}"/>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104" name="Lekerekített téglalap 76">
          <a:hlinkClick xmlns:r="http://schemas.openxmlformats.org/officeDocument/2006/relationships" r:id="rId26" tooltip="2016 Almelo"/>
          <a:extLst>
            <a:ext uri="{FF2B5EF4-FFF2-40B4-BE49-F238E27FC236}">
              <a16:creationId xmlns:a16="http://schemas.microsoft.com/office/drawing/2014/main" id="{702DB9A0-BB35-4759-9EDB-A1893EAA30C7}"/>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05" name="Lekerekített téglalap 82">
          <a:hlinkClick xmlns:r="http://schemas.openxmlformats.org/officeDocument/2006/relationships" r:id="rId27" tooltip="2017 Budapest"/>
          <a:extLst>
            <a:ext uri="{FF2B5EF4-FFF2-40B4-BE49-F238E27FC236}">
              <a16:creationId xmlns:a16="http://schemas.microsoft.com/office/drawing/2014/main" id="{7EBAB54C-B54C-497B-9E4B-6553EA372230}"/>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106" name="Lekerekített téglalap 82">
          <a:hlinkClick xmlns:r="http://schemas.openxmlformats.org/officeDocument/2006/relationships" r:id="rId28" tooltip="2018 Billund"/>
          <a:extLst>
            <a:ext uri="{FF2B5EF4-FFF2-40B4-BE49-F238E27FC236}">
              <a16:creationId xmlns:a16="http://schemas.microsoft.com/office/drawing/2014/main" id="{DD843FCF-66AC-4B6C-8F88-58DC7C845F39}"/>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07" name="Lekerekített téglalap 76">
          <a:hlinkClick xmlns:r="http://schemas.openxmlformats.org/officeDocument/2006/relationships" r:id="rId29" tooltip="2019 Fulda"/>
          <a:extLst>
            <a:ext uri="{FF2B5EF4-FFF2-40B4-BE49-F238E27FC236}">
              <a16:creationId xmlns:a16="http://schemas.microsoft.com/office/drawing/2014/main" id="{F4A2C541-3EA3-45D6-B209-3A0121594476}"/>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08" name="Lekerekített téglalap 82">
          <a:hlinkClick xmlns:r="http://schemas.openxmlformats.org/officeDocument/2006/relationships" r:id="rId30" tooltip="2020 Bierdzany"/>
          <a:extLst>
            <a:ext uri="{FF2B5EF4-FFF2-40B4-BE49-F238E27FC236}">
              <a16:creationId xmlns:a16="http://schemas.microsoft.com/office/drawing/2014/main" id="{7E1761E0-14E2-4A5C-AC0D-91F0D29F7931}"/>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09" name="Lekerekített téglalap 82">
          <a:hlinkClick xmlns:r="http://schemas.openxmlformats.org/officeDocument/2006/relationships" r:id="rId31" tooltip="2021 Bielsko-Biala"/>
          <a:extLst>
            <a:ext uri="{FF2B5EF4-FFF2-40B4-BE49-F238E27FC236}">
              <a16:creationId xmlns:a16="http://schemas.microsoft.com/office/drawing/2014/main" id="{61FE668F-F287-4C76-93DB-D94E7164EE54}"/>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10" name="Lekerekített téglalap 77">
          <a:hlinkClick xmlns:r="http://schemas.openxmlformats.org/officeDocument/2006/relationships" r:id="rId32" tooltip="Overview"/>
          <a:extLst>
            <a:ext uri="{FF2B5EF4-FFF2-40B4-BE49-F238E27FC236}">
              <a16:creationId xmlns:a16="http://schemas.microsoft.com/office/drawing/2014/main" id="{D1DFB9A8-53BA-48E1-B97C-C9931E456381}"/>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11" name="Lekerekített téglalap 78">
          <a:hlinkClick xmlns:r="http://schemas.openxmlformats.org/officeDocument/2006/relationships" r:id="rId33" tooltip="All Time Table"/>
          <a:extLst>
            <a:ext uri="{FF2B5EF4-FFF2-40B4-BE49-F238E27FC236}">
              <a16:creationId xmlns:a16="http://schemas.microsoft.com/office/drawing/2014/main" id="{C75010E0-9DA1-446B-ADED-1F79CDD18DFD}"/>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12" name="Lekerekített téglalap 79">
          <a:hlinkClick xmlns:r="http://schemas.openxmlformats.org/officeDocument/2006/relationships" r:id="rId34" tooltip="Records"/>
          <a:extLst>
            <a:ext uri="{FF2B5EF4-FFF2-40B4-BE49-F238E27FC236}">
              <a16:creationId xmlns:a16="http://schemas.microsoft.com/office/drawing/2014/main" id="{9E402E26-2DEE-4583-BD12-7364350B7977}"/>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15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15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1500-000004000000}"/>
            </a:ext>
          </a:extLst>
        </xdr:cNvPr>
        <xdr:cNvSpPr/>
      </xdr:nvSpPr>
      <xdr:spPr>
        <a:xfrm>
          <a:off x="1238250" y="1123950"/>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1500-000005000000}"/>
            </a:ext>
          </a:extLst>
        </xdr:cNvPr>
        <xdr:cNvSpPr/>
      </xdr:nvSpPr>
      <xdr:spPr>
        <a:xfrm>
          <a:off x="2000250" y="76200"/>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1500-000006000000}"/>
            </a:ext>
          </a:extLst>
        </xdr:cNvPr>
        <xdr:cNvSpPr/>
      </xdr:nvSpPr>
      <xdr:spPr>
        <a:xfrm>
          <a:off x="2000251"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1500-000007000000}"/>
            </a:ext>
          </a:extLst>
        </xdr:cNvPr>
        <xdr:cNvSpPr/>
      </xdr:nvSpPr>
      <xdr:spPr>
        <a:xfrm>
          <a:off x="2009776"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1500-000008000000}"/>
            </a:ext>
          </a:extLst>
        </xdr:cNvPr>
        <xdr:cNvSpPr/>
      </xdr:nvSpPr>
      <xdr:spPr>
        <a:xfrm>
          <a:off x="2771775"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1500-000009000000}"/>
            </a:ext>
          </a:extLst>
        </xdr:cNvPr>
        <xdr:cNvSpPr/>
      </xdr:nvSpPr>
      <xdr:spPr>
        <a:xfrm>
          <a:off x="2771776"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1500-00000A000000}"/>
            </a:ext>
          </a:extLst>
        </xdr:cNvPr>
        <xdr:cNvSpPr/>
      </xdr:nvSpPr>
      <xdr:spPr>
        <a:xfrm>
          <a:off x="27813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15</xdr:col>
      <xdr:colOff>904875</xdr:colOff>
      <xdr:row>4</xdr:row>
      <xdr:rowOff>180975</xdr:rowOff>
    </xdr:from>
    <xdr:to>
      <xdr:col>15</xdr:col>
      <xdr:colOff>1245870</xdr:colOff>
      <xdr:row>6</xdr:row>
      <xdr:rowOff>0</xdr:rowOff>
    </xdr:to>
    <xdr:pic>
      <xdr:nvPicPr>
        <xdr:cNvPr id="22" name="Kép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0"/>
        <a:stretch>
          <a:fillRect/>
        </a:stretch>
      </xdr:blipFill>
      <xdr:spPr>
        <a:xfrm>
          <a:off x="7191375" y="1866900"/>
          <a:ext cx="342900" cy="342900"/>
        </a:xfrm>
        <a:prstGeom prst="rect">
          <a:avLst/>
        </a:prstGeom>
      </xdr:spPr>
    </xdr:pic>
    <xdr:clientData/>
  </xdr:twoCellAnchor>
  <xdr:twoCellAnchor editAs="oneCell">
    <xdr:from>
      <xdr:col>1</xdr:col>
      <xdr:colOff>66677</xdr:colOff>
      <xdr:row>1</xdr:row>
      <xdr:rowOff>38100</xdr:rowOff>
    </xdr:from>
    <xdr:to>
      <xdr:col>2</xdr:col>
      <xdr:colOff>1040956</xdr:colOff>
      <xdr:row>3</xdr:row>
      <xdr:rowOff>430530</xdr:rowOff>
    </xdr:to>
    <xdr:pic>
      <xdr:nvPicPr>
        <xdr:cNvPr id="35" name="Kép 34">
          <a:extLst>
            <a:ext uri="{FF2B5EF4-FFF2-40B4-BE49-F238E27FC236}">
              <a16:creationId xmlns:a16="http://schemas.microsoft.com/office/drawing/2014/main" id="{00000000-0008-0000-1500-00002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2" y="95250"/>
          <a:ext cx="1105724"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1209675</xdr:colOff>
      <xdr:row>4</xdr:row>
      <xdr:rowOff>180975</xdr:rowOff>
    </xdr:from>
    <xdr:ext cx="342000" cy="342000"/>
    <xdr:pic>
      <xdr:nvPicPr>
        <xdr:cNvPr id="38" name="Kép 37">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496175" y="1866900"/>
          <a:ext cx="342000" cy="342000"/>
        </a:xfrm>
        <a:prstGeom prst="rect">
          <a:avLst/>
        </a:prstGeom>
      </xdr:spPr>
    </xdr:pic>
    <xdr:clientData/>
  </xdr:oneCellAnchor>
  <xdr:twoCellAnchor editAs="oneCell">
    <xdr:from>
      <xdr:col>20</xdr:col>
      <xdr:colOff>179070</xdr:colOff>
      <xdr:row>4</xdr:row>
      <xdr:rowOff>180975</xdr:rowOff>
    </xdr:from>
    <xdr:to>
      <xdr:col>21</xdr:col>
      <xdr:colOff>210555</xdr:colOff>
      <xdr:row>5</xdr:row>
      <xdr:rowOff>321045</xdr:rowOff>
    </xdr:to>
    <xdr:pic>
      <xdr:nvPicPr>
        <xdr:cNvPr id="39" name="Kép 38">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59290" y="1857375"/>
          <a:ext cx="347715" cy="334380"/>
        </a:xfrm>
        <a:prstGeom prst="rect">
          <a:avLst/>
        </a:prstGeom>
      </xdr:spPr>
    </xdr:pic>
    <xdr:clientData/>
  </xdr:twoCellAnchor>
  <xdr:oneCellAnchor>
    <xdr:from>
      <xdr:col>22</xdr:col>
      <xdr:colOff>198120</xdr:colOff>
      <xdr:row>4</xdr:row>
      <xdr:rowOff>180975</xdr:rowOff>
    </xdr:from>
    <xdr:ext cx="342000" cy="342000"/>
    <xdr:pic>
      <xdr:nvPicPr>
        <xdr:cNvPr id="41" name="Kép 40">
          <a:extLst>
            <a:ext uri="{FF2B5EF4-FFF2-40B4-BE49-F238E27FC236}">
              <a16:creationId xmlns:a16="http://schemas.microsoft.com/office/drawing/2014/main" id="{00000000-0008-0000-1500-00002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218420" y="1857375"/>
          <a:ext cx="342000" cy="342000"/>
        </a:xfrm>
        <a:prstGeom prst="rect">
          <a:avLst/>
        </a:prstGeom>
      </xdr:spPr>
    </xdr:pic>
    <xdr:clientData/>
  </xdr:oneCellAnchor>
  <xdr:oneCellAnchor>
    <xdr:from>
      <xdr:col>23</xdr:col>
      <xdr:colOff>207645</xdr:colOff>
      <xdr:row>4</xdr:row>
      <xdr:rowOff>180975</xdr:rowOff>
    </xdr:from>
    <xdr:ext cx="342000" cy="342000"/>
    <xdr:pic>
      <xdr:nvPicPr>
        <xdr:cNvPr id="42" name="Kép 41">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547985" y="1857375"/>
          <a:ext cx="342000" cy="342000"/>
        </a:xfrm>
        <a:prstGeom prst="rect">
          <a:avLst/>
        </a:prstGeom>
      </xdr:spPr>
    </xdr:pic>
    <xdr:clientData/>
  </xdr:oneCellAnchor>
  <xdr:oneCellAnchor>
    <xdr:from>
      <xdr:col>19</xdr:col>
      <xdr:colOff>188595</xdr:colOff>
      <xdr:row>4</xdr:row>
      <xdr:rowOff>180975</xdr:rowOff>
    </xdr:from>
    <xdr:ext cx="335962" cy="342000"/>
    <xdr:pic>
      <xdr:nvPicPr>
        <xdr:cNvPr id="44" name="Kép 43">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48775" y="1857375"/>
          <a:ext cx="335962" cy="342000"/>
        </a:xfrm>
        <a:prstGeom prst="rect">
          <a:avLst/>
        </a:prstGeom>
      </xdr:spPr>
    </xdr:pic>
    <xdr:clientData/>
  </xdr:oneCellAnchor>
  <xdr:oneCellAnchor>
    <xdr:from>
      <xdr:col>21</xdr:col>
      <xdr:colOff>188595</xdr:colOff>
      <xdr:row>4</xdr:row>
      <xdr:rowOff>180975</xdr:rowOff>
    </xdr:from>
    <xdr:ext cx="342000" cy="342000"/>
    <xdr:pic>
      <xdr:nvPicPr>
        <xdr:cNvPr id="45" name="Kép 44">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888855" y="1857375"/>
          <a:ext cx="342000" cy="342000"/>
        </a:xfrm>
        <a:prstGeom prst="rect">
          <a:avLst/>
        </a:prstGeom>
      </xdr:spPr>
    </xdr:pic>
    <xdr:clientData/>
  </xdr:oneCellAnchor>
  <xdr:twoCellAnchor editAs="oneCell">
    <xdr:from>
      <xdr:col>3</xdr:col>
      <xdr:colOff>0</xdr:colOff>
      <xdr:row>10</xdr:row>
      <xdr:rowOff>0</xdr:rowOff>
    </xdr:from>
    <xdr:to>
      <xdr:col>4</xdr:col>
      <xdr:colOff>11430</xdr:colOff>
      <xdr:row>11</xdr:row>
      <xdr:rowOff>11430</xdr:rowOff>
    </xdr:to>
    <xdr:pic>
      <xdr:nvPicPr>
        <xdr:cNvPr id="46" name="Kép 45">
          <a:extLst>
            <a:ext uri="{FF2B5EF4-FFF2-40B4-BE49-F238E27FC236}">
              <a16:creationId xmlns:a16="http://schemas.microsoft.com/office/drawing/2014/main" id="{00000000-0008-0000-1500-00002E000000}"/>
            </a:ext>
          </a:extLst>
        </xdr:cNvPr>
        <xdr:cNvPicPr>
          <a:picLocks noChangeAspect="1"/>
        </xdr:cNvPicPr>
      </xdr:nvPicPr>
      <xdr:blipFill>
        <a:blip xmlns:r="http://schemas.openxmlformats.org/officeDocument/2006/relationships" r:embed="rId10"/>
        <a:stretch>
          <a:fillRect/>
        </a:stretch>
      </xdr:blipFill>
      <xdr:spPr>
        <a:xfrm>
          <a:off x="1790700" y="3238500"/>
          <a:ext cx="342900" cy="342900"/>
        </a:xfrm>
        <a:prstGeom prst="rect">
          <a:avLst/>
        </a:prstGeom>
      </xdr:spPr>
    </xdr:pic>
    <xdr:clientData/>
  </xdr:twoCellAnchor>
  <xdr:oneCellAnchor>
    <xdr:from>
      <xdr:col>3</xdr:col>
      <xdr:colOff>0</xdr:colOff>
      <xdr:row>14</xdr:row>
      <xdr:rowOff>0</xdr:rowOff>
    </xdr:from>
    <xdr:ext cx="342000" cy="342000"/>
    <xdr:pic>
      <xdr:nvPicPr>
        <xdr:cNvPr id="47" name="Kép 46">
          <a:extLst>
            <a:ext uri="{FF2B5EF4-FFF2-40B4-BE49-F238E27FC236}">
              <a16:creationId xmlns:a16="http://schemas.microsoft.com/office/drawing/2014/main" id="{00000000-0008-0000-15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0700" y="4572000"/>
          <a:ext cx="342000" cy="342000"/>
        </a:xfrm>
        <a:prstGeom prst="rect">
          <a:avLst/>
        </a:prstGeom>
      </xdr:spPr>
    </xdr:pic>
    <xdr:clientData/>
  </xdr:oneCellAnchor>
  <xdr:oneCellAnchor>
    <xdr:from>
      <xdr:col>3</xdr:col>
      <xdr:colOff>0</xdr:colOff>
      <xdr:row>17</xdr:row>
      <xdr:rowOff>0</xdr:rowOff>
    </xdr:from>
    <xdr:ext cx="335962" cy="342000"/>
    <xdr:pic>
      <xdr:nvPicPr>
        <xdr:cNvPr id="48" name="Kép 47">
          <a:extLst>
            <a:ext uri="{FF2B5EF4-FFF2-40B4-BE49-F238E27FC236}">
              <a16:creationId xmlns:a16="http://schemas.microsoft.com/office/drawing/2014/main" id="{00000000-0008-0000-15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90700" y="5572125"/>
          <a:ext cx="335962" cy="342000"/>
        </a:xfrm>
        <a:prstGeom prst="rect">
          <a:avLst/>
        </a:prstGeom>
      </xdr:spPr>
    </xdr:pic>
    <xdr:clientData/>
  </xdr:oneCellAnchor>
  <xdr:oneCellAnchor>
    <xdr:from>
      <xdr:col>14</xdr:col>
      <xdr:colOff>0</xdr:colOff>
      <xdr:row>17</xdr:row>
      <xdr:rowOff>0</xdr:rowOff>
    </xdr:from>
    <xdr:ext cx="335962" cy="342000"/>
    <xdr:pic>
      <xdr:nvPicPr>
        <xdr:cNvPr id="49" name="Kép 48">
          <a:extLst>
            <a:ext uri="{FF2B5EF4-FFF2-40B4-BE49-F238E27FC236}">
              <a16:creationId xmlns:a16="http://schemas.microsoft.com/office/drawing/2014/main" id="{00000000-0008-0000-1500-00003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953125" y="5572125"/>
          <a:ext cx="335962" cy="342000"/>
        </a:xfrm>
        <a:prstGeom prst="rect">
          <a:avLst/>
        </a:prstGeom>
      </xdr:spPr>
    </xdr:pic>
    <xdr:clientData/>
  </xdr:oneCellAnchor>
  <xdr:twoCellAnchor editAs="oneCell">
    <xdr:from>
      <xdr:col>14</xdr:col>
      <xdr:colOff>0</xdr:colOff>
      <xdr:row>9</xdr:row>
      <xdr:rowOff>0</xdr:rowOff>
    </xdr:from>
    <xdr:to>
      <xdr:col>15</xdr:col>
      <xdr:colOff>11430</xdr:colOff>
      <xdr:row>10</xdr:row>
      <xdr:rowOff>11430</xdr:rowOff>
    </xdr:to>
    <xdr:pic>
      <xdr:nvPicPr>
        <xdr:cNvPr id="50" name="Kép 49">
          <a:extLst>
            <a:ext uri="{FF2B5EF4-FFF2-40B4-BE49-F238E27FC236}">
              <a16:creationId xmlns:a16="http://schemas.microsoft.com/office/drawing/2014/main" id="{00000000-0008-0000-1500-000032000000}"/>
            </a:ext>
          </a:extLst>
        </xdr:cNvPr>
        <xdr:cNvPicPr>
          <a:picLocks noChangeAspect="1"/>
        </xdr:cNvPicPr>
      </xdr:nvPicPr>
      <xdr:blipFill>
        <a:blip xmlns:r="http://schemas.openxmlformats.org/officeDocument/2006/relationships" r:embed="rId10"/>
        <a:stretch>
          <a:fillRect/>
        </a:stretch>
      </xdr:blipFill>
      <xdr:spPr>
        <a:xfrm>
          <a:off x="5953125" y="2905125"/>
          <a:ext cx="342900" cy="342900"/>
        </a:xfrm>
        <a:prstGeom prst="rect">
          <a:avLst/>
        </a:prstGeom>
      </xdr:spPr>
    </xdr:pic>
    <xdr:clientData/>
  </xdr:twoCellAnchor>
  <xdr:twoCellAnchor editAs="oneCell">
    <xdr:from>
      <xdr:col>14</xdr:col>
      <xdr:colOff>0</xdr:colOff>
      <xdr:row>18</xdr:row>
      <xdr:rowOff>0</xdr:rowOff>
    </xdr:from>
    <xdr:to>
      <xdr:col>15</xdr:col>
      <xdr:colOff>11430</xdr:colOff>
      <xdr:row>19</xdr:row>
      <xdr:rowOff>11430</xdr:rowOff>
    </xdr:to>
    <xdr:pic>
      <xdr:nvPicPr>
        <xdr:cNvPr id="51" name="Kép 50">
          <a:extLst>
            <a:ext uri="{FF2B5EF4-FFF2-40B4-BE49-F238E27FC236}">
              <a16:creationId xmlns:a16="http://schemas.microsoft.com/office/drawing/2014/main" id="{00000000-0008-0000-1500-000033000000}"/>
            </a:ext>
          </a:extLst>
        </xdr:cNvPr>
        <xdr:cNvPicPr>
          <a:picLocks noChangeAspect="1"/>
        </xdr:cNvPicPr>
      </xdr:nvPicPr>
      <xdr:blipFill>
        <a:blip xmlns:r="http://schemas.openxmlformats.org/officeDocument/2006/relationships" r:embed="rId10"/>
        <a:stretch>
          <a:fillRect/>
        </a:stretch>
      </xdr:blipFill>
      <xdr:spPr>
        <a:xfrm>
          <a:off x="5953125" y="5905500"/>
          <a:ext cx="342900" cy="342900"/>
        </a:xfrm>
        <a:prstGeom prst="rect">
          <a:avLst/>
        </a:prstGeom>
      </xdr:spPr>
    </xdr:pic>
    <xdr:clientData/>
  </xdr:twoCellAnchor>
  <xdr:twoCellAnchor editAs="oneCell">
    <xdr:from>
      <xdr:col>14</xdr:col>
      <xdr:colOff>0</xdr:colOff>
      <xdr:row>19</xdr:row>
      <xdr:rowOff>0</xdr:rowOff>
    </xdr:from>
    <xdr:to>
      <xdr:col>15</xdr:col>
      <xdr:colOff>11430</xdr:colOff>
      <xdr:row>20</xdr:row>
      <xdr:rowOff>11430</xdr:rowOff>
    </xdr:to>
    <xdr:pic>
      <xdr:nvPicPr>
        <xdr:cNvPr id="52" name="Kép 51">
          <a:extLst>
            <a:ext uri="{FF2B5EF4-FFF2-40B4-BE49-F238E27FC236}">
              <a16:creationId xmlns:a16="http://schemas.microsoft.com/office/drawing/2014/main" id="{00000000-0008-0000-1500-000034000000}"/>
            </a:ext>
          </a:extLst>
        </xdr:cNvPr>
        <xdr:cNvPicPr>
          <a:picLocks noChangeAspect="1"/>
        </xdr:cNvPicPr>
      </xdr:nvPicPr>
      <xdr:blipFill>
        <a:blip xmlns:r="http://schemas.openxmlformats.org/officeDocument/2006/relationships" r:embed="rId10"/>
        <a:stretch>
          <a:fillRect/>
        </a:stretch>
      </xdr:blipFill>
      <xdr:spPr>
        <a:xfrm>
          <a:off x="5953125" y="6238875"/>
          <a:ext cx="342900" cy="342900"/>
        </a:xfrm>
        <a:prstGeom prst="rect">
          <a:avLst/>
        </a:prstGeom>
      </xdr:spPr>
    </xdr:pic>
    <xdr:clientData/>
  </xdr:twoCellAnchor>
  <xdr:twoCellAnchor editAs="oneCell">
    <xdr:from>
      <xdr:col>14</xdr:col>
      <xdr:colOff>0</xdr:colOff>
      <xdr:row>21</xdr:row>
      <xdr:rowOff>0</xdr:rowOff>
    </xdr:from>
    <xdr:to>
      <xdr:col>15</xdr:col>
      <xdr:colOff>11430</xdr:colOff>
      <xdr:row>22</xdr:row>
      <xdr:rowOff>11430</xdr:rowOff>
    </xdr:to>
    <xdr:pic>
      <xdr:nvPicPr>
        <xdr:cNvPr id="53" name="Kép 52">
          <a:extLst>
            <a:ext uri="{FF2B5EF4-FFF2-40B4-BE49-F238E27FC236}">
              <a16:creationId xmlns:a16="http://schemas.microsoft.com/office/drawing/2014/main" id="{00000000-0008-0000-1500-000035000000}"/>
            </a:ext>
          </a:extLst>
        </xdr:cNvPr>
        <xdr:cNvPicPr>
          <a:picLocks noChangeAspect="1"/>
        </xdr:cNvPicPr>
      </xdr:nvPicPr>
      <xdr:blipFill>
        <a:blip xmlns:r="http://schemas.openxmlformats.org/officeDocument/2006/relationships" r:embed="rId10"/>
        <a:stretch>
          <a:fillRect/>
        </a:stretch>
      </xdr:blipFill>
      <xdr:spPr>
        <a:xfrm>
          <a:off x="5953125" y="6905625"/>
          <a:ext cx="342900" cy="342900"/>
        </a:xfrm>
        <a:prstGeom prst="rect">
          <a:avLst/>
        </a:prstGeom>
      </xdr:spPr>
    </xdr:pic>
    <xdr:clientData/>
  </xdr:twoCellAnchor>
  <xdr:twoCellAnchor editAs="oneCell">
    <xdr:from>
      <xdr:col>14</xdr:col>
      <xdr:colOff>0</xdr:colOff>
      <xdr:row>25</xdr:row>
      <xdr:rowOff>0</xdr:rowOff>
    </xdr:from>
    <xdr:to>
      <xdr:col>15</xdr:col>
      <xdr:colOff>11430</xdr:colOff>
      <xdr:row>26</xdr:row>
      <xdr:rowOff>11430</xdr:rowOff>
    </xdr:to>
    <xdr:pic>
      <xdr:nvPicPr>
        <xdr:cNvPr id="54" name="Kép 53">
          <a:extLst>
            <a:ext uri="{FF2B5EF4-FFF2-40B4-BE49-F238E27FC236}">
              <a16:creationId xmlns:a16="http://schemas.microsoft.com/office/drawing/2014/main" id="{00000000-0008-0000-1500-000036000000}"/>
            </a:ext>
          </a:extLst>
        </xdr:cNvPr>
        <xdr:cNvPicPr>
          <a:picLocks noChangeAspect="1"/>
        </xdr:cNvPicPr>
      </xdr:nvPicPr>
      <xdr:blipFill>
        <a:blip xmlns:r="http://schemas.openxmlformats.org/officeDocument/2006/relationships" r:embed="rId10"/>
        <a:stretch>
          <a:fillRect/>
        </a:stretch>
      </xdr:blipFill>
      <xdr:spPr>
        <a:xfrm>
          <a:off x="5953125" y="8239125"/>
          <a:ext cx="342900" cy="342900"/>
        </a:xfrm>
        <a:prstGeom prst="rect">
          <a:avLst/>
        </a:prstGeom>
      </xdr:spPr>
    </xdr:pic>
    <xdr:clientData/>
  </xdr:twoCellAnchor>
  <xdr:twoCellAnchor editAs="oneCell">
    <xdr:from>
      <xdr:col>14</xdr:col>
      <xdr:colOff>0</xdr:colOff>
      <xdr:row>26</xdr:row>
      <xdr:rowOff>0</xdr:rowOff>
    </xdr:from>
    <xdr:to>
      <xdr:col>15</xdr:col>
      <xdr:colOff>11430</xdr:colOff>
      <xdr:row>27</xdr:row>
      <xdr:rowOff>11430</xdr:rowOff>
    </xdr:to>
    <xdr:pic>
      <xdr:nvPicPr>
        <xdr:cNvPr id="55" name="Kép 54">
          <a:extLst>
            <a:ext uri="{FF2B5EF4-FFF2-40B4-BE49-F238E27FC236}">
              <a16:creationId xmlns:a16="http://schemas.microsoft.com/office/drawing/2014/main" id="{00000000-0008-0000-1500-000037000000}"/>
            </a:ext>
          </a:extLst>
        </xdr:cNvPr>
        <xdr:cNvPicPr>
          <a:picLocks noChangeAspect="1"/>
        </xdr:cNvPicPr>
      </xdr:nvPicPr>
      <xdr:blipFill>
        <a:blip xmlns:r="http://schemas.openxmlformats.org/officeDocument/2006/relationships" r:embed="rId10"/>
        <a:stretch>
          <a:fillRect/>
        </a:stretch>
      </xdr:blipFill>
      <xdr:spPr>
        <a:xfrm>
          <a:off x="5953125" y="8572500"/>
          <a:ext cx="342900" cy="342900"/>
        </a:xfrm>
        <a:prstGeom prst="rect">
          <a:avLst/>
        </a:prstGeom>
      </xdr:spPr>
    </xdr:pic>
    <xdr:clientData/>
  </xdr:twoCellAnchor>
  <xdr:twoCellAnchor editAs="oneCell">
    <xdr:from>
      <xdr:col>14</xdr:col>
      <xdr:colOff>0</xdr:colOff>
      <xdr:row>30</xdr:row>
      <xdr:rowOff>0</xdr:rowOff>
    </xdr:from>
    <xdr:to>
      <xdr:col>15</xdr:col>
      <xdr:colOff>11430</xdr:colOff>
      <xdr:row>31</xdr:row>
      <xdr:rowOff>11430</xdr:rowOff>
    </xdr:to>
    <xdr:pic>
      <xdr:nvPicPr>
        <xdr:cNvPr id="56" name="Kép 55">
          <a:extLst>
            <a:ext uri="{FF2B5EF4-FFF2-40B4-BE49-F238E27FC236}">
              <a16:creationId xmlns:a16="http://schemas.microsoft.com/office/drawing/2014/main" id="{00000000-0008-0000-1500-000038000000}"/>
            </a:ext>
          </a:extLst>
        </xdr:cNvPr>
        <xdr:cNvPicPr>
          <a:picLocks noChangeAspect="1"/>
        </xdr:cNvPicPr>
      </xdr:nvPicPr>
      <xdr:blipFill>
        <a:blip xmlns:r="http://schemas.openxmlformats.org/officeDocument/2006/relationships" r:embed="rId10"/>
        <a:stretch>
          <a:fillRect/>
        </a:stretch>
      </xdr:blipFill>
      <xdr:spPr>
        <a:xfrm>
          <a:off x="5953125" y="9906000"/>
          <a:ext cx="342900" cy="342900"/>
        </a:xfrm>
        <a:prstGeom prst="rect">
          <a:avLst/>
        </a:prstGeom>
      </xdr:spPr>
    </xdr:pic>
    <xdr:clientData/>
  </xdr:twoCellAnchor>
  <xdr:twoCellAnchor editAs="oneCell">
    <xdr:from>
      <xdr:col>14</xdr:col>
      <xdr:colOff>0</xdr:colOff>
      <xdr:row>31</xdr:row>
      <xdr:rowOff>0</xdr:rowOff>
    </xdr:from>
    <xdr:to>
      <xdr:col>15</xdr:col>
      <xdr:colOff>11430</xdr:colOff>
      <xdr:row>32</xdr:row>
      <xdr:rowOff>11430</xdr:rowOff>
    </xdr:to>
    <xdr:pic>
      <xdr:nvPicPr>
        <xdr:cNvPr id="57" name="Kép 56">
          <a:extLst>
            <a:ext uri="{FF2B5EF4-FFF2-40B4-BE49-F238E27FC236}">
              <a16:creationId xmlns:a16="http://schemas.microsoft.com/office/drawing/2014/main" id="{00000000-0008-0000-1500-000039000000}"/>
            </a:ext>
          </a:extLst>
        </xdr:cNvPr>
        <xdr:cNvPicPr>
          <a:picLocks noChangeAspect="1"/>
        </xdr:cNvPicPr>
      </xdr:nvPicPr>
      <xdr:blipFill>
        <a:blip xmlns:r="http://schemas.openxmlformats.org/officeDocument/2006/relationships" r:embed="rId10"/>
        <a:stretch>
          <a:fillRect/>
        </a:stretch>
      </xdr:blipFill>
      <xdr:spPr>
        <a:xfrm>
          <a:off x="5953125" y="10239375"/>
          <a:ext cx="342900" cy="342900"/>
        </a:xfrm>
        <a:prstGeom prst="rect">
          <a:avLst/>
        </a:prstGeom>
      </xdr:spPr>
    </xdr:pic>
    <xdr:clientData/>
  </xdr:twoCellAnchor>
  <xdr:twoCellAnchor editAs="oneCell">
    <xdr:from>
      <xdr:col>14</xdr:col>
      <xdr:colOff>0</xdr:colOff>
      <xdr:row>33</xdr:row>
      <xdr:rowOff>0</xdr:rowOff>
    </xdr:from>
    <xdr:to>
      <xdr:col>15</xdr:col>
      <xdr:colOff>11430</xdr:colOff>
      <xdr:row>34</xdr:row>
      <xdr:rowOff>11430</xdr:rowOff>
    </xdr:to>
    <xdr:pic>
      <xdr:nvPicPr>
        <xdr:cNvPr id="58" name="Kép 57">
          <a:extLst>
            <a:ext uri="{FF2B5EF4-FFF2-40B4-BE49-F238E27FC236}">
              <a16:creationId xmlns:a16="http://schemas.microsoft.com/office/drawing/2014/main" id="{00000000-0008-0000-1500-00003A000000}"/>
            </a:ext>
          </a:extLst>
        </xdr:cNvPr>
        <xdr:cNvPicPr>
          <a:picLocks noChangeAspect="1"/>
        </xdr:cNvPicPr>
      </xdr:nvPicPr>
      <xdr:blipFill>
        <a:blip xmlns:r="http://schemas.openxmlformats.org/officeDocument/2006/relationships" r:embed="rId10"/>
        <a:stretch>
          <a:fillRect/>
        </a:stretch>
      </xdr:blipFill>
      <xdr:spPr>
        <a:xfrm>
          <a:off x="5953125" y="10906125"/>
          <a:ext cx="342900" cy="342900"/>
        </a:xfrm>
        <a:prstGeom prst="rect">
          <a:avLst/>
        </a:prstGeom>
      </xdr:spPr>
    </xdr:pic>
    <xdr:clientData/>
  </xdr:twoCellAnchor>
  <xdr:twoCellAnchor editAs="oneCell">
    <xdr:from>
      <xdr:col>14</xdr:col>
      <xdr:colOff>0</xdr:colOff>
      <xdr:row>34</xdr:row>
      <xdr:rowOff>0</xdr:rowOff>
    </xdr:from>
    <xdr:to>
      <xdr:col>15</xdr:col>
      <xdr:colOff>11430</xdr:colOff>
      <xdr:row>35</xdr:row>
      <xdr:rowOff>11430</xdr:rowOff>
    </xdr:to>
    <xdr:pic>
      <xdr:nvPicPr>
        <xdr:cNvPr id="59" name="Kép 58">
          <a:extLst>
            <a:ext uri="{FF2B5EF4-FFF2-40B4-BE49-F238E27FC236}">
              <a16:creationId xmlns:a16="http://schemas.microsoft.com/office/drawing/2014/main" id="{00000000-0008-0000-1500-00003B000000}"/>
            </a:ext>
          </a:extLst>
        </xdr:cNvPr>
        <xdr:cNvPicPr>
          <a:picLocks noChangeAspect="1"/>
        </xdr:cNvPicPr>
      </xdr:nvPicPr>
      <xdr:blipFill>
        <a:blip xmlns:r="http://schemas.openxmlformats.org/officeDocument/2006/relationships" r:embed="rId10"/>
        <a:stretch>
          <a:fillRect/>
        </a:stretch>
      </xdr:blipFill>
      <xdr:spPr>
        <a:xfrm>
          <a:off x="5953125" y="11239500"/>
          <a:ext cx="342900" cy="342900"/>
        </a:xfrm>
        <a:prstGeom prst="rect">
          <a:avLst/>
        </a:prstGeom>
      </xdr:spPr>
    </xdr:pic>
    <xdr:clientData/>
  </xdr:twoCellAnchor>
  <xdr:twoCellAnchor editAs="oneCell">
    <xdr:from>
      <xdr:col>14</xdr:col>
      <xdr:colOff>0</xdr:colOff>
      <xdr:row>39</xdr:row>
      <xdr:rowOff>0</xdr:rowOff>
    </xdr:from>
    <xdr:to>
      <xdr:col>15</xdr:col>
      <xdr:colOff>11430</xdr:colOff>
      <xdr:row>40</xdr:row>
      <xdr:rowOff>11430</xdr:rowOff>
    </xdr:to>
    <xdr:pic>
      <xdr:nvPicPr>
        <xdr:cNvPr id="60" name="Kép 59">
          <a:extLst>
            <a:ext uri="{FF2B5EF4-FFF2-40B4-BE49-F238E27FC236}">
              <a16:creationId xmlns:a16="http://schemas.microsoft.com/office/drawing/2014/main" id="{00000000-0008-0000-1500-00003C000000}"/>
            </a:ext>
          </a:extLst>
        </xdr:cNvPr>
        <xdr:cNvPicPr>
          <a:picLocks noChangeAspect="1"/>
        </xdr:cNvPicPr>
      </xdr:nvPicPr>
      <xdr:blipFill>
        <a:blip xmlns:r="http://schemas.openxmlformats.org/officeDocument/2006/relationships" r:embed="rId10"/>
        <a:stretch>
          <a:fillRect/>
        </a:stretch>
      </xdr:blipFill>
      <xdr:spPr>
        <a:xfrm>
          <a:off x="5953125" y="12906375"/>
          <a:ext cx="342900" cy="342900"/>
        </a:xfrm>
        <a:prstGeom prst="rect">
          <a:avLst/>
        </a:prstGeom>
      </xdr:spPr>
    </xdr:pic>
    <xdr:clientData/>
  </xdr:twoCellAnchor>
  <xdr:twoCellAnchor editAs="oneCell">
    <xdr:from>
      <xdr:col>14</xdr:col>
      <xdr:colOff>0</xdr:colOff>
      <xdr:row>40</xdr:row>
      <xdr:rowOff>0</xdr:rowOff>
    </xdr:from>
    <xdr:to>
      <xdr:col>15</xdr:col>
      <xdr:colOff>11430</xdr:colOff>
      <xdr:row>41</xdr:row>
      <xdr:rowOff>11430</xdr:rowOff>
    </xdr:to>
    <xdr:pic>
      <xdr:nvPicPr>
        <xdr:cNvPr id="61" name="Kép 60">
          <a:extLst>
            <a:ext uri="{FF2B5EF4-FFF2-40B4-BE49-F238E27FC236}">
              <a16:creationId xmlns:a16="http://schemas.microsoft.com/office/drawing/2014/main" id="{00000000-0008-0000-1500-00003D000000}"/>
            </a:ext>
          </a:extLst>
        </xdr:cNvPr>
        <xdr:cNvPicPr>
          <a:picLocks noChangeAspect="1"/>
        </xdr:cNvPicPr>
      </xdr:nvPicPr>
      <xdr:blipFill>
        <a:blip xmlns:r="http://schemas.openxmlformats.org/officeDocument/2006/relationships" r:embed="rId10"/>
        <a:stretch>
          <a:fillRect/>
        </a:stretch>
      </xdr:blipFill>
      <xdr:spPr>
        <a:xfrm>
          <a:off x="5953125" y="13239750"/>
          <a:ext cx="342900" cy="342900"/>
        </a:xfrm>
        <a:prstGeom prst="rect">
          <a:avLst/>
        </a:prstGeom>
      </xdr:spPr>
    </xdr:pic>
    <xdr:clientData/>
  </xdr:twoCellAnchor>
  <xdr:oneCellAnchor>
    <xdr:from>
      <xdr:col>14</xdr:col>
      <xdr:colOff>0</xdr:colOff>
      <xdr:row>11</xdr:row>
      <xdr:rowOff>0</xdr:rowOff>
    </xdr:from>
    <xdr:ext cx="342000" cy="342000"/>
    <xdr:pic>
      <xdr:nvPicPr>
        <xdr:cNvPr id="62" name="Kép 61">
          <a:extLst>
            <a:ext uri="{FF2B5EF4-FFF2-40B4-BE49-F238E27FC236}">
              <a16:creationId xmlns:a16="http://schemas.microsoft.com/office/drawing/2014/main" id="{00000000-0008-0000-1500-00003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3571875"/>
          <a:ext cx="342000" cy="342000"/>
        </a:xfrm>
        <a:prstGeom prst="rect">
          <a:avLst/>
        </a:prstGeom>
      </xdr:spPr>
    </xdr:pic>
    <xdr:clientData/>
  </xdr:oneCellAnchor>
  <xdr:oneCellAnchor>
    <xdr:from>
      <xdr:col>14</xdr:col>
      <xdr:colOff>0</xdr:colOff>
      <xdr:row>27</xdr:row>
      <xdr:rowOff>0</xdr:rowOff>
    </xdr:from>
    <xdr:ext cx="342000" cy="342000"/>
    <xdr:pic>
      <xdr:nvPicPr>
        <xdr:cNvPr id="63" name="Kép 62">
          <a:extLst>
            <a:ext uri="{FF2B5EF4-FFF2-40B4-BE49-F238E27FC236}">
              <a16:creationId xmlns:a16="http://schemas.microsoft.com/office/drawing/2014/main" id="{00000000-0008-0000-1500-00003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8905875"/>
          <a:ext cx="342000" cy="342000"/>
        </a:xfrm>
        <a:prstGeom prst="rect">
          <a:avLst/>
        </a:prstGeom>
      </xdr:spPr>
    </xdr:pic>
    <xdr:clientData/>
  </xdr:oneCellAnchor>
  <xdr:oneCellAnchor>
    <xdr:from>
      <xdr:col>14</xdr:col>
      <xdr:colOff>0</xdr:colOff>
      <xdr:row>29</xdr:row>
      <xdr:rowOff>0</xdr:rowOff>
    </xdr:from>
    <xdr:ext cx="342000" cy="342000"/>
    <xdr:pic>
      <xdr:nvPicPr>
        <xdr:cNvPr id="64" name="Kép 63">
          <a:extLst>
            <a:ext uri="{FF2B5EF4-FFF2-40B4-BE49-F238E27FC236}">
              <a16:creationId xmlns:a16="http://schemas.microsoft.com/office/drawing/2014/main" id="{00000000-0008-0000-1500-00004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9572625"/>
          <a:ext cx="342000" cy="342000"/>
        </a:xfrm>
        <a:prstGeom prst="rect">
          <a:avLst/>
        </a:prstGeom>
      </xdr:spPr>
    </xdr:pic>
    <xdr:clientData/>
  </xdr:oneCellAnchor>
  <xdr:oneCellAnchor>
    <xdr:from>
      <xdr:col>14</xdr:col>
      <xdr:colOff>0</xdr:colOff>
      <xdr:row>37</xdr:row>
      <xdr:rowOff>0</xdr:rowOff>
    </xdr:from>
    <xdr:ext cx="342000" cy="342000"/>
    <xdr:pic>
      <xdr:nvPicPr>
        <xdr:cNvPr id="65" name="Kép 64">
          <a:extLst>
            <a:ext uri="{FF2B5EF4-FFF2-40B4-BE49-F238E27FC236}">
              <a16:creationId xmlns:a16="http://schemas.microsoft.com/office/drawing/2014/main" id="{00000000-0008-0000-1500-00004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12239625"/>
          <a:ext cx="342000" cy="342000"/>
        </a:xfrm>
        <a:prstGeom prst="rect">
          <a:avLst/>
        </a:prstGeom>
      </xdr:spPr>
    </xdr:pic>
    <xdr:clientData/>
  </xdr:oneCellAnchor>
  <xdr:oneCellAnchor>
    <xdr:from>
      <xdr:col>14</xdr:col>
      <xdr:colOff>0</xdr:colOff>
      <xdr:row>38</xdr:row>
      <xdr:rowOff>0</xdr:rowOff>
    </xdr:from>
    <xdr:ext cx="342000" cy="342000"/>
    <xdr:pic>
      <xdr:nvPicPr>
        <xdr:cNvPr id="66" name="Kép 65">
          <a:extLst>
            <a:ext uri="{FF2B5EF4-FFF2-40B4-BE49-F238E27FC236}">
              <a16:creationId xmlns:a16="http://schemas.microsoft.com/office/drawing/2014/main" id="{00000000-0008-0000-1500-00004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53125" y="12573000"/>
          <a:ext cx="342000" cy="342000"/>
        </a:xfrm>
        <a:prstGeom prst="rect">
          <a:avLst/>
        </a:prstGeom>
      </xdr:spPr>
    </xdr:pic>
    <xdr:clientData/>
  </xdr:oneCellAnchor>
  <xdr:twoCellAnchor editAs="oneCell">
    <xdr:from>
      <xdr:col>14</xdr:col>
      <xdr:colOff>0</xdr:colOff>
      <xdr:row>13</xdr:row>
      <xdr:rowOff>0</xdr:rowOff>
    </xdr:from>
    <xdr:to>
      <xdr:col>15</xdr:col>
      <xdr:colOff>10530</xdr:colOff>
      <xdr:row>14</xdr:row>
      <xdr:rowOff>10530</xdr:rowOff>
    </xdr:to>
    <xdr:pic>
      <xdr:nvPicPr>
        <xdr:cNvPr id="67" name="Kép 66">
          <a:extLst>
            <a:ext uri="{FF2B5EF4-FFF2-40B4-BE49-F238E27FC236}">
              <a16:creationId xmlns:a16="http://schemas.microsoft.com/office/drawing/2014/main" id="{00000000-0008-0000-1500-00004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53125" y="4238625"/>
          <a:ext cx="342000" cy="342000"/>
        </a:xfrm>
        <a:prstGeom prst="rect">
          <a:avLst/>
        </a:prstGeom>
      </xdr:spPr>
    </xdr:pic>
    <xdr:clientData/>
  </xdr:twoCellAnchor>
  <xdr:oneCellAnchor>
    <xdr:from>
      <xdr:col>14</xdr:col>
      <xdr:colOff>0</xdr:colOff>
      <xdr:row>15</xdr:row>
      <xdr:rowOff>0</xdr:rowOff>
    </xdr:from>
    <xdr:ext cx="342000" cy="342000"/>
    <xdr:pic>
      <xdr:nvPicPr>
        <xdr:cNvPr id="68" name="Kép 67">
          <a:extLst>
            <a:ext uri="{FF2B5EF4-FFF2-40B4-BE49-F238E27FC236}">
              <a16:creationId xmlns:a16="http://schemas.microsoft.com/office/drawing/2014/main" id="{00000000-0008-0000-1500-00004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953125" y="4905375"/>
          <a:ext cx="342000" cy="342000"/>
        </a:xfrm>
        <a:prstGeom prst="rect">
          <a:avLst/>
        </a:prstGeom>
      </xdr:spPr>
    </xdr:pic>
    <xdr:clientData/>
  </xdr:oneCellAnchor>
  <xdr:oneCellAnchor>
    <xdr:from>
      <xdr:col>14</xdr:col>
      <xdr:colOff>0</xdr:colOff>
      <xdr:row>14</xdr:row>
      <xdr:rowOff>0</xdr:rowOff>
    </xdr:from>
    <xdr:ext cx="342000" cy="342000"/>
    <xdr:pic>
      <xdr:nvPicPr>
        <xdr:cNvPr id="69" name="Kép 68">
          <a:extLst>
            <a:ext uri="{FF2B5EF4-FFF2-40B4-BE49-F238E27FC236}">
              <a16:creationId xmlns:a16="http://schemas.microsoft.com/office/drawing/2014/main" id="{00000000-0008-0000-1500-00004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953125" y="4572000"/>
          <a:ext cx="342000" cy="342000"/>
        </a:xfrm>
        <a:prstGeom prst="rect">
          <a:avLst/>
        </a:prstGeom>
      </xdr:spPr>
    </xdr:pic>
    <xdr:clientData/>
  </xdr:oneCellAnchor>
  <xdr:oneCellAnchor>
    <xdr:from>
      <xdr:col>14</xdr:col>
      <xdr:colOff>0</xdr:colOff>
      <xdr:row>32</xdr:row>
      <xdr:rowOff>0</xdr:rowOff>
    </xdr:from>
    <xdr:ext cx="342000" cy="342000"/>
    <xdr:pic>
      <xdr:nvPicPr>
        <xdr:cNvPr id="70" name="Kép 69">
          <a:extLst>
            <a:ext uri="{FF2B5EF4-FFF2-40B4-BE49-F238E27FC236}">
              <a16:creationId xmlns:a16="http://schemas.microsoft.com/office/drawing/2014/main" id="{00000000-0008-0000-1500-00004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53125" y="10572750"/>
          <a:ext cx="342000" cy="342000"/>
        </a:xfrm>
        <a:prstGeom prst="rect">
          <a:avLst/>
        </a:prstGeom>
      </xdr:spPr>
    </xdr:pic>
    <xdr:clientData/>
  </xdr:oneCellAnchor>
  <xdr:twoCellAnchor editAs="oneCell">
    <xdr:from>
      <xdr:col>11</xdr:col>
      <xdr:colOff>1152525</xdr:colOff>
      <xdr:row>2</xdr:row>
      <xdr:rowOff>495300</xdr:rowOff>
    </xdr:from>
    <xdr:to>
      <xdr:col>12</xdr:col>
      <xdr:colOff>53340</xdr:colOff>
      <xdr:row>3</xdr:row>
      <xdr:rowOff>506730</xdr:rowOff>
    </xdr:to>
    <xdr:pic>
      <xdr:nvPicPr>
        <xdr:cNvPr id="71" name="Kép 70">
          <a:extLst>
            <a:ext uri="{FF2B5EF4-FFF2-40B4-BE49-F238E27FC236}">
              <a16:creationId xmlns:a16="http://schemas.microsoft.com/office/drawing/2014/main" id="{00000000-0008-0000-1500-000047000000}"/>
            </a:ext>
          </a:extLst>
        </xdr:cNvPr>
        <xdr:cNvPicPr>
          <a:picLocks noChangeAspect="1"/>
        </xdr:cNvPicPr>
      </xdr:nvPicPr>
      <xdr:blipFill>
        <a:blip xmlns:r="http://schemas.openxmlformats.org/officeDocument/2006/relationships" r:embed="rId10"/>
        <a:stretch>
          <a:fillRect/>
        </a:stretch>
      </xdr:blipFill>
      <xdr:spPr>
        <a:xfrm>
          <a:off x="4686300" y="1095375"/>
          <a:ext cx="552450" cy="552450"/>
        </a:xfrm>
        <a:prstGeom prst="rect">
          <a:avLst/>
        </a:prstGeom>
      </xdr:spPr>
    </xdr:pic>
    <xdr:clientData/>
  </xdr:twoCellAnchor>
  <xdr:twoCellAnchor editAs="oneCell">
    <xdr:from>
      <xdr:col>15</xdr:col>
      <xdr:colOff>1531620</xdr:colOff>
      <xdr:row>4</xdr:row>
      <xdr:rowOff>182880</xdr:rowOff>
    </xdr:from>
    <xdr:to>
      <xdr:col>16</xdr:col>
      <xdr:colOff>227700</xdr:colOff>
      <xdr:row>6</xdr:row>
      <xdr:rowOff>8625</xdr:rowOff>
    </xdr:to>
    <xdr:pic>
      <xdr:nvPicPr>
        <xdr:cNvPr id="17" name="Kép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85760" y="1859280"/>
          <a:ext cx="342000" cy="342000"/>
        </a:xfrm>
        <a:prstGeom prst="rect">
          <a:avLst/>
        </a:prstGeom>
      </xdr:spPr>
    </xdr:pic>
    <xdr:clientData/>
  </xdr:twoCellAnchor>
  <xdr:twoCellAnchor editAs="oneCell">
    <xdr:from>
      <xdr:col>16</xdr:col>
      <xdr:colOff>190500</xdr:colOff>
      <xdr:row>4</xdr:row>
      <xdr:rowOff>182880</xdr:rowOff>
    </xdr:from>
    <xdr:to>
      <xdr:col>17</xdr:col>
      <xdr:colOff>208650</xdr:colOff>
      <xdr:row>6</xdr:row>
      <xdr:rowOff>8625</xdr:rowOff>
    </xdr:to>
    <xdr:pic>
      <xdr:nvPicPr>
        <xdr:cNvPr id="18" name="Kép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290560" y="1859280"/>
          <a:ext cx="342000" cy="342000"/>
        </a:xfrm>
        <a:prstGeom prst="rect">
          <a:avLst/>
        </a:prstGeom>
      </xdr:spPr>
    </xdr:pic>
    <xdr:clientData/>
  </xdr:twoCellAnchor>
  <xdr:twoCellAnchor editAs="oneCell">
    <xdr:from>
      <xdr:col>17</xdr:col>
      <xdr:colOff>182880</xdr:colOff>
      <xdr:row>4</xdr:row>
      <xdr:rowOff>182880</xdr:rowOff>
    </xdr:from>
    <xdr:to>
      <xdr:col>18</xdr:col>
      <xdr:colOff>208650</xdr:colOff>
      <xdr:row>6</xdr:row>
      <xdr:rowOff>8625</xdr:rowOff>
    </xdr:to>
    <xdr:pic>
      <xdr:nvPicPr>
        <xdr:cNvPr id="72" name="Kép 71">
          <a:extLst>
            <a:ext uri="{FF2B5EF4-FFF2-40B4-BE49-F238E27FC236}">
              <a16:creationId xmlns:a16="http://schemas.microsoft.com/office/drawing/2014/main" id="{00000000-0008-0000-1500-000048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602980" y="1859280"/>
          <a:ext cx="342000" cy="342000"/>
        </a:xfrm>
        <a:prstGeom prst="rect">
          <a:avLst/>
        </a:prstGeom>
      </xdr:spPr>
    </xdr:pic>
    <xdr:clientData/>
  </xdr:twoCellAnchor>
  <xdr:twoCellAnchor editAs="oneCell">
    <xdr:from>
      <xdr:col>18</xdr:col>
      <xdr:colOff>175260</xdr:colOff>
      <xdr:row>4</xdr:row>
      <xdr:rowOff>182880</xdr:rowOff>
    </xdr:from>
    <xdr:to>
      <xdr:col>19</xdr:col>
      <xdr:colOff>199125</xdr:colOff>
      <xdr:row>6</xdr:row>
      <xdr:rowOff>8625</xdr:rowOff>
    </xdr:to>
    <xdr:pic>
      <xdr:nvPicPr>
        <xdr:cNvPr id="19" name="Kép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915400" y="1859280"/>
          <a:ext cx="342000" cy="342000"/>
        </a:xfrm>
        <a:prstGeom prst="rect">
          <a:avLst/>
        </a:prstGeom>
      </xdr:spPr>
    </xdr:pic>
    <xdr:clientData/>
  </xdr:twoCellAnchor>
  <xdr:twoCellAnchor editAs="oneCell">
    <xdr:from>
      <xdr:col>14</xdr:col>
      <xdr:colOff>0</xdr:colOff>
      <xdr:row>10</xdr:row>
      <xdr:rowOff>0</xdr:rowOff>
    </xdr:from>
    <xdr:to>
      <xdr:col>14</xdr:col>
      <xdr:colOff>342000</xdr:colOff>
      <xdr:row>11</xdr:row>
      <xdr:rowOff>18150</xdr:rowOff>
    </xdr:to>
    <xdr:pic>
      <xdr:nvPicPr>
        <xdr:cNvPr id="73" name="Kép 72">
          <a:extLst>
            <a:ext uri="{FF2B5EF4-FFF2-40B4-BE49-F238E27FC236}">
              <a16:creationId xmlns:a16="http://schemas.microsoft.com/office/drawing/2014/main" id="{00000000-0008-0000-1500-00004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3208020"/>
          <a:ext cx="342000" cy="342000"/>
        </a:xfrm>
        <a:prstGeom prst="rect">
          <a:avLst/>
        </a:prstGeom>
      </xdr:spPr>
    </xdr:pic>
    <xdr:clientData/>
  </xdr:twoCellAnchor>
  <xdr:twoCellAnchor editAs="oneCell">
    <xdr:from>
      <xdr:col>14</xdr:col>
      <xdr:colOff>0</xdr:colOff>
      <xdr:row>12</xdr:row>
      <xdr:rowOff>0</xdr:rowOff>
    </xdr:from>
    <xdr:to>
      <xdr:col>14</xdr:col>
      <xdr:colOff>342000</xdr:colOff>
      <xdr:row>13</xdr:row>
      <xdr:rowOff>18150</xdr:rowOff>
    </xdr:to>
    <xdr:pic>
      <xdr:nvPicPr>
        <xdr:cNvPr id="74" name="Kép 73">
          <a:extLst>
            <a:ext uri="{FF2B5EF4-FFF2-40B4-BE49-F238E27FC236}">
              <a16:creationId xmlns:a16="http://schemas.microsoft.com/office/drawing/2014/main" id="{00000000-0008-0000-15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3863340"/>
          <a:ext cx="342000" cy="342000"/>
        </a:xfrm>
        <a:prstGeom prst="rect">
          <a:avLst/>
        </a:prstGeom>
      </xdr:spPr>
    </xdr:pic>
    <xdr:clientData/>
  </xdr:twoCellAnchor>
  <xdr:twoCellAnchor editAs="oneCell">
    <xdr:from>
      <xdr:col>14</xdr:col>
      <xdr:colOff>0</xdr:colOff>
      <xdr:row>20</xdr:row>
      <xdr:rowOff>0</xdr:rowOff>
    </xdr:from>
    <xdr:to>
      <xdr:col>14</xdr:col>
      <xdr:colOff>342000</xdr:colOff>
      <xdr:row>21</xdr:row>
      <xdr:rowOff>18150</xdr:rowOff>
    </xdr:to>
    <xdr:pic>
      <xdr:nvPicPr>
        <xdr:cNvPr id="75" name="Kép 74">
          <a:extLst>
            <a:ext uri="{FF2B5EF4-FFF2-40B4-BE49-F238E27FC236}">
              <a16:creationId xmlns:a16="http://schemas.microsoft.com/office/drawing/2014/main" id="{00000000-0008-0000-1500-00004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6484620"/>
          <a:ext cx="342000" cy="342000"/>
        </a:xfrm>
        <a:prstGeom prst="rect">
          <a:avLst/>
        </a:prstGeom>
      </xdr:spPr>
    </xdr:pic>
    <xdr:clientData/>
  </xdr:twoCellAnchor>
  <xdr:twoCellAnchor editAs="oneCell">
    <xdr:from>
      <xdr:col>14</xdr:col>
      <xdr:colOff>0</xdr:colOff>
      <xdr:row>28</xdr:row>
      <xdr:rowOff>0</xdr:rowOff>
    </xdr:from>
    <xdr:to>
      <xdr:col>14</xdr:col>
      <xdr:colOff>342000</xdr:colOff>
      <xdr:row>29</xdr:row>
      <xdr:rowOff>18150</xdr:rowOff>
    </xdr:to>
    <xdr:pic>
      <xdr:nvPicPr>
        <xdr:cNvPr id="76" name="Kép 75">
          <a:extLst>
            <a:ext uri="{FF2B5EF4-FFF2-40B4-BE49-F238E27FC236}">
              <a16:creationId xmlns:a16="http://schemas.microsoft.com/office/drawing/2014/main" id="{00000000-0008-0000-1500-00004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11240" y="9105900"/>
          <a:ext cx="342000" cy="342000"/>
        </a:xfrm>
        <a:prstGeom prst="rect">
          <a:avLst/>
        </a:prstGeom>
      </xdr:spPr>
    </xdr:pic>
    <xdr:clientData/>
  </xdr:twoCellAnchor>
  <xdr:twoCellAnchor editAs="oneCell">
    <xdr:from>
      <xdr:col>14</xdr:col>
      <xdr:colOff>0</xdr:colOff>
      <xdr:row>35</xdr:row>
      <xdr:rowOff>0</xdr:rowOff>
    </xdr:from>
    <xdr:to>
      <xdr:col>14</xdr:col>
      <xdr:colOff>342000</xdr:colOff>
      <xdr:row>36</xdr:row>
      <xdr:rowOff>18150</xdr:rowOff>
    </xdr:to>
    <xdr:pic>
      <xdr:nvPicPr>
        <xdr:cNvPr id="77" name="Kép 76">
          <a:extLst>
            <a:ext uri="{FF2B5EF4-FFF2-40B4-BE49-F238E27FC236}">
              <a16:creationId xmlns:a16="http://schemas.microsoft.com/office/drawing/2014/main" id="{00000000-0008-0000-1500-00004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11240" y="11399520"/>
          <a:ext cx="342000" cy="342000"/>
        </a:xfrm>
        <a:prstGeom prst="rect">
          <a:avLst/>
        </a:prstGeom>
      </xdr:spPr>
    </xdr:pic>
    <xdr:clientData/>
  </xdr:twoCellAnchor>
  <xdr:twoCellAnchor editAs="oneCell">
    <xdr:from>
      <xdr:col>14</xdr:col>
      <xdr:colOff>0</xdr:colOff>
      <xdr:row>36</xdr:row>
      <xdr:rowOff>0</xdr:rowOff>
    </xdr:from>
    <xdr:to>
      <xdr:col>14</xdr:col>
      <xdr:colOff>342000</xdr:colOff>
      <xdr:row>37</xdr:row>
      <xdr:rowOff>18150</xdr:rowOff>
    </xdr:to>
    <xdr:pic>
      <xdr:nvPicPr>
        <xdr:cNvPr id="78" name="Kép 77">
          <a:extLst>
            <a:ext uri="{FF2B5EF4-FFF2-40B4-BE49-F238E27FC236}">
              <a16:creationId xmlns:a16="http://schemas.microsoft.com/office/drawing/2014/main" id="{00000000-0008-0000-1500-00004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11240" y="11727180"/>
          <a:ext cx="342000" cy="342000"/>
        </a:xfrm>
        <a:prstGeom prst="rect">
          <a:avLst/>
        </a:prstGeom>
      </xdr:spPr>
    </xdr:pic>
    <xdr:clientData/>
  </xdr:twoCellAnchor>
  <xdr:twoCellAnchor editAs="oneCell">
    <xdr:from>
      <xdr:col>14</xdr:col>
      <xdr:colOff>0</xdr:colOff>
      <xdr:row>22</xdr:row>
      <xdr:rowOff>0</xdr:rowOff>
    </xdr:from>
    <xdr:to>
      <xdr:col>14</xdr:col>
      <xdr:colOff>342000</xdr:colOff>
      <xdr:row>23</xdr:row>
      <xdr:rowOff>18150</xdr:rowOff>
    </xdr:to>
    <xdr:pic>
      <xdr:nvPicPr>
        <xdr:cNvPr id="79" name="Kép 78">
          <a:extLst>
            <a:ext uri="{FF2B5EF4-FFF2-40B4-BE49-F238E27FC236}">
              <a16:creationId xmlns:a16="http://schemas.microsoft.com/office/drawing/2014/main" id="{00000000-0008-0000-1500-00004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111240" y="7139940"/>
          <a:ext cx="342000" cy="342000"/>
        </a:xfrm>
        <a:prstGeom prst="rect">
          <a:avLst/>
        </a:prstGeom>
      </xdr:spPr>
    </xdr:pic>
    <xdr:clientData/>
  </xdr:twoCellAnchor>
  <xdr:twoCellAnchor editAs="oneCell">
    <xdr:from>
      <xdr:col>14</xdr:col>
      <xdr:colOff>0</xdr:colOff>
      <xdr:row>16</xdr:row>
      <xdr:rowOff>0</xdr:rowOff>
    </xdr:from>
    <xdr:to>
      <xdr:col>14</xdr:col>
      <xdr:colOff>342000</xdr:colOff>
      <xdr:row>17</xdr:row>
      <xdr:rowOff>18150</xdr:rowOff>
    </xdr:to>
    <xdr:pic>
      <xdr:nvPicPr>
        <xdr:cNvPr id="80" name="Kép 79">
          <a:extLst>
            <a:ext uri="{FF2B5EF4-FFF2-40B4-BE49-F238E27FC236}">
              <a16:creationId xmlns:a16="http://schemas.microsoft.com/office/drawing/2014/main" id="{00000000-0008-0000-1500-00005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5173980"/>
          <a:ext cx="342000" cy="342000"/>
        </a:xfrm>
        <a:prstGeom prst="rect">
          <a:avLst/>
        </a:prstGeom>
      </xdr:spPr>
    </xdr:pic>
    <xdr:clientData/>
  </xdr:twoCellAnchor>
  <xdr:twoCellAnchor editAs="oneCell">
    <xdr:from>
      <xdr:col>14</xdr:col>
      <xdr:colOff>0</xdr:colOff>
      <xdr:row>23</xdr:row>
      <xdr:rowOff>0</xdr:rowOff>
    </xdr:from>
    <xdr:to>
      <xdr:col>14</xdr:col>
      <xdr:colOff>342000</xdr:colOff>
      <xdr:row>24</xdr:row>
      <xdr:rowOff>18150</xdr:rowOff>
    </xdr:to>
    <xdr:pic>
      <xdr:nvPicPr>
        <xdr:cNvPr id="81" name="Kép 80">
          <a:extLst>
            <a:ext uri="{FF2B5EF4-FFF2-40B4-BE49-F238E27FC236}">
              <a16:creationId xmlns:a16="http://schemas.microsoft.com/office/drawing/2014/main" id="{00000000-0008-0000-1500-00005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7467600"/>
          <a:ext cx="342000" cy="342000"/>
        </a:xfrm>
        <a:prstGeom prst="rect">
          <a:avLst/>
        </a:prstGeom>
      </xdr:spPr>
    </xdr:pic>
    <xdr:clientData/>
  </xdr:twoCellAnchor>
  <xdr:twoCellAnchor editAs="oneCell">
    <xdr:from>
      <xdr:col>14</xdr:col>
      <xdr:colOff>0</xdr:colOff>
      <xdr:row>24</xdr:row>
      <xdr:rowOff>0</xdr:rowOff>
    </xdr:from>
    <xdr:to>
      <xdr:col>14</xdr:col>
      <xdr:colOff>342000</xdr:colOff>
      <xdr:row>25</xdr:row>
      <xdr:rowOff>18150</xdr:rowOff>
    </xdr:to>
    <xdr:pic>
      <xdr:nvPicPr>
        <xdr:cNvPr id="82" name="Kép 81">
          <a:extLst>
            <a:ext uri="{FF2B5EF4-FFF2-40B4-BE49-F238E27FC236}">
              <a16:creationId xmlns:a16="http://schemas.microsoft.com/office/drawing/2014/main" id="{00000000-0008-0000-1500-00005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11240" y="7795260"/>
          <a:ext cx="342000" cy="342000"/>
        </a:xfrm>
        <a:prstGeom prst="rect">
          <a:avLst/>
        </a:prstGeom>
      </xdr:spPr>
    </xdr:pic>
    <xdr:clientData/>
  </xdr:twoCellAnchor>
  <xdr:twoCellAnchor editAs="oneCell">
    <xdr:from>
      <xdr:col>3</xdr:col>
      <xdr:colOff>0</xdr:colOff>
      <xdr:row>12</xdr:row>
      <xdr:rowOff>0</xdr:rowOff>
    </xdr:from>
    <xdr:to>
      <xdr:col>3</xdr:col>
      <xdr:colOff>342000</xdr:colOff>
      <xdr:row>13</xdr:row>
      <xdr:rowOff>18150</xdr:rowOff>
    </xdr:to>
    <xdr:pic>
      <xdr:nvPicPr>
        <xdr:cNvPr id="83" name="Kép 82">
          <a:extLst>
            <a:ext uri="{FF2B5EF4-FFF2-40B4-BE49-F238E27FC236}">
              <a16:creationId xmlns:a16="http://schemas.microsoft.com/office/drawing/2014/main" id="{00000000-0008-0000-1500-00005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36420" y="3863340"/>
          <a:ext cx="342000" cy="342000"/>
        </a:xfrm>
        <a:prstGeom prst="rect">
          <a:avLst/>
        </a:prstGeom>
      </xdr:spPr>
    </xdr:pic>
    <xdr:clientData/>
  </xdr:twoCellAnchor>
  <xdr:twoCellAnchor editAs="oneCell">
    <xdr:from>
      <xdr:col>3</xdr:col>
      <xdr:colOff>0</xdr:colOff>
      <xdr:row>19</xdr:row>
      <xdr:rowOff>0</xdr:rowOff>
    </xdr:from>
    <xdr:to>
      <xdr:col>3</xdr:col>
      <xdr:colOff>342000</xdr:colOff>
      <xdr:row>20</xdr:row>
      <xdr:rowOff>18150</xdr:rowOff>
    </xdr:to>
    <xdr:pic>
      <xdr:nvPicPr>
        <xdr:cNvPr id="84" name="Kép 83">
          <a:extLst>
            <a:ext uri="{FF2B5EF4-FFF2-40B4-BE49-F238E27FC236}">
              <a16:creationId xmlns:a16="http://schemas.microsoft.com/office/drawing/2014/main" id="{00000000-0008-0000-1500-00005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36420" y="6156960"/>
          <a:ext cx="342000" cy="342000"/>
        </a:xfrm>
        <a:prstGeom prst="rect">
          <a:avLst/>
        </a:prstGeom>
      </xdr:spPr>
    </xdr:pic>
    <xdr:clientData/>
  </xdr:twoCellAnchor>
  <xdr:twoCellAnchor editAs="oneCell">
    <xdr:from>
      <xdr:col>3</xdr:col>
      <xdr:colOff>0</xdr:colOff>
      <xdr:row>21</xdr:row>
      <xdr:rowOff>0</xdr:rowOff>
    </xdr:from>
    <xdr:to>
      <xdr:col>3</xdr:col>
      <xdr:colOff>342000</xdr:colOff>
      <xdr:row>22</xdr:row>
      <xdr:rowOff>18150</xdr:rowOff>
    </xdr:to>
    <xdr:pic>
      <xdr:nvPicPr>
        <xdr:cNvPr id="85" name="Kép 84">
          <a:extLst>
            <a:ext uri="{FF2B5EF4-FFF2-40B4-BE49-F238E27FC236}">
              <a16:creationId xmlns:a16="http://schemas.microsoft.com/office/drawing/2014/main" id="{00000000-0008-0000-1500-00005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36420" y="6812280"/>
          <a:ext cx="342000" cy="342000"/>
        </a:xfrm>
        <a:prstGeom prst="rect">
          <a:avLst/>
        </a:prstGeom>
      </xdr:spPr>
    </xdr:pic>
    <xdr:clientData/>
  </xdr:twoCellAnchor>
  <xdr:twoCellAnchor editAs="oneCell">
    <xdr:from>
      <xdr:col>3</xdr:col>
      <xdr:colOff>0</xdr:colOff>
      <xdr:row>22</xdr:row>
      <xdr:rowOff>0</xdr:rowOff>
    </xdr:from>
    <xdr:to>
      <xdr:col>4</xdr:col>
      <xdr:colOff>11430</xdr:colOff>
      <xdr:row>23</xdr:row>
      <xdr:rowOff>11430</xdr:rowOff>
    </xdr:to>
    <xdr:pic>
      <xdr:nvPicPr>
        <xdr:cNvPr id="86" name="Kép 85">
          <a:extLst>
            <a:ext uri="{FF2B5EF4-FFF2-40B4-BE49-F238E27FC236}">
              <a16:creationId xmlns:a16="http://schemas.microsoft.com/office/drawing/2014/main" id="{00000000-0008-0000-1500-000056000000}"/>
            </a:ext>
          </a:extLst>
        </xdr:cNvPr>
        <xdr:cNvPicPr>
          <a:picLocks noChangeAspect="1"/>
        </xdr:cNvPicPr>
      </xdr:nvPicPr>
      <xdr:blipFill>
        <a:blip xmlns:r="http://schemas.openxmlformats.org/officeDocument/2006/relationships" r:embed="rId10"/>
        <a:stretch>
          <a:fillRect/>
        </a:stretch>
      </xdr:blipFill>
      <xdr:spPr>
        <a:xfrm>
          <a:off x="1836420" y="7139940"/>
          <a:ext cx="352425" cy="337185"/>
        </a:xfrm>
        <a:prstGeom prst="rect">
          <a:avLst/>
        </a:prstGeom>
      </xdr:spPr>
    </xdr:pic>
    <xdr:clientData/>
  </xdr:twoCellAnchor>
  <xdr:twoCellAnchor editAs="oneCell">
    <xdr:from>
      <xdr:col>3</xdr:col>
      <xdr:colOff>0</xdr:colOff>
      <xdr:row>23</xdr:row>
      <xdr:rowOff>0</xdr:rowOff>
    </xdr:from>
    <xdr:to>
      <xdr:col>4</xdr:col>
      <xdr:colOff>11430</xdr:colOff>
      <xdr:row>24</xdr:row>
      <xdr:rowOff>11430</xdr:rowOff>
    </xdr:to>
    <xdr:pic>
      <xdr:nvPicPr>
        <xdr:cNvPr id="87" name="Kép 86">
          <a:extLst>
            <a:ext uri="{FF2B5EF4-FFF2-40B4-BE49-F238E27FC236}">
              <a16:creationId xmlns:a16="http://schemas.microsoft.com/office/drawing/2014/main" id="{00000000-0008-0000-1500-000057000000}"/>
            </a:ext>
          </a:extLst>
        </xdr:cNvPr>
        <xdr:cNvPicPr>
          <a:picLocks noChangeAspect="1"/>
        </xdr:cNvPicPr>
      </xdr:nvPicPr>
      <xdr:blipFill>
        <a:blip xmlns:r="http://schemas.openxmlformats.org/officeDocument/2006/relationships" r:embed="rId10"/>
        <a:stretch>
          <a:fillRect/>
        </a:stretch>
      </xdr:blipFill>
      <xdr:spPr>
        <a:xfrm>
          <a:off x="1836420" y="7467600"/>
          <a:ext cx="352425" cy="337185"/>
        </a:xfrm>
        <a:prstGeom prst="rect">
          <a:avLst/>
        </a:prstGeom>
      </xdr:spPr>
    </xdr:pic>
    <xdr:clientData/>
  </xdr:twoCellAnchor>
  <xdr:twoCellAnchor>
    <xdr:from>
      <xdr:col>15</xdr:col>
      <xdr:colOff>83344</xdr:colOff>
      <xdr:row>1</xdr:row>
      <xdr:rowOff>35719</xdr:rowOff>
    </xdr:from>
    <xdr:to>
      <xdr:col>15</xdr:col>
      <xdr:colOff>805991</xdr:colOff>
      <xdr:row>1</xdr:row>
      <xdr:rowOff>487204</xdr:rowOff>
    </xdr:to>
    <xdr:sp macro="" textlink="">
      <xdr:nvSpPr>
        <xdr:cNvPr id="96" name="Lekerekített téglalap 73">
          <a:hlinkClick xmlns:r="http://schemas.openxmlformats.org/officeDocument/2006/relationships" r:id="rId23" tooltip="2013 Berlin"/>
          <a:extLst>
            <a:ext uri="{FF2B5EF4-FFF2-40B4-BE49-F238E27FC236}">
              <a16:creationId xmlns:a16="http://schemas.microsoft.com/office/drawing/2014/main" id="{D658591E-2560-43E5-95DD-B211B1041710}"/>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97" name="Lekerekített téglalap 74">
          <a:hlinkClick xmlns:r="http://schemas.openxmlformats.org/officeDocument/2006/relationships" r:id="rId24" tooltip="2014 Billund"/>
          <a:extLst>
            <a:ext uri="{FF2B5EF4-FFF2-40B4-BE49-F238E27FC236}">
              <a16:creationId xmlns:a16="http://schemas.microsoft.com/office/drawing/2014/main" id="{BBFE932A-C59B-4178-9F8E-747AB9B578B4}"/>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98" name="Lekerekített téglalap 75">
          <a:hlinkClick xmlns:r="http://schemas.openxmlformats.org/officeDocument/2006/relationships" r:id="rId25" tooltip="2015 Lubin"/>
          <a:extLst>
            <a:ext uri="{FF2B5EF4-FFF2-40B4-BE49-F238E27FC236}">
              <a16:creationId xmlns:a16="http://schemas.microsoft.com/office/drawing/2014/main" id="{C58A3957-25B3-4CDC-A40B-863129A856EB}"/>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99" name="Lekerekített téglalap 76">
          <a:hlinkClick xmlns:r="http://schemas.openxmlformats.org/officeDocument/2006/relationships" r:id="rId26" tooltip="2016 Almelo"/>
          <a:extLst>
            <a:ext uri="{FF2B5EF4-FFF2-40B4-BE49-F238E27FC236}">
              <a16:creationId xmlns:a16="http://schemas.microsoft.com/office/drawing/2014/main" id="{84B4DADF-E0D6-4A3E-B693-CE33F3B53299}"/>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100" name="Lekerekített téglalap 82">
          <a:hlinkClick xmlns:r="http://schemas.openxmlformats.org/officeDocument/2006/relationships" r:id="rId27" tooltip="2017 Budapest"/>
          <a:extLst>
            <a:ext uri="{FF2B5EF4-FFF2-40B4-BE49-F238E27FC236}">
              <a16:creationId xmlns:a16="http://schemas.microsoft.com/office/drawing/2014/main" id="{4ED6F665-F5FB-4588-8D7D-DC1C7C1A33D7}"/>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101" name="Lekerekített téglalap 82">
          <a:hlinkClick xmlns:r="http://schemas.openxmlformats.org/officeDocument/2006/relationships" r:id="rId28" tooltip="2018 Billund"/>
          <a:extLst>
            <a:ext uri="{FF2B5EF4-FFF2-40B4-BE49-F238E27FC236}">
              <a16:creationId xmlns:a16="http://schemas.microsoft.com/office/drawing/2014/main" id="{E4FB3FA7-9B27-439D-ABFB-D365BEDE5614}"/>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102" name="Lekerekített téglalap 76">
          <a:hlinkClick xmlns:r="http://schemas.openxmlformats.org/officeDocument/2006/relationships" r:id="rId29" tooltip="2019 Fulda"/>
          <a:extLst>
            <a:ext uri="{FF2B5EF4-FFF2-40B4-BE49-F238E27FC236}">
              <a16:creationId xmlns:a16="http://schemas.microsoft.com/office/drawing/2014/main" id="{215969D6-5A39-4752-82EA-104BA07BFB85}"/>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103" name="Lekerekített téglalap 82">
          <a:hlinkClick xmlns:r="http://schemas.openxmlformats.org/officeDocument/2006/relationships" r:id="rId30" tooltip="2020 Bierdzany"/>
          <a:extLst>
            <a:ext uri="{FF2B5EF4-FFF2-40B4-BE49-F238E27FC236}">
              <a16:creationId xmlns:a16="http://schemas.microsoft.com/office/drawing/2014/main" id="{B342243C-5419-48E8-9E0A-8D6340B54D83}"/>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104" name="Lekerekített téglalap 82">
          <a:hlinkClick xmlns:r="http://schemas.openxmlformats.org/officeDocument/2006/relationships" r:id="rId31" tooltip="2021 Bielsko-Biala"/>
          <a:extLst>
            <a:ext uri="{FF2B5EF4-FFF2-40B4-BE49-F238E27FC236}">
              <a16:creationId xmlns:a16="http://schemas.microsoft.com/office/drawing/2014/main" id="{9B7D031D-8C0A-4B9C-A3DD-0A6B833B92F3}"/>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105" name="Lekerekített téglalap 77">
          <a:hlinkClick xmlns:r="http://schemas.openxmlformats.org/officeDocument/2006/relationships" r:id="rId32" tooltip="Overview"/>
          <a:extLst>
            <a:ext uri="{FF2B5EF4-FFF2-40B4-BE49-F238E27FC236}">
              <a16:creationId xmlns:a16="http://schemas.microsoft.com/office/drawing/2014/main" id="{24BD446F-39AF-44F7-B248-92ED9B6F3F90}"/>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106" name="Lekerekített téglalap 78">
          <a:hlinkClick xmlns:r="http://schemas.openxmlformats.org/officeDocument/2006/relationships" r:id="rId33" tooltip="All Time Table"/>
          <a:extLst>
            <a:ext uri="{FF2B5EF4-FFF2-40B4-BE49-F238E27FC236}">
              <a16:creationId xmlns:a16="http://schemas.microsoft.com/office/drawing/2014/main" id="{090C8A4E-C617-4938-AB15-8E9107DB30F7}"/>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107" name="Lekerekített téglalap 79">
          <a:hlinkClick xmlns:r="http://schemas.openxmlformats.org/officeDocument/2006/relationships" r:id="rId34" tooltip="Records"/>
          <a:extLst>
            <a:ext uri="{FF2B5EF4-FFF2-40B4-BE49-F238E27FC236}">
              <a16:creationId xmlns:a16="http://schemas.microsoft.com/office/drawing/2014/main" id="{135694BD-F2F1-45A7-9B60-4AA7A4166A4C}"/>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2" name="Lekerekített téglalap 1">
          <a:hlinkClick xmlns:r="http://schemas.openxmlformats.org/officeDocument/2006/relationships" r:id="rId1" tooltip="2004 Pirmasens"/>
          <a:extLst>
            <a:ext uri="{FF2B5EF4-FFF2-40B4-BE49-F238E27FC236}">
              <a16:creationId xmlns:a16="http://schemas.microsoft.com/office/drawing/2014/main" id="{00000000-0008-0000-1600-000002000000}"/>
            </a:ext>
          </a:extLst>
        </xdr:cNvPr>
        <xdr:cNvSpPr/>
      </xdr:nvSpPr>
      <xdr:spPr>
        <a:xfrm>
          <a:off x="1228724"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3" name="Lekerekített téglalap 2">
          <a:hlinkClick xmlns:r="http://schemas.openxmlformats.org/officeDocument/2006/relationships" r:id="rId2" tooltip="2005 Pirmasens"/>
          <a:extLst>
            <a:ext uri="{FF2B5EF4-FFF2-40B4-BE49-F238E27FC236}">
              <a16:creationId xmlns:a16="http://schemas.microsoft.com/office/drawing/2014/main" id="{00000000-0008-0000-1600-000003000000}"/>
            </a:ext>
          </a:extLst>
        </xdr:cNvPr>
        <xdr:cNvSpPr/>
      </xdr:nvSpPr>
      <xdr:spPr>
        <a:xfrm>
          <a:off x="1228725"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4" name="Lekerekített téglalap 3">
          <a:hlinkClick xmlns:r="http://schemas.openxmlformats.org/officeDocument/2006/relationships" r:id="rId3" tooltip="2006 Pirmasens"/>
          <a:extLst>
            <a:ext uri="{FF2B5EF4-FFF2-40B4-BE49-F238E27FC236}">
              <a16:creationId xmlns:a16="http://schemas.microsoft.com/office/drawing/2014/main" id="{00000000-0008-0000-1600-000004000000}"/>
            </a:ext>
          </a:extLst>
        </xdr:cNvPr>
        <xdr:cNvSpPr/>
      </xdr:nvSpPr>
      <xdr:spPr>
        <a:xfrm>
          <a:off x="1238250" y="1123950"/>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5" name="Lekerekített téglalap 4">
          <a:hlinkClick xmlns:r="http://schemas.openxmlformats.org/officeDocument/2006/relationships" r:id="rId4" tooltip="2007 Pirmasens"/>
          <a:extLst>
            <a:ext uri="{FF2B5EF4-FFF2-40B4-BE49-F238E27FC236}">
              <a16:creationId xmlns:a16="http://schemas.microsoft.com/office/drawing/2014/main" id="{00000000-0008-0000-1600-000005000000}"/>
            </a:ext>
          </a:extLst>
        </xdr:cNvPr>
        <xdr:cNvSpPr/>
      </xdr:nvSpPr>
      <xdr:spPr>
        <a:xfrm>
          <a:off x="2000250"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 name="Lekerekített téglalap 5">
          <a:hlinkClick xmlns:r="http://schemas.openxmlformats.org/officeDocument/2006/relationships" r:id="rId5" tooltip="2008 Pirmasens"/>
          <a:extLst>
            <a:ext uri="{FF2B5EF4-FFF2-40B4-BE49-F238E27FC236}">
              <a16:creationId xmlns:a16="http://schemas.microsoft.com/office/drawing/2014/main" id="{00000000-0008-0000-1600-000006000000}"/>
            </a:ext>
          </a:extLst>
        </xdr:cNvPr>
        <xdr:cNvSpPr/>
      </xdr:nvSpPr>
      <xdr:spPr>
        <a:xfrm>
          <a:off x="2000251"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7" name="Lekerekített téglalap 6">
          <a:hlinkClick xmlns:r="http://schemas.openxmlformats.org/officeDocument/2006/relationships" r:id="rId6" tooltip="2009 Fulda"/>
          <a:extLst>
            <a:ext uri="{FF2B5EF4-FFF2-40B4-BE49-F238E27FC236}">
              <a16:creationId xmlns:a16="http://schemas.microsoft.com/office/drawing/2014/main" id="{00000000-0008-0000-1600-000007000000}"/>
            </a:ext>
          </a:extLst>
        </xdr:cNvPr>
        <xdr:cNvSpPr/>
      </xdr:nvSpPr>
      <xdr:spPr>
        <a:xfrm>
          <a:off x="2009776"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8" name="Lekerekített téglalap 7">
          <a:hlinkClick xmlns:r="http://schemas.openxmlformats.org/officeDocument/2006/relationships" r:id="rId7" tooltip="2010 Wroclaw"/>
          <a:extLst>
            <a:ext uri="{FF2B5EF4-FFF2-40B4-BE49-F238E27FC236}">
              <a16:creationId xmlns:a16="http://schemas.microsoft.com/office/drawing/2014/main" id="{00000000-0008-0000-1600-000008000000}"/>
            </a:ext>
          </a:extLst>
        </xdr:cNvPr>
        <xdr:cNvSpPr/>
      </xdr:nvSpPr>
      <xdr:spPr>
        <a:xfrm>
          <a:off x="2771775"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9" name="Lekerekített téglalap 8">
          <a:hlinkClick xmlns:r="http://schemas.openxmlformats.org/officeDocument/2006/relationships" r:id="rId8" tooltip="2011 Varna"/>
          <a:extLst>
            <a:ext uri="{FF2B5EF4-FFF2-40B4-BE49-F238E27FC236}">
              <a16:creationId xmlns:a16="http://schemas.microsoft.com/office/drawing/2014/main" id="{00000000-0008-0000-1600-000009000000}"/>
            </a:ext>
          </a:extLst>
        </xdr:cNvPr>
        <xdr:cNvSpPr/>
      </xdr:nvSpPr>
      <xdr:spPr>
        <a:xfrm>
          <a:off x="2771776"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0" name="Lekerekített téglalap 9">
          <a:hlinkClick xmlns:r="http://schemas.openxmlformats.org/officeDocument/2006/relationships" r:id="rId9" tooltip="2012 Almelo"/>
          <a:extLst>
            <a:ext uri="{FF2B5EF4-FFF2-40B4-BE49-F238E27FC236}">
              <a16:creationId xmlns:a16="http://schemas.microsoft.com/office/drawing/2014/main" id="{00000000-0008-0000-1600-00000A000000}"/>
            </a:ext>
          </a:extLst>
        </xdr:cNvPr>
        <xdr:cNvSpPr/>
      </xdr:nvSpPr>
      <xdr:spPr>
        <a:xfrm>
          <a:off x="27813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14</xdr:col>
      <xdr:colOff>9526</xdr:colOff>
      <xdr:row>14</xdr:row>
      <xdr:rowOff>9526</xdr:rowOff>
    </xdr:from>
    <xdr:to>
      <xdr:col>15</xdr:col>
      <xdr:colOff>1</xdr:colOff>
      <xdr:row>15</xdr:row>
      <xdr:rowOff>1</xdr:rowOff>
    </xdr:to>
    <xdr:pic>
      <xdr:nvPicPr>
        <xdr:cNvPr id="20" name="Kép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10"/>
        <a:stretch>
          <a:fillRect/>
        </a:stretch>
      </xdr:blipFill>
      <xdr:spPr>
        <a:xfrm>
          <a:off x="5962651" y="4581526"/>
          <a:ext cx="323850" cy="323850"/>
        </a:xfrm>
        <a:prstGeom prst="rect">
          <a:avLst/>
        </a:prstGeom>
      </xdr:spPr>
    </xdr:pic>
    <xdr:clientData/>
  </xdr:twoCellAnchor>
  <xdr:twoCellAnchor editAs="oneCell">
    <xdr:from>
      <xdr:col>14</xdr:col>
      <xdr:colOff>0</xdr:colOff>
      <xdr:row>16</xdr:row>
      <xdr:rowOff>0</xdr:rowOff>
    </xdr:from>
    <xdr:to>
      <xdr:col>14</xdr:col>
      <xdr:colOff>320040</xdr:colOff>
      <xdr:row>16</xdr:row>
      <xdr:rowOff>320040</xdr:rowOff>
    </xdr:to>
    <xdr:pic>
      <xdr:nvPicPr>
        <xdr:cNvPr id="21" name="Kép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0"/>
        <a:stretch>
          <a:fillRect/>
        </a:stretch>
      </xdr:blipFill>
      <xdr:spPr>
        <a:xfrm>
          <a:off x="5953125" y="5238750"/>
          <a:ext cx="323850" cy="323850"/>
        </a:xfrm>
        <a:prstGeom prst="rect">
          <a:avLst/>
        </a:prstGeom>
      </xdr:spPr>
    </xdr:pic>
    <xdr:clientData/>
  </xdr:twoCellAnchor>
  <xdr:twoCellAnchor editAs="oneCell">
    <xdr:from>
      <xdr:col>15</xdr:col>
      <xdr:colOff>1228725</xdr:colOff>
      <xdr:row>4</xdr:row>
      <xdr:rowOff>180975</xdr:rowOff>
    </xdr:from>
    <xdr:to>
      <xdr:col>15</xdr:col>
      <xdr:colOff>1572630</xdr:colOff>
      <xdr:row>5</xdr:row>
      <xdr:rowOff>321045</xdr:rowOff>
    </xdr:to>
    <xdr:pic>
      <xdr:nvPicPr>
        <xdr:cNvPr id="22" name="Kép 21">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0"/>
        <a:stretch>
          <a:fillRect/>
        </a:stretch>
      </xdr:blipFill>
      <xdr:spPr>
        <a:xfrm>
          <a:off x="7515225" y="1866900"/>
          <a:ext cx="342000" cy="342000"/>
        </a:xfrm>
        <a:prstGeom prst="rect">
          <a:avLst/>
        </a:prstGeom>
      </xdr:spPr>
    </xdr:pic>
    <xdr:clientData/>
  </xdr:twoCellAnchor>
  <xdr:twoCellAnchor editAs="oneCell">
    <xdr:from>
      <xdr:col>15</xdr:col>
      <xdr:colOff>904875</xdr:colOff>
      <xdr:row>4</xdr:row>
      <xdr:rowOff>180975</xdr:rowOff>
    </xdr:from>
    <xdr:to>
      <xdr:col>15</xdr:col>
      <xdr:colOff>1245870</xdr:colOff>
      <xdr:row>6</xdr:row>
      <xdr:rowOff>0</xdr:rowOff>
    </xdr:to>
    <xdr:pic>
      <xdr:nvPicPr>
        <xdr:cNvPr id="23" name="Kép 22">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11"/>
        <a:stretch>
          <a:fillRect/>
        </a:stretch>
      </xdr:blipFill>
      <xdr:spPr>
        <a:xfrm>
          <a:off x="7191375" y="1866900"/>
          <a:ext cx="342900" cy="342900"/>
        </a:xfrm>
        <a:prstGeom prst="rect">
          <a:avLst/>
        </a:prstGeom>
      </xdr:spPr>
    </xdr:pic>
    <xdr:clientData/>
  </xdr:twoCellAnchor>
  <xdr:twoCellAnchor editAs="oneCell">
    <xdr:from>
      <xdr:col>14</xdr:col>
      <xdr:colOff>0</xdr:colOff>
      <xdr:row>9</xdr:row>
      <xdr:rowOff>0</xdr:rowOff>
    </xdr:from>
    <xdr:to>
      <xdr:col>15</xdr:col>
      <xdr:colOff>11430</xdr:colOff>
      <xdr:row>10</xdr:row>
      <xdr:rowOff>11430</xdr:rowOff>
    </xdr:to>
    <xdr:pic>
      <xdr:nvPicPr>
        <xdr:cNvPr id="24" name="Kép 23">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11"/>
        <a:stretch>
          <a:fillRect/>
        </a:stretch>
      </xdr:blipFill>
      <xdr:spPr>
        <a:xfrm>
          <a:off x="5953125" y="2905125"/>
          <a:ext cx="342900" cy="342900"/>
        </a:xfrm>
        <a:prstGeom prst="rect">
          <a:avLst/>
        </a:prstGeom>
      </xdr:spPr>
    </xdr:pic>
    <xdr:clientData/>
  </xdr:twoCellAnchor>
  <xdr:twoCellAnchor editAs="oneCell">
    <xdr:from>
      <xdr:col>14</xdr:col>
      <xdr:colOff>0</xdr:colOff>
      <xdr:row>10</xdr:row>
      <xdr:rowOff>0</xdr:rowOff>
    </xdr:from>
    <xdr:to>
      <xdr:col>15</xdr:col>
      <xdr:colOff>11430</xdr:colOff>
      <xdr:row>11</xdr:row>
      <xdr:rowOff>11430</xdr:rowOff>
    </xdr:to>
    <xdr:pic>
      <xdr:nvPicPr>
        <xdr:cNvPr id="25" name="Kép 24">
          <a:extLst>
            <a:ext uri="{FF2B5EF4-FFF2-40B4-BE49-F238E27FC236}">
              <a16:creationId xmlns:a16="http://schemas.microsoft.com/office/drawing/2014/main" id="{00000000-0008-0000-1600-000019000000}"/>
            </a:ext>
          </a:extLst>
        </xdr:cNvPr>
        <xdr:cNvPicPr>
          <a:picLocks noChangeAspect="1"/>
        </xdr:cNvPicPr>
      </xdr:nvPicPr>
      <xdr:blipFill>
        <a:blip xmlns:r="http://schemas.openxmlformats.org/officeDocument/2006/relationships" r:embed="rId11"/>
        <a:stretch>
          <a:fillRect/>
        </a:stretch>
      </xdr:blipFill>
      <xdr:spPr>
        <a:xfrm>
          <a:off x="5953125" y="3238500"/>
          <a:ext cx="342900" cy="342900"/>
        </a:xfrm>
        <a:prstGeom prst="rect">
          <a:avLst/>
        </a:prstGeom>
      </xdr:spPr>
    </xdr:pic>
    <xdr:clientData/>
  </xdr:twoCellAnchor>
  <xdr:twoCellAnchor editAs="oneCell">
    <xdr:from>
      <xdr:col>14</xdr:col>
      <xdr:colOff>0</xdr:colOff>
      <xdr:row>11</xdr:row>
      <xdr:rowOff>0</xdr:rowOff>
    </xdr:from>
    <xdr:to>
      <xdr:col>15</xdr:col>
      <xdr:colOff>11430</xdr:colOff>
      <xdr:row>12</xdr:row>
      <xdr:rowOff>11430</xdr:rowOff>
    </xdr:to>
    <xdr:pic>
      <xdr:nvPicPr>
        <xdr:cNvPr id="26" name="Kép 25">
          <a:extLst>
            <a:ext uri="{FF2B5EF4-FFF2-40B4-BE49-F238E27FC236}">
              <a16:creationId xmlns:a16="http://schemas.microsoft.com/office/drawing/2014/main" id="{00000000-0008-0000-1600-00001A000000}"/>
            </a:ext>
          </a:extLst>
        </xdr:cNvPr>
        <xdr:cNvPicPr>
          <a:picLocks noChangeAspect="1"/>
        </xdr:cNvPicPr>
      </xdr:nvPicPr>
      <xdr:blipFill>
        <a:blip xmlns:r="http://schemas.openxmlformats.org/officeDocument/2006/relationships" r:embed="rId11"/>
        <a:stretch>
          <a:fillRect/>
        </a:stretch>
      </xdr:blipFill>
      <xdr:spPr>
        <a:xfrm>
          <a:off x="5953125" y="3571875"/>
          <a:ext cx="342900" cy="342900"/>
        </a:xfrm>
        <a:prstGeom prst="rect">
          <a:avLst/>
        </a:prstGeom>
      </xdr:spPr>
    </xdr:pic>
    <xdr:clientData/>
  </xdr:twoCellAnchor>
  <xdr:twoCellAnchor editAs="oneCell">
    <xdr:from>
      <xdr:col>14</xdr:col>
      <xdr:colOff>0</xdr:colOff>
      <xdr:row>12</xdr:row>
      <xdr:rowOff>0</xdr:rowOff>
    </xdr:from>
    <xdr:to>
      <xdr:col>15</xdr:col>
      <xdr:colOff>11430</xdr:colOff>
      <xdr:row>13</xdr:row>
      <xdr:rowOff>11430</xdr:rowOff>
    </xdr:to>
    <xdr:pic>
      <xdr:nvPicPr>
        <xdr:cNvPr id="27" name="Kép 26">
          <a:extLst>
            <a:ext uri="{FF2B5EF4-FFF2-40B4-BE49-F238E27FC236}">
              <a16:creationId xmlns:a16="http://schemas.microsoft.com/office/drawing/2014/main" id="{00000000-0008-0000-1600-00001B000000}"/>
            </a:ext>
          </a:extLst>
        </xdr:cNvPr>
        <xdr:cNvPicPr>
          <a:picLocks noChangeAspect="1"/>
        </xdr:cNvPicPr>
      </xdr:nvPicPr>
      <xdr:blipFill>
        <a:blip xmlns:r="http://schemas.openxmlformats.org/officeDocument/2006/relationships" r:embed="rId11"/>
        <a:stretch>
          <a:fillRect/>
        </a:stretch>
      </xdr:blipFill>
      <xdr:spPr>
        <a:xfrm>
          <a:off x="5953125" y="3905250"/>
          <a:ext cx="342900" cy="342900"/>
        </a:xfrm>
        <a:prstGeom prst="rect">
          <a:avLst/>
        </a:prstGeom>
      </xdr:spPr>
    </xdr:pic>
    <xdr:clientData/>
  </xdr:twoCellAnchor>
  <xdr:twoCellAnchor editAs="oneCell">
    <xdr:from>
      <xdr:col>14</xdr:col>
      <xdr:colOff>0</xdr:colOff>
      <xdr:row>13</xdr:row>
      <xdr:rowOff>0</xdr:rowOff>
    </xdr:from>
    <xdr:to>
      <xdr:col>15</xdr:col>
      <xdr:colOff>11430</xdr:colOff>
      <xdr:row>14</xdr:row>
      <xdr:rowOff>11430</xdr:rowOff>
    </xdr:to>
    <xdr:pic>
      <xdr:nvPicPr>
        <xdr:cNvPr id="28" name="Kép 27">
          <a:extLst>
            <a:ext uri="{FF2B5EF4-FFF2-40B4-BE49-F238E27FC236}">
              <a16:creationId xmlns:a16="http://schemas.microsoft.com/office/drawing/2014/main" id="{00000000-0008-0000-1600-00001C000000}"/>
            </a:ext>
          </a:extLst>
        </xdr:cNvPr>
        <xdr:cNvPicPr>
          <a:picLocks noChangeAspect="1"/>
        </xdr:cNvPicPr>
      </xdr:nvPicPr>
      <xdr:blipFill>
        <a:blip xmlns:r="http://schemas.openxmlformats.org/officeDocument/2006/relationships" r:embed="rId11"/>
        <a:stretch>
          <a:fillRect/>
        </a:stretch>
      </xdr:blipFill>
      <xdr:spPr>
        <a:xfrm>
          <a:off x="5953125" y="4238625"/>
          <a:ext cx="342900" cy="342900"/>
        </a:xfrm>
        <a:prstGeom prst="rect">
          <a:avLst/>
        </a:prstGeom>
      </xdr:spPr>
    </xdr:pic>
    <xdr:clientData/>
  </xdr:twoCellAnchor>
  <xdr:twoCellAnchor editAs="oneCell">
    <xdr:from>
      <xdr:col>14</xdr:col>
      <xdr:colOff>0</xdr:colOff>
      <xdr:row>17</xdr:row>
      <xdr:rowOff>0</xdr:rowOff>
    </xdr:from>
    <xdr:to>
      <xdr:col>15</xdr:col>
      <xdr:colOff>11430</xdr:colOff>
      <xdr:row>18</xdr:row>
      <xdr:rowOff>11430</xdr:rowOff>
    </xdr:to>
    <xdr:pic>
      <xdr:nvPicPr>
        <xdr:cNvPr id="29" name="Kép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11"/>
        <a:stretch>
          <a:fillRect/>
        </a:stretch>
      </xdr:blipFill>
      <xdr:spPr>
        <a:xfrm>
          <a:off x="5953125" y="5572125"/>
          <a:ext cx="342900" cy="342900"/>
        </a:xfrm>
        <a:prstGeom prst="rect">
          <a:avLst/>
        </a:prstGeom>
      </xdr:spPr>
    </xdr:pic>
    <xdr:clientData/>
  </xdr:twoCellAnchor>
  <xdr:twoCellAnchor editAs="oneCell">
    <xdr:from>
      <xdr:col>14</xdr:col>
      <xdr:colOff>0</xdr:colOff>
      <xdr:row>18</xdr:row>
      <xdr:rowOff>0</xdr:rowOff>
    </xdr:from>
    <xdr:to>
      <xdr:col>15</xdr:col>
      <xdr:colOff>11430</xdr:colOff>
      <xdr:row>19</xdr:row>
      <xdr:rowOff>11430</xdr:rowOff>
    </xdr:to>
    <xdr:pic>
      <xdr:nvPicPr>
        <xdr:cNvPr id="30" name="Kép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11"/>
        <a:stretch>
          <a:fillRect/>
        </a:stretch>
      </xdr:blipFill>
      <xdr:spPr>
        <a:xfrm>
          <a:off x="5953125" y="5905500"/>
          <a:ext cx="342900" cy="342900"/>
        </a:xfrm>
        <a:prstGeom prst="rect">
          <a:avLst/>
        </a:prstGeom>
      </xdr:spPr>
    </xdr:pic>
    <xdr:clientData/>
  </xdr:twoCellAnchor>
  <xdr:twoCellAnchor editAs="oneCell">
    <xdr:from>
      <xdr:col>3</xdr:col>
      <xdr:colOff>0</xdr:colOff>
      <xdr:row>10</xdr:row>
      <xdr:rowOff>0</xdr:rowOff>
    </xdr:from>
    <xdr:to>
      <xdr:col>4</xdr:col>
      <xdr:colOff>11430</xdr:colOff>
      <xdr:row>11</xdr:row>
      <xdr:rowOff>11430</xdr:rowOff>
    </xdr:to>
    <xdr:pic>
      <xdr:nvPicPr>
        <xdr:cNvPr id="31" name="Kép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11"/>
        <a:stretch>
          <a:fillRect/>
        </a:stretch>
      </xdr:blipFill>
      <xdr:spPr>
        <a:xfrm>
          <a:off x="1790700" y="3238500"/>
          <a:ext cx="342900" cy="342900"/>
        </a:xfrm>
        <a:prstGeom prst="rect">
          <a:avLst/>
        </a:prstGeom>
      </xdr:spPr>
    </xdr:pic>
    <xdr:clientData/>
  </xdr:twoCellAnchor>
  <xdr:twoCellAnchor editAs="oneCell">
    <xdr:from>
      <xdr:col>3</xdr:col>
      <xdr:colOff>0</xdr:colOff>
      <xdr:row>12</xdr:row>
      <xdr:rowOff>0</xdr:rowOff>
    </xdr:from>
    <xdr:to>
      <xdr:col>4</xdr:col>
      <xdr:colOff>11430</xdr:colOff>
      <xdr:row>13</xdr:row>
      <xdr:rowOff>11430</xdr:rowOff>
    </xdr:to>
    <xdr:pic>
      <xdr:nvPicPr>
        <xdr:cNvPr id="32" name="Kép 31">
          <a:extLst>
            <a:ext uri="{FF2B5EF4-FFF2-40B4-BE49-F238E27FC236}">
              <a16:creationId xmlns:a16="http://schemas.microsoft.com/office/drawing/2014/main" id="{00000000-0008-0000-1600-000020000000}"/>
            </a:ext>
          </a:extLst>
        </xdr:cNvPr>
        <xdr:cNvPicPr>
          <a:picLocks noChangeAspect="1"/>
        </xdr:cNvPicPr>
      </xdr:nvPicPr>
      <xdr:blipFill>
        <a:blip xmlns:r="http://schemas.openxmlformats.org/officeDocument/2006/relationships" r:embed="rId11"/>
        <a:stretch>
          <a:fillRect/>
        </a:stretch>
      </xdr:blipFill>
      <xdr:spPr>
        <a:xfrm>
          <a:off x="1790700" y="3905250"/>
          <a:ext cx="342900" cy="342900"/>
        </a:xfrm>
        <a:prstGeom prst="rect">
          <a:avLst/>
        </a:prstGeom>
      </xdr:spPr>
    </xdr:pic>
    <xdr:clientData/>
  </xdr:twoCellAnchor>
  <xdr:twoCellAnchor editAs="oneCell">
    <xdr:from>
      <xdr:col>3</xdr:col>
      <xdr:colOff>0</xdr:colOff>
      <xdr:row>14</xdr:row>
      <xdr:rowOff>0</xdr:rowOff>
    </xdr:from>
    <xdr:to>
      <xdr:col>4</xdr:col>
      <xdr:colOff>11430</xdr:colOff>
      <xdr:row>15</xdr:row>
      <xdr:rowOff>11430</xdr:rowOff>
    </xdr:to>
    <xdr:pic>
      <xdr:nvPicPr>
        <xdr:cNvPr id="33" name="Kép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11"/>
        <a:stretch>
          <a:fillRect/>
        </a:stretch>
      </xdr:blipFill>
      <xdr:spPr>
        <a:xfrm>
          <a:off x="1790700" y="4572000"/>
          <a:ext cx="342900" cy="342900"/>
        </a:xfrm>
        <a:prstGeom prst="rect">
          <a:avLst/>
        </a:prstGeom>
      </xdr:spPr>
    </xdr:pic>
    <xdr:clientData/>
  </xdr:twoCellAnchor>
  <xdr:twoCellAnchor editAs="oneCell">
    <xdr:from>
      <xdr:col>3</xdr:col>
      <xdr:colOff>0</xdr:colOff>
      <xdr:row>17</xdr:row>
      <xdr:rowOff>0</xdr:rowOff>
    </xdr:from>
    <xdr:to>
      <xdr:col>4</xdr:col>
      <xdr:colOff>11430</xdr:colOff>
      <xdr:row>18</xdr:row>
      <xdr:rowOff>11430</xdr:rowOff>
    </xdr:to>
    <xdr:pic>
      <xdr:nvPicPr>
        <xdr:cNvPr id="34" name="Kép 33">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11"/>
        <a:stretch>
          <a:fillRect/>
        </a:stretch>
      </xdr:blipFill>
      <xdr:spPr>
        <a:xfrm>
          <a:off x="1790700" y="5572125"/>
          <a:ext cx="342900" cy="342900"/>
        </a:xfrm>
        <a:prstGeom prst="rect">
          <a:avLst/>
        </a:prstGeom>
      </xdr:spPr>
    </xdr:pic>
    <xdr:clientData/>
  </xdr:twoCellAnchor>
  <xdr:twoCellAnchor editAs="oneCell">
    <xdr:from>
      <xdr:col>3</xdr:col>
      <xdr:colOff>0</xdr:colOff>
      <xdr:row>19</xdr:row>
      <xdr:rowOff>0</xdr:rowOff>
    </xdr:from>
    <xdr:to>
      <xdr:col>4</xdr:col>
      <xdr:colOff>11430</xdr:colOff>
      <xdr:row>20</xdr:row>
      <xdr:rowOff>11430</xdr:rowOff>
    </xdr:to>
    <xdr:pic>
      <xdr:nvPicPr>
        <xdr:cNvPr id="35" name="Kép 34">
          <a:extLst>
            <a:ext uri="{FF2B5EF4-FFF2-40B4-BE49-F238E27FC236}">
              <a16:creationId xmlns:a16="http://schemas.microsoft.com/office/drawing/2014/main" id="{00000000-0008-0000-1600-000023000000}"/>
            </a:ext>
          </a:extLst>
        </xdr:cNvPr>
        <xdr:cNvPicPr>
          <a:picLocks noChangeAspect="1"/>
        </xdr:cNvPicPr>
      </xdr:nvPicPr>
      <xdr:blipFill>
        <a:blip xmlns:r="http://schemas.openxmlformats.org/officeDocument/2006/relationships" r:embed="rId11"/>
        <a:stretch>
          <a:fillRect/>
        </a:stretch>
      </xdr:blipFill>
      <xdr:spPr>
        <a:xfrm>
          <a:off x="1790700" y="6238875"/>
          <a:ext cx="342900" cy="342900"/>
        </a:xfrm>
        <a:prstGeom prst="rect">
          <a:avLst/>
        </a:prstGeom>
      </xdr:spPr>
    </xdr:pic>
    <xdr:clientData/>
  </xdr:twoCellAnchor>
  <xdr:twoCellAnchor editAs="oneCell">
    <xdr:from>
      <xdr:col>1</xdr:col>
      <xdr:colOff>9525</xdr:colOff>
      <xdr:row>1</xdr:row>
      <xdr:rowOff>19050</xdr:rowOff>
    </xdr:from>
    <xdr:to>
      <xdr:col>2</xdr:col>
      <xdr:colOff>1037873</xdr:colOff>
      <xdr:row>3</xdr:row>
      <xdr:rowOff>430530</xdr:rowOff>
    </xdr:to>
    <xdr:pic>
      <xdr:nvPicPr>
        <xdr:cNvPr id="36" name="Kép 35">
          <a:extLst>
            <a:ext uri="{FF2B5EF4-FFF2-40B4-BE49-F238E27FC236}">
              <a16:creationId xmlns:a16="http://schemas.microsoft.com/office/drawing/2014/main" id="{00000000-0008-0000-1600-00002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050" y="76200"/>
          <a:ext cx="1159793"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1152525</xdr:colOff>
      <xdr:row>2</xdr:row>
      <xdr:rowOff>485775</xdr:rowOff>
    </xdr:from>
    <xdr:to>
      <xdr:col>12</xdr:col>
      <xdr:colOff>53340</xdr:colOff>
      <xdr:row>3</xdr:row>
      <xdr:rowOff>495300</xdr:rowOff>
    </xdr:to>
    <xdr:pic>
      <xdr:nvPicPr>
        <xdr:cNvPr id="38" name="Kép 37">
          <a:extLst>
            <a:ext uri="{FF2B5EF4-FFF2-40B4-BE49-F238E27FC236}">
              <a16:creationId xmlns:a16="http://schemas.microsoft.com/office/drawing/2014/main" id="{00000000-0008-0000-1600-000026000000}"/>
            </a:ext>
          </a:extLst>
        </xdr:cNvPr>
        <xdr:cNvPicPr>
          <a:picLocks noChangeAspect="1"/>
        </xdr:cNvPicPr>
      </xdr:nvPicPr>
      <xdr:blipFill>
        <a:blip xmlns:r="http://schemas.openxmlformats.org/officeDocument/2006/relationships" r:embed="rId11"/>
        <a:stretch>
          <a:fillRect/>
        </a:stretch>
      </xdr:blipFill>
      <xdr:spPr>
        <a:xfrm>
          <a:off x="4686300" y="1085850"/>
          <a:ext cx="552450" cy="552450"/>
        </a:xfrm>
        <a:prstGeom prst="rect">
          <a:avLst/>
        </a:prstGeom>
      </xdr:spPr>
    </xdr:pic>
    <xdr:clientData/>
  </xdr:twoCellAnchor>
  <xdr:twoCellAnchor editAs="oneCell">
    <xdr:from>
      <xdr:col>15</xdr:col>
      <xdr:colOff>1546860</xdr:colOff>
      <xdr:row>4</xdr:row>
      <xdr:rowOff>182880</xdr:rowOff>
    </xdr:from>
    <xdr:to>
      <xdr:col>16</xdr:col>
      <xdr:colOff>246750</xdr:colOff>
      <xdr:row>6</xdr:row>
      <xdr:rowOff>8625</xdr:rowOff>
    </xdr:to>
    <xdr:pic>
      <xdr:nvPicPr>
        <xdr:cNvPr id="17" name="Kép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01000" y="1859280"/>
          <a:ext cx="342000" cy="342000"/>
        </a:xfrm>
        <a:prstGeom prst="rect">
          <a:avLst/>
        </a:prstGeom>
      </xdr:spPr>
    </xdr:pic>
    <xdr:clientData/>
  </xdr:twoCellAnchor>
  <xdr:twoCellAnchor editAs="oneCell">
    <xdr:from>
      <xdr:col>14</xdr:col>
      <xdr:colOff>0</xdr:colOff>
      <xdr:row>15</xdr:row>
      <xdr:rowOff>0</xdr:rowOff>
    </xdr:from>
    <xdr:to>
      <xdr:col>14</xdr:col>
      <xdr:colOff>342000</xdr:colOff>
      <xdr:row>16</xdr:row>
      <xdr:rowOff>18150</xdr:rowOff>
    </xdr:to>
    <xdr:pic>
      <xdr:nvPicPr>
        <xdr:cNvPr id="39" name="Kép 38">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11240" y="4846320"/>
          <a:ext cx="342000" cy="342000"/>
        </a:xfrm>
        <a:prstGeom prst="rect">
          <a:avLst/>
        </a:prstGeom>
      </xdr:spPr>
    </xdr:pic>
    <xdr:clientData/>
  </xdr:twoCellAnchor>
  <xdr:oneCellAnchor>
    <xdr:from>
      <xdr:col>3</xdr:col>
      <xdr:colOff>0</xdr:colOff>
      <xdr:row>21</xdr:row>
      <xdr:rowOff>0</xdr:rowOff>
    </xdr:from>
    <xdr:ext cx="352425" cy="337185"/>
    <xdr:pic>
      <xdr:nvPicPr>
        <xdr:cNvPr id="40" name="Kép 39">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11"/>
        <a:stretch>
          <a:fillRect/>
        </a:stretch>
      </xdr:blipFill>
      <xdr:spPr>
        <a:xfrm>
          <a:off x="1836420" y="6156960"/>
          <a:ext cx="352425" cy="337185"/>
        </a:xfrm>
        <a:prstGeom prst="rect">
          <a:avLst/>
        </a:prstGeom>
      </xdr:spPr>
    </xdr:pic>
    <xdr:clientData/>
  </xdr:oneCellAnchor>
  <xdr:twoCellAnchor>
    <xdr:from>
      <xdr:col>15</xdr:col>
      <xdr:colOff>83344</xdr:colOff>
      <xdr:row>1</xdr:row>
      <xdr:rowOff>35719</xdr:rowOff>
    </xdr:from>
    <xdr:to>
      <xdr:col>15</xdr:col>
      <xdr:colOff>805991</xdr:colOff>
      <xdr:row>1</xdr:row>
      <xdr:rowOff>487204</xdr:rowOff>
    </xdr:to>
    <xdr:sp macro="" textlink="">
      <xdr:nvSpPr>
        <xdr:cNvPr id="44" name="Lekerekített téglalap 73">
          <a:hlinkClick xmlns:r="http://schemas.openxmlformats.org/officeDocument/2006/relationships" r:id="rId14" tooltip="2013 Berlin"/>
          <a:extLst>
            <a:ext uri="{FF2B5EF4-FFF2-40B4-BE49-F238E27FC236}">
              <a16:creationId xmlns:a16="http://schemas.microsoft.com/office/drawing/2014/main" id="{1BF8A3F6-61A4-402E-A20B-38C77973C40D}"/>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45" name="Lekerekített téglalap 74">
          <a:hlinkClick xmlns:r="http://schemas.openxmlformats.org/officeDocument/2006/relationships" r:id="rId15" tooltip="2014 Billund"/>
          <a:extLst>
            <a:ext uri="{FF2B5EF4-FFF2-40B4-BE49-F238E27FC236}">
              <a16:creationId xmlns:a16="http://schemas.microsoft.com/office/drawing/2014/main" id="{38020A23-8684-4DD8-825D-7C78C1263962}"/>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46" name="Lekerekített téglalap 75">
          <a:hlinkClick xmlns:r="http://schemas.openxmlformats.org/officeDocument/2006/relationships" r:id="rId16" tooltip="2015 Lubin"/>
          <a:extLst>
            <a:ext uri="{FF2B5EF4-FFF2-40B4-BE49-F238E27FC236}">
              <a16:creationId xmlns:a16="http://schemas.microsoft.com/office/drawing/2014/main" id="{0BB34DB3-4809-48AE-9643-93A354A93897}"/>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47" name="Lekerekített téglalap 76">
          <a:hlinkClick xmlns:r="http://schemas.openxmlformats.org/officeDocument/2006/relationships" r:id="rId17" tooltip="2016 Almelo"/>
          <a:extLst>
            <a:ext uri="{FF2B5EF4-FFF2-40B4-BE49-F238E27FC236}">
              <a16:creationId xmlns:a16="http://schemas.microsoft.com/office/drawing/2014/main" id="{1DCB3EBB-EFC0-4CD9-941A-5CDC35510FA3}"/>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48" name="Lekerekített téglalap 82">
          <a:hlinkClick xmlns:r="http://schemas.openxmlformats.org/officeDocument/2006/relationships" r:id="rId18" tooltip="2017 Budapest"/>
          <a:extLst>
            <a:ext uri="{FF2B5EF4-FFF2-40B4-BE49-F238E27FC236}">
              <a16:creationId xmlns:a16="http://schemas.microsoft.com/office/drawing/2014/main" id="{00175D55-D1FD-4373-A5ED-62F78BD1184E}"/>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49" name="Lekerekített téglalap 82">
          <a:hlinkClick xmlns:r="http://schemas.openxmlformats.org/officeDocument/2006/relationships" r:id="rId19" tooltip="2018 Billund"/>
          <a:extLst>
            <a:ext uri="{FF2B5EF4-FFF2-40B4-BE49-F238E27FC236}">
              <a16:creationId xmlns:a16="http://schemas.microsoft.com/office/drawing/2014/main" id="{8479D1FD-3697-41B1-A471-96361D78136B}"/>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50" name="Lekerekített téglalap 76">
          <a:hlinkClick xmlns:r="http://schemas.openxmlformats.org/officeDocument/2006/relationships" r:id="rId20" tooltip="2019 Fulda"/>
          <a:extLst>
            <a:ext uri="{FF2B5EF4-FFF2-40B4-BE49-F238E27FC236}">
              <a16:creationId xmlns:a16="http://schemas.microsoft.com/office/drawing/2014/main" id="{499A143D-F6F1-4983-A883-3929E86B75F6}"/>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51" name="Lekerekített téglalap 82">
          <a:hlinkClick xmlns:r="http://schemas.openxmlformats.org/officeDocument/2006/relationships" r:id="rId21" tooltip="2020 Bierdzany"/>
          <a:extLst>
            <a:ext uri="{FF2B5EF4-FFF2-40B4-BE49-F238E27FC236}">
              <a16:creationId xmlns:a16="http://schemas.microsoft.com/office/drawing/2014/main" id="{28D49483-1D29-4A72-8185-00C8337C36D2}"/>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52" name="Lekerekített téglalap 82">
          <a:hlinkClick xmlns:r="http://schemas.openxmlformats.org/officeDocument/2006/relationships" r:id="rId22" tooltip="2021 Bielsko-Biala"/>
          <a:extLst>
            <a:ext uri="{FF2B5EF4-FFF2-40B4-BE49-F238E27FC236}">
              <a16:creationId xmlns:a16="http://schemas.microsoft.com/office/drawing/2014/main" id="{F84671E4-F9C3-4A59-AE94-70BE051E3B9F}"/>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53" name="Lekerekített téglalap 77">
          <a:hlinkClick xmlns:r="http://schemas.openxmlformats.org/officeDocument/2006/relationships" r:id="rId23" tooltip="Overview"/>
          <a:extLst>
            <a:ext uri="{FF2B5EF4-FFF2-40B4-BE49-F238E27FC236}">
              <a16:creationId xmlns:a16="http://schemas.microsoft.com/office/drawing/2014/main" id="{2089832E-3D8A-42B1-B310-34D86261322F}"/>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54" name="Lekerekített téglalap 78">
          <a:hlinkClick xmlns:r="http://schemas.openxmlformats.org/officeDocument/2006/relationships" r:id="rId24" tooltip="All Time Table"/>
          <a:extLst>
            <a:ext uri="{FF2B5EF4-FFF2-40B4-BE49-F238E27FC236}">
              <a16:creationId xmlns:a16="http://schemas.microsoft.com/office/drawing/2014/main" id="{D5E4189D-ECBE-4ED8-B0E6-ED5A9AC742B1}"/>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55" name="Lekerekített téglalap 79">
          <a:hlinkClick xmlns:r="http://schemas.openxmlformats.org/officeDocument/2006/relationships" r:id="rId25" tooltip="Records"/>
          <a:extLst>
            <a:ext uri="{FF2B5EF4-FFF2-40B4-BE49-F238E27FC236}">
              <a16:creationId xmlns:a16="http://schemas.microsoft.com/office/drawing/2014/main" id="{7825D6C7-D30B-4B6E-8357-8EDC51CA6BFB}"/>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1085849</xdr:colOff>
      <xdr:row>1</xdr:row>
      <xdr:rowOff>9525</xdr:rowOff>
    </xdr:from>
    <xdr:to>
      <xdr:col>3</xdr:col>
      <xdr:colOff>133349</xdr:colOff>
      <xdr:row>1</xdr:row>
      <xdr:rowOff>466725</xdr:rowOff>
    </xdr:to>
    <xdr:sp macro="" textlink="">
      <xdr:nvSpPr>
        <xdr:cNvPr id="3" name="Lekerekített téglalap 2">
          <a:hlinkClick xmlns:r="http://schemas.openxmlformats.org/officeDocument/2006/relationships" r:id="rId1" tooltip="2004 Pirmasens"/>
          <a:extLst>
            <a:ext uri="{FF2B5EF4-FFF2-40B4-BE49-F238E27FC236}">
              <a16:creationId xmlns:a16="http://schemas.microsoft.com/office/drawing/2014/main" id="{00000000-0008-0000-1700-000003000000}"/>
            </a:ext>
          </a:extLst>
        </xdr:cNvPr>
        <xdr:cNvSpPr/>
      </xdr:nvSpPr>
      <xdr:spPr>
        <a:xfrm>
          <a:off x="1352549" y="66675"/>
          <a:ext cx="69532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4" name="Lekerekített téglalap 3">
          <a:hlinkClick xmlns:r="http://schemas.openxmlformats.org/officeDocument/2006/relationships" r:id="rId2" tooltip="2005 Pirmasens"/>
          <a:extLst>
            <a:ext uri="{FF2B5EF4-FFF2-40B4-BE49-F238E27FC236}">
              <a16:creationId xmlns:a16="http://schemas.microsoft.com/office/drawing/2014/main" id="{00000000-0008-0000-1700-000004000000}"/>
            </a:ext>
          </a:extLst>
        </xdr:cNvPr>
        <xdr:cNvSpPr/>
      </xdr:nvSpPr>
      <xdr:spPr>
        <a:xfrm>
          <a:off x="1352550" y="590550"/>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5" name="Lekerekített téglalap 4">
          <a:hlinkClick xmlns:r="http://schemas.openxmlformats.org/officeDocument/2006/relationships" r:id="rId3" tooltip="2006 Pirmasens"/>
          <a:extLst>
            <a:ext uri="{FF2B5EF4-FFF2-40B4-BE49-F238E27FC236}">
              <a16:creationId xmlns:a16="http://schemas.microsoft.com/office/drawing/2014/main" id="{00000000-0008-0000-1700-000005000000}"/>
            </a:ext>
          </a:extLst>
        </xdr:cNvPr>
        <xdr:cNvSpPr/>
      </xdr:nvSpPr>
      <xdr:spPr>
        <a:xfrm>
          <a:off x="1362075" y="11239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6" name="Lekerekített téglalap 5">
          <a:hlinkClick xmlns:r="http://schemas.openxmlformats.org/officeDocument/2006/relationships" r:id="rId4" tooltip="2007 Pirmasens"/>
          <a:extLst>
            <a:ext uri="{FF2B5EF4-FFF2-40B4-BE49-F238E27FC236}">
              <a16:creationId xmlns:a16="http://schemas.microsoft.com/office/drawing/2014/main" id="{00000000-0008-0000-1700-000006000000}"/>
            </a:ext>
          </a:extLst>
        </xdr:cNvPr>
        <xdr:cNvSpPr/>
      </xdr:nvSpPr>
      <xdr:spPr>
        <a:xfrm>
          <a:off x="2124075"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7" name="Lekerekített téglalap 6">
          <a:hlinkClick xmlns:r="http://schemas.openxmlformats.org/officeDocument/2006/relationships" r:id="rId5" tooltip="2008 Pirmasens"/>
          <a:extLst>
            <a:ext uri="{FF2B5EF4-FFF2-40B4-BE49-F238E27FC236}">
              <a16:creationId xmlns:a16="http://schemas.microsoft.com/office/drawing/2014/main" id="{00000000-0008-0000-1700-000007000000}"/>
            </a:ext>
          </a:extLst>
        </xdr:cNvPr>
        <xdr:cNvSpPr/>
      </xdr:nvSpPr>
      <xdr:spPr>
        <a:xfrm>
          <a:off x="2124076"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8" name="Lekerekített téglalap 7">
          <a:hlinkClick xmlns:r="http://schemas.openxmlformats.org/officeDocument/2006/relationships" r:id="rId6" tooltip="2009 Fulda"/>
          <a:extLst>
            <a:ext uri="{FF2B5EF4-FFF2-40B4-BE49-F238E27FC236}">
              <a16:creationId xmlns:a16="http://schemas.microsoft.com/office/drawing/2014/main" id="{00000000-0008-0000-1700-000008000000}"/>
            </a:ext>
          </a:extLst>
        </xdr:cNvPr>
        <xdr:cNvSpPr/>
      </xdr:nvSpPr>
      <xdr:spPr>
        <a:xfrm>
          <a:off x="21336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9" name="Lekerekített téglalap 8">
          <a:hlinkClick xmlns:r="http://schemas.openxmlformats.org/officeDocument/2006/relationships" r:id="rId7" tooltip="2010 Wroclaw"/>
          <a:extLst>
            <a:ext uri="{FF2B5EF4-FFF2-40B4-BE49-F238E27FC236}">
              <a16:creationId xmlns:a16="http://schemas.microsoft.com/office/drawing/2014/main" id="{00000000-0008-0000-1700-000009000000}"/>
            </a:ext>
          </a:extLst>
        </xdr:cNvPr>
        <xdr:cNvSpPr/>
      </xdr:nvSpPr>
      <xdr:spPr>
        <a:xfrm>
          <a:off x="2895600"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10" name="Lekerekített téglalap 9">
          <a:hlinkClick xmlns:r="http://schemas.openxmlformats.org/officeDocument/2006/relationships" r:id="rId8" tooltip="2011 Varna"/>
          <a:extLst>
            <a:ext uri="{FF2B5EF4-FFF2-40B4-BE49-F238E27FC236}">
              <a16:creationId xmlns:a16="http://schemas.microsoft.com/office/drawing/2014/main" id="{00000000-0008-0000-1700-00000A000000}"/>
            </a:ext>
          </a:extLst>
        </xdr:cNvPr>
        <xdr:cNvSpPr/>
      </xdr:nvSpPr>
      <xdr:spPr>
        <a:xfrm>
          <a:off x="2895601"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11" name="Lekerekített téglalap 10">
          <a:hlinkClick xmlns:r="http://schemas.openxmlformats.org/officeDocument/2006/relationships" r:id="rId9" tooltip="2012 Almelo"/>
          <a:extLst>
            <a:ext uri="{FF2B5EF4-FFF2-40B4-BE49-F238E27FC236}">
              <a16:creationId xmlns:a16="http://schemas.microsoft.com/office/drawing/2014/main" id="{00000000-0008-0000-1700-00000B000000}"/>
            </a:ext>
          </a:extLst>
        </xdr:cNvPr>
        <xdr:cNvSpPr/>
      </xdr:nvSpPr>
      <xdr:spPr>
        <a:xfrm>
          <a:off x="2905126"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xdr:col>
      <xdr:colOff>38101</xdr:colOff>
      <xdr:row>1</xdr:row>
      <xdr:rowOff>38101</xdr:rowOff>
    </xdr:from>
    <xdr:to>
      <xdr:col>2</xdr:col>
      <xdr:colOff>1027607</xdr:colOff>
      <xdr:row>3</xdr:row>
      <xdr:rowOff>396240</xdr:rowOff>
    </xdr:to>
    <xdr:pic>
      <xdr:nvPicPr>
        <xdr:cNvPr id="19" name="Kép 18">
          <a:extLst>
            <a:ext uri="{FF2B5EF4-FFF2-40B4-BE49-F238E27FC236}">
              <a16:creationId xmlns:a16="http://schemas.microsoft.com/office/drawing/2014/main" id="{00000000-0008-0000-1700-00001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7626" y="95251"/>
          <a:ext cx="1122856" cy="1447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xdr:row>
      <xdr:rowOff>0</xdr:rowOff>
    </xdr:from>
    <xdr:to>
      <xdr:col>15</xdr:col>
      <xdr:colOff>11430</xdr:colOff>
      <xdr:row>10</xdr:row>
      <xdr:rowOff>11430</xdr:rowOff>
    </xdr:to>
    <xdr:pic>
      <xdr:nvPicPr>
        <xdr:cNvPr id="21" name="Kép 20">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11"/>
        <a:stretch>
          <a:fillRect/>
        </a:stretch>
      </xdr:blipFill>
      <xdr:spPr>
        <a:xfrm>
          <a:off x="5953125" y="2905125"/>
          <a:ext cx="342900" cy="342900"/>
        </a:xfrm>
        <a:prstGeom prst="rect">
          <a:avLst/>
        </a:prstGeom>
      </xdr:spPr>
    </xdr:pic>
    <xdr:clientData/>
  </xdr:twoCellAnchor>
  <xdr:twoCellAnchor editAs="oneCell">
    <xdr:from>
      <xdr:col>14</xdr:col>
      <xdr:colOff>0</xdr:colOff>
      <xdr:row>10</xdr:row>
      <xdr:rowOff>0</xdr:rowOff>
    </xdr:from>
    <xdr:to>
      <xdr:col>15</xdr:col>
      <xdr:colOff>11430</xdr:colOff>
      <xdr:row>11</xdr:row>
      <xdr:rowOff>11430</xdr:rowOff>
    </xdr:to>
    <xdr:pic>
      <xdr:nvPicPr>
        <xdr:cNvPr id="22" name="Kép 21">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11"/>
        <a:stretch>
          <a:fillRect/>
        </a:stretch>
      </xdr:blipFill>
      <xdr:spPr>
        <a:xfrm>
          <a:off x="5953125" y="3238500"/>
          <a:ext cx="342900" cy="342900"/>
        </a:xfrm>
        <a:prstGeom prst="rect">
          <a:avLst/>
        </a:prstGeom>
      </xdr:spPr>
    </xdr:pic>
    <xdr:clientData/>
  </xdr:twoCellAnchor>
  <xdr:twoCellAnchor editAs="oneCell">
    <xdr:from>
      <xdr:col>14</xdr:col>
      <xdr:colOff>0</xdr:colOff>
      <xdr:row>11</xdr:row>
      <xdr:rowOff>0</xdr:rowOff>
    </xdr:from>
    <xdr:to>
      <xdr:col>15</xdr:col>
      <xdr:colOff>11430</xdr:colOff>
      <xdr:row>12</xdr:row>
      <xdr:rowOff>11430</xdr:rowOff>
    </xdr:to>
    <xdr:pic>
      <xdr:nvPicPr>
        <xdr:cNvPr id="23" name="Kép 22">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11"/>
        <a:stretch>
          <a:fillRect/>
        </a:stretch>
      </xdr:blipFill>
      <xdr:spPr>
        <a:xfrm>
          <a:off x="5953125" y="3571875"/>
          <a:ext cx="342900" cy="342900"/>
        </a:xfrm>
        <a:prstGeom prst="rect">
          <a:avLst/>
        </a:prstGeom>
      </xdr:spPr>
    </xdr:pic>
    <xdr:clientData/>
  </xdr:twoCellAnchor>
  <xdr:twoCellAnchor editAs="oneCell">
    <xdr:from>
      <xdr:col>14</xdr:col>
      <xdr:colOff>0</xdr:colOff>
      <xdr:row>12</xdr:row>
      <xdr:rowOff>0</xdr:rowOff>
    </xdr:from>
    <xdr:to>
      <xdr:col>15</xdr:col>
      <xdr:colOff>11430</xdr:colOff>
      <xdr:row>13</xdr:row>
      <xdr:rowOff>11430</xdr:rowOff>
    </xdr:to>
    <xdr:pic>
      <xdr:nvPicPr>
        <xdr:cNvPr id="24" name="Kép 23">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11"/>
        <a:stretch>
          <a:fillRect/>
        </a:stretch>
      </xdr:blipFill>
      <xdr:spPr>
        <a:xfrm>
          <a:off x="5953125" y="3905250"/>
          <a:ext cx="342900" cy="342900"/>
        </a:xfrm>
        <a:prstGeom prst="rect">
          <a:avLst/>
        </a:prstGeom>
      </xdr:spPr>
    </xdr:pic>
    <xdr:clientData/>
  </xdr:twoCellAnchor>
  <xdr:twoCellAnchor editAs="oneCell">
    <xdr:from>
      <xdr:col>14</xdr:col>
      <xdr:colOff>0</xdr:colOff>
      <xdr:row>13</xdr:row>
      <xdr:rowOff>0</xdr:rowOff>
    </xdr:from>
    <xdr:to>
      <xdr:col>15</xdr:col>
      <xdr:colOff>11430</xdr:colOff>
      <xdr:row>14</xdr:row>
      <xdr:rowOff>11430</xdr:rowOff>
    </xdr:to>
    <xdr:pic>
      <xdr:nvPicPr>
        <xdr:cNvPr id="25" name="Kép 24">
          <a:extLst>
            <a:ext uri="{FF2B5EF4-FFF2-40B4-BE49-F238E27FC236}">
              <a16:creationId xmlns:a16="http://schemas.microsoft.com/office/drawing/2014/main" id="{00000000-0008-0000-1700-000019000000}"/>
            </a:ext>
          </a:extLst>
        </xdr:cNvPr>
        <xdr:cNvPicPr>
          <a:picLocks noChangeAspect="1"/>
        </xdr:cNvPicPr>
      </xdr:nvPicPr>
      <xdr:blipFill>
        <a:blip xmlns:r="http://schemas.openxmlformats.org/officeDocument/2006/relationships" r:embed="rId11"/>
        <a:stretch>
          <a:fillRect/>
        </a:stretch>
      </xdr:blipFill>
      <xdr:spPr>
        <a:xfrm>
          <a:off x="5953125" y="4238625"/>
          <a:ext cx="342900" cy="342900"/>
        </a:xfrm>
        <a:prstGeom prst="rect">
          <a:avLst/>
        </a:prstGeom>
      </xdr:spPr>
    </xdr:pic>
    <xdr:clientData/>
  </xdr:twoCellAnchor>
  <xdr:twoCellAnchor editAs="oneCell">
    <xdr:from>
      <xdr:col>15</xdr:col>
      <xdr:colOff>809625</xdr:colOff>
      <xdr:row>4</xdr:row>
      <xdr:rowOff>180975</xdr:rowOff>
    </xdr:from>
    <xdr:to>
      <xdr:col>15</xdr:col>
      <xdr:colOff>1154430</xdr:colOff>
      <xdr:row>6</xdr:row>
      <xdr:rowOff>0</xdr:rowOff>
    </xdr:to>
    <xdr:pic>
      <xdr:nvPicPr>
        <xdr:cNvPr id="26" name="Kép 25">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11"/>
        <a:stretch>
          <a:fillRect/>
        </a:stretch>
      </xdr:blipFill>
      <xdr:spPr>
        <a:xfrm>
          <a:off x="7096125" y="1866900"/>
          <a:ext cx="342900" cy="342900"/>
        </a:xfrm>
        <a:prstGeom prst="rect">
          <a:avLst/>
        </a:prstGeom>
      </xdr:spPr>
    </xdr:pic>
    <xdr:clientData/>
  </xdr:twoCellAnchor>
  <xdr:twoCellAnchor editAs="oneCell">
    <xdr:from>
      <xdr:col>3</xdr:col>
      <xdr:colOff>0</xdr:colOff>
      <xdr:row>10</xdr:row>
      <xdr:rowOff>0</xdr:rowOff>
    </xdr:from>
    <xdr:to>
      <xdr:col>4</xdr:col>
      <xdr:colOff>11430</xdr:colOff>
      <xdr:row>11</xdr:row>
      <xdr:rowOff>11430</xdr:rowOff>
    </xdr:to>
    <xdr:pic>
      <xdr:nvPicPr>
        <xdr:cNvPr id="27" name="Kép 26">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11"/>
        <a:stretch>
          <a:fillRect/>
        </a:stretch>
      </xdr:blipFill>
      <xdr:spPr>
        <a:xfrm>
          <a:off x="1790700" y="3238500"/>
          <a:ext cx="342900" cy="342900"/>
        </a:xfrm>
        <a:prstGeom prst="rect">
          <a:avLst/>
        </a:prstGeom>
      </xdr:spPr>
    </xdr:pic>
    <xdr:clientData/>
  </xdr:twoCellAnchor>
  <xdr:twoCellAnchor editAs="oneCell">
    <xdr:from>
      <xdr:col>3</xdr:col>
      <xdr:colOff>0</xdr:colOff>
      <xdr:row>12</xdr:row>
      <xdr:rowOff>0</xdr:rowOff>
    </xdr:from>
    <xdr:to>
      <xdr:col>4</xdr:col>
      <xdr:colOff>11430</xdr:colOff>
      <xdr:row>13</xdr:row>
      <xdr:rowOff>11430</xdr:rowOff>
    </xdr:to>
    <xdr:pic>
      <xdr:nvPicPr>
        <xdr:cNvPr id="28" name="Kép 27">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11"/>
        <a:stretch>
          <a:fillRect/>
        </a:stretch>
      </xdr:blipFill>
      <xdr:spPr>
        <a:xfrm>
          <a:off x="1790700" y="3905250"/>
          <a:ext cx="342900" cy="342900"/>
        </a:xfrm>
        <a:prstGeom prst="rect">
          <a:avLst/>
        </a:prstGeom>
      </xdr:spPr>
    </xdr:pic>
    <xdr:clientData/>
  </xdr:twoCellAnchor>
  <xdr:twoCellAnchor editAs="oneCell">
    <xdr:from>
      <xdr:col>3</xdr:col>
      <xdr:colOff>0</xdr:colOff>
      <xdr:row>14</xdr:row>
      <xdr:rowOff>0</xdr:rowOff>
    </xdr:from>
    <xdr:to>
      <xdr:col>4</xdr:col>
      <xdr:colOff>11430</xdr:colOff>
      <xdr:row>15</xdr:row>
      <xdr:rowOff>11430</xdr:rowOff>
    </xdr:to>
    <xdr:pic>
      <xdr:nvPicPr>
        <xdr:cNvPr id="29" name="Kép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11"/>
        <a:stretch>
          <a:fillRect/>
        </a:stretch>
      </xdr:blipFill>
      <xdr:spPr>
        <a:xfrm>
          <a:off x="1790700" y="4572000"/>
          <a:ext cx="342900" cy="342900"/>
        </a:xfrm>
        <a:prstGeom prst="rect">
          <a:avLst/>
        </a:prstGeom>
      </xdr:spPr>
    </xdr:pic>
    <xdr:clientData/>
  </xdr:twoCellAnchor>
  <xdr:twoCellAnchor editAs="oneCell">
    <xdr:from>
      <xdr:col>3</xdr:col>
      <xdr:colOff>0</xdr:colOff>
      <xdr:row>17</xdr:row>
      <xdr:rowOff>0</xdr:rowOff>
    </xdr:from>
    <xdr:to>
      <xdr:col>4</xdr:col>
      <xdr:colOff>11430</xdr:colOff>
      <xdr:row>18</xdr:row>
      <xdr:rowOff>11430</xdr:rowOff>
    </xdr:to>
    <xdr:pic>
      <xdr:nvPicPr>
        <xdr:cNvPr id="30" name="Kép 29">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11"/>
        <a:stretch>
          <a:fillRect/>
        </a:stretch>
      </xdr:blipFill>
      <xdr:spPr>
        <a:xfrm>
          <a:off x="1790700" y="5572125"/>
          <a:ext cx="342900" cy="342900"/>
        </a:xfrm>
        <a:prstGeom prst="rect">
          <a:avLst/>
        </a:prstGeom>
      </xdr:spPr>
    </xdr:pic>
    <xdr:clientData/>
  </xdr:twoCellAnchor>
  <xdr:twoCellAnchor editAs="oneCell">
    <xdr:from>
      <xdr:col>3</xdr:col>
      <xdr:colOff>0</xdr:colOff>
      <xdr:row>19</xdr:row>
      <xdr:rowOff>0</xdr:rowOff>
    </xdr:from>
    <xdr:to>
      <xdr:col>4</xdr:col>
      <xdr:colOff>11430</xdr:colOff>
      <xdr:row>20</xdr:row>
      <xdr:rowOff>11430</xdr:rowOff>
    </xdr:to>
    <xdr:pic>
      <xdr:nvPicPr>
        <xdr:cNvPr id="31" name="Kép 30">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11"/>
        <a:stretch>
          <a:fillRect/>
        </a:stretch>
      </xdr:blipFill>
      <xdr:spPr>
        <a:xfrm>
          <a:off x="1790700" y="6238875"/>
          <a:ext cx="342900" cy="342900"/>
        </a:xfrm>
        <a:prstGeom prst="rect">
          <a:avLst/>
        </a:prstGeom>
      </xdr:spPr>
    </xdr:pic>
    <xdr:clientData/>
  </xdr:twoCellAnchor>
  <xdr:twoCellAnchor editAs="oneCell">
    <xdr:from>
      <xdr:col>3</xdr:col>
      <xdr:colOff>0</xdr:colOff>
      <xdr:row>17</xdr:row>
      <xdr:rowOff>0</xdr:rowOff>
    </xdr:from>
    <xdr:to>
      <xdr:col>4</xdr:col>
      <xdr:colOff>11430</xdr:colOff>
      <xdr:row>18</xdr:row>
      <xdr:rowOff>11430</xdr:rowOff>
    </xdr:to>
    <xdr:pic>
      <xdr:nvPicPr>
        <xdr:cNvPr id="32" name="Kép 31">
          <a:extLst>
            <a:ext uri="{FF2B5EF4-FFF2-40B4-BE49-F238E27FC236}">
              <a16:creationId xmlns:a16="http://schemas.microsoft.com/office/drawing/2014/main" id="{00000000-0008-0000-1700-000020000000}"/>
            </a:ext>
          </a:extLst>
        </xdr:cNvPr>
        <xdr:cNvPicPr>
          <a:picLocks noChangeAspect="1"/>
        </xdr:cNvPicPr>
      </xdr:nvPicPr>
      <xdr:blipFill>
        <a:blip xmlns:r="http://schemas.openxmlformats.org/officeDocument/2006/relationships" r:embed="rId11"/>
        <a:stretch>
          <a:fillRect/>
        </a:stretch>
      </xdr:blipFill>
      <xdr:spPr>
        <a:xfrm>
          <a:off x="1790700" y="5572125"/>
          <a:ext cx="342900" cy="342900"/>
        </a:xfrm>
        <a:prstGeom prst="rect">
          <a:avLst/>
        </a:prstGeom>
      </xdr:spPr>
    </xdr:pic>
    <xdr:clientData/>
  </xdr:twoCellAnchor>
  <xdr:twoCellAnchor editAs="oneCell">
    <xdr:from>
      <xdr:col>3</xdr:col>
      <xdr:colOff>0</xdr:colOff>
      <xdr:row>19</xdr:row>
      <xdr:rowOff>0</xdr:rowOff>
    </xdr:from>
    <xdr:to>
      <xdr:col>4</xdr:col>
      <xdr:colOff>11430</xdr:colOff>
      <xdr:row>20</xdr:row>
      <xdr:rowOff>11430</xdr:rowOff>
    </xdr:to>
    <xdr:pic>
      <xdr:nvPicPr>
        <xdr:cNvPr id="33" name="Kép 32">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11"/>
        <a:stretch>
          <a:fillRect/>
        </a:stretch>
      </xdr:blipFill>
      <xdr:spPr>
        <a:xfrm>
          <a:off x="1790700" y="6238875"/>
          <a:ext cx="342900" cy="342900"/>
        </a:xfrm>
        <a:prstGeom prst="rect">
          <a:avLst/>
        </a:prstGeom>
      </xdr:spPr>
    </xdr:pic>
    <xdr:clientData/>
  </xdr:twoCellAnchor>
  <xdr:oneCellAnchor>
    <xdr:from>
      <xdr:col>3</xdr:col>
      <xdr:colOff>0</xdr:colOff>
      <xdr:row>21</xdr:row>
      <xdr:rowOff>0</xdr:rowOff>
    </xdr:from>
    <xdr:ext cx="342900" cy="342900"/>
    <xdr:pic>
      <xdr:nvPicPr>
        <xdr:cNvPr id="34" name="Kép 33">
          <a:extLst>
            <a:ext uri="{FF2B5EF4-FFF2-40B4-BE49-F238E27FC236}">
              <a16:creationId xmlns:a16="http://schemas.microsoft.com/office/drawing/2014/main" id="{00000000-0008-0000-1700-000022000000}"/>
            </a:ext>
          </a:extLst>
        </xdr:cNvPr>
        <xdr:cNvPicPr>
          <a:picLocks noChangeAspect="1"/>
        </xdr:cNvPicPr>
      </xdr:nvPicPr>
      <xdr:blipFill>
        <a:blip xmlns:r="http://schemas.openxmlformats.org/officeDocument/2006/relationships" r:embed="rId11"/>
        <a:stretch>
          <a:fillRect/>
        </a:stretch>
      </xdr:blipFill>
      <xdr:spPr>
        <a:xfrm>
          <a:off x="1790700" y="6238875"/>
          <a:ext cx="342900" cy="342900"/>
        </a:xfrm>
        <a:prstGeom prst="rect">
          <a:avLst/>
        </a:prstGeom>
      </xdr:spPr>
    </xdr:pic>
    <xdr:clientData/>
  </xdr:oneCellAnchor>
  <xdr:oneCellAnchor>
    <xdr:from>
      <xdr:col>3</xdr:col>
      <xdr:colOff>0</xdr:colOff>
      <xdr:row>21</xdr:row>
      <xdr:rowOff>0</xdr:rowOff>
    </xdr:from>
    <xdr:ext cx="342900" cy="342900"/>
    <xdr:pic>
      <xdr:nvPicPr>
        <xdr:cNvPr id="35" name="Kép 34">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11"/>
        <a:stretch>
          <a:fillRect/>
        </a:stretch>
      </xdr:blipFill>
      <xdr:spPr>
        <a:xfrm>
          <a:off x="1790700" y="6238875"/>
          <a:ext cx="342900" cy="342900"/>
        </a:xfrm>
        <a:prstGeom prst="rect">
          <a:avLst/>
        </a:prstGeom>
      </xdr:spPr>
    </xdr:pic>
    <xdr:clientData/>
  </xdr:oneCellAnchor>
  <xdr:twoCellAnchor editAs="oneCell">
    <xdr:from>
      <xdr:col>11</xdr:col>
      <xdr:colOff>1171575</xdr:colOff>
      <xdr:row>2</xdr:row>
      <xdr:rowOff>533400</xdr:rowOff>
    </xdr:from>
    <xdr:to>
      <xdr:col>12</xdr:col>
      <xdr:colOff>76200</xdr:colOff>
      <xdr:row>4</xdr:row>
      <xdr:rowOff>0</xdr:rowOff>
    </xdr:to>
    <xdr:pic>
      <xdr:nvPicPr>
        <xdr:cNvPr id="36" name="Kép 35">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11"/>
        <a:stretch>
          <a:fillRect/>
        </a:stretch>
      </xdr:blipFill>
      <xdr:spPr>
        <a:xfrm>
          <a:off x="4705350" y="1133475"/>
          <a:ext cx="552450" cy="552450"/>
        </a:xfrm>
        <a:prstGeom prst="rect">
          <a:avLst/>
        </a:prstGeom>
      </xdr:spPr>
    </xdr:pic>
    <xdr:clientData/>
  </xdr:twoCellAnchor>
  <xdr:twoCellAnchor>
    <xdr:from>
      <xdr:col>15</xdr:col>
      <xdr:colOff>83344</xdr:colOff>
      <xdr:row>1</xdr:row>
      <xdr:rowOff>35719</xdr:rowOff>
    </xdr:from>
    <xdr:to>
      <xdr:col>15</xdr:col>
      <xdr:colOff>805991</xdr:colOff>
      <xdr:row>1</xdr:row>
      <xdr:rowOff>487204</xdr:rowOff>
    </xdr:to>
    <xdr:sp macro="" textlink="">
      <xdr:nvSpPr>
        <xdr:cNvPr id="40" name="Lekerekített téglalap 73">
          <a:hlinkClick xmlns:r="http://schemas.openxmlformats.org/officeDocument/2006/relationships" r:id="rId12" tooltip="2013 Berlin"/>
          <a:extLst>
            <a:ext uri="{FF2B5EF4-FFF2-40B4-BE49-F238E27FC236}">
              <a16:creationId xmlns:a16="http://schemas.microsoft.com/office/drawing/2014/main" id="{F436270B-1995-437E-811D-F28840F81974}"/>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41" name="Lekerekített téglalap 74">
          <a:hlinkClick xmlns:r="http://schemas.openxmlformats.org/officeDocument/2006/relationships" r:id="rId13" tooltip="2014 Billund"/>
          <a:extLst>
            <a:ext uri="{FF2B5EF4-FFF2-40B4-BE49-F238E27FC236}">
              <a16:creationId xmlns:a16="http://schemas.microsoft.com/office/drawing/2014/main" id="{8D2D6E42-E763-4C7D-AC66-9FF30BB1F5C5}"/>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42" name="Lekerekített téglalap 75">
          <a:hlinkClick xmlns:r="http://schemas.openxmlformats.org/officeDocument/2006/relationships" r:id="rId14" tooltip="2015 Lubin"/>
          <a:extLst>
            <a:ext uri="{FF2B5EF4-FFF2-40B4-BE49-F238E27FC236}">
              <a16:creationId xmlns:a16="http://schemas.microsoft.com/office/drawing/2014/main" id="{6B9E1A8C-35F9-4C64-8228-7478FDE4A0C5}"/>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43" name="Lekerekített téglalap 76">
          <a:hlinkClick xmlns:r="http://schemas.openxmlformats.org/officeDocument/2006/relationships" r:id="rId15" tooltip="2016 Almelo"/>
          <a:extLst>
            <a:ext uri="{FF2B5EF4-FFF2-40B4-BE49-F238E27FC236}">
              <a16:creationId xmlns:a16="http://schemas.microsoft.com/office/drawing/2014/main" id="{E219C3A1-4D20-481B-B3AC-26E8073E2189}"/>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44" name="Lekerekített téglalap 82">
          <a:hlinkClick xmlns:r="http://schemas.openxmlformats.org/officeDocument/2006/relationships" r:id="rId16" tooltip="2017 Budapest"/>
          <a:extLst>
            <a:ext uri="{FF2B5EF4-FFF2-40B4-BE49-F238E27FC236}">
              <a16:creationId xmlns:a16="http://schemas.microsoft.com/office/drawing/2014/main" id="{9F9E14B3-C841-42A6-9D2F-5E0572C68AB4}"/>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45" name="Lekerekített téglalap 82">
          <a:hlinkClick xmlns:r="http://schemas.openxmlformats.org/officeDocument/2006/relationships" r:id="rId17" tooltip="2018 Billund"/>
          <a:extLst>
            <a:ext uri="{FF2B5EF4-FFF2-40B4-BE49-F238E27FC236}">
              <a16:creationId xmlns:a16="http://schemas.microsoft.com/office/drawing/2014/main" id="{A8012057-D345-4C7C-A689-C3FC042BDF6A}"/>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46" name="Lekerekített téglalap 76">
          <a:hlinkClick xmlns:r="http://schemas.openxmlformats.org/officeDocument/2006/relationships" r:id="rId18" tooltip="2019 Fulda"/>
          <a:extLst>
            <a:ext uri="{FF2B5EF4-FFF2-40B4-BE49-F238E27FC236}">
              <a16:creationId xmlns:a16="http://schemas.microsoft.com/office/drawing/2014/main" id="{9082C5CF-FF2F-40FE-A762-79AD8E7C34E5}"/>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47" name="Lekerekített téglalap 82">
          <a:hlinkClick xmlns:r="http://schemas.openxmlformats.org/officeDocument/2006/relationships" r:id="rId19" tooltip="2020 Bierdzany"/>
          <a:extLst>
            <a:ext uri="{FF2B5EF4-FFF2-40B4-BE49-F238E27FC236}">
              <a16:creationId xmlns:a16="http://schemas.microsoft.com/office/drawing/2014/main" id="{41B2E3FA-7CE5-489C-90AF-EEEC344AE51D}"/>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48" name="Lekerekített téglalap 82">
          <a:hlinkClick xmlns:r="http://schemas.openxmlformats.org/officeDocument/2006/relationships" r:id="rId20" tooltip="2021 Bielsko-Biala"/>
          <a:extLst>
            <a:ext uri="{FF2B5EF4-FFF2-40B4-BE49-F238E27FC236}">
              <a16:creationId xmlns:a16="http://schemas.microsoft.com/office/drawing/2014/main" id="{1B738B96-30BF-4A84-BA12-45F49B4E3A68}"/>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49" name="Lekerekített téglalap 77">
          <a:hlinkClick xmlns:r="http://schemas.openxmlformats.org/officeDocument/2006/relationships" r:id="rId21" tooltip="Overview"/>
          <a:extLst>
            <a:ext uri="{FF2B5EF4-FFF2-40B4-BE49-F238E27FC236}">
              <a16:creationId xmlns:a16="http://schemas.microsoft.com/office/drawing/2014/main" id="{7413032E-DD3A-481C-AC28-44BE54E96C88}"/>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50" name="Lekerekített téglalap 78">
          <a:hlinkClick xmlns:r="http://schemas.openxmlformats.org/officeDocument/2006/relationships" r:id="rId22" tooltip="All Time Table"/>
          <a:extLst>
            <a:ext uri="{FF2B5EF4-FFF2-40B4-BE49-F238E27FC236}">
              <a16:creationId xmlns:a16="http://schemas.microsoft.com/office/drawing/2014/main" id="{D12081B5-4EA6-43CB-8EBA-2A01649B651B}"/>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51" name="Lekerekített téglalap 79">
          <a:hlinkClick xmlns:r="http://schemas.openxmlformats.org/officeDocument/2006/relationships" r:id="rId23" tooltip="Records"/>
          <a:extLst>
            <a:ext uri="{FF2B5EF4-FFF2-40B4-BE49-F238E27FC236}">
              <a16:creationId xmlns:a16="http://schemas.microsoft.com/office/drawing/2014/main" id="{168F906A-23FB-4F61-B601-B7C985B4B9F1}"/>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104775</xdr:colOff>
      <xdr:row>1</xdr:row>
      <xdr:rowOff>28575</xdr:rowOff>
    </xdr:from>
    <xdr:to>
      <xdr:col>2</xdr:col>
      <xdr:colOff>1002030</xdr:colOff>
      <xdr:row>3</xdr:row>
      <xdr:rowOff>486743</xdr:rowOff>
    </xdr:to>
    <xdr:pic>
      <xdr:nvPicPr>
        <xdr:cNvPr id="47" name="Kép 46">
          <a:extLst>
            <a:ext uri="{FF2B5EF4-FFF2-40B4-BE49-F238E27FC236}">
              <a16:creationId xmlns:a16="http://schemas.microsoft.com/office/drawing/2014/main" id="{00000000-0008-0000-18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1028700" cy="1545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1085849</xdr:colOff>
      <xdr:row>1</xdr:row>
      <xdr:rowOff>9525</xdr:rowOff>
    </xdr:from>
    <xdr:to>
      <xdr:col>3</xdr:col>
      <xdr:colOff>133349</xdr:colOff>
      <xdr:row>1</xdr:row>
      <xdr:rowOff>466725</xdr:rowOff>
    </xdr:to>
    <xdr:sp macro="" textlink="">
      <xdr:nvSpPr>
        <xdr:cNvPr id="57" name="Lekerekített téglalap 56">
          <a:hlinkClick xmlns:r="http://schemas.openxmlformats.org/officeDocument/2006/relationships" r:id="rId2" tooltip="2004 Pirmasens"/>
          <a:extLst>
            <a:ext uri="{FF2B5EF4-FFF2-40B4-BE49-F238E27FC236}">
              <a16:creationId xmlns:a16="http://schemas.microsoft.com/office/drawing/2014/main" id="{00000000-0008-0000-1800-000039000000}"/>
            </a:ext>
          </a:extLst>
        </xdr:cNvPr>
        <xdr:cNvSpPr/>
      </xdr:nvSpPr>
      <xdr:spPr>
        <a:xfrm>
          <a:off x="1352549" y="66675"/>
          <a:ext cx="695325"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2004</a:t>
          </a:r>
        </a:p>
      </xdr:txBody>
    </xdr:sp>
    <xdr:clientData/>
  </xdr:twoCellAnchor>
  <xdr:twoCellAnchor>
    <xdr:from>
      <xdr:col>2</xdr:col>
      <xdr:colOff>1085850</xdr:colOff>
      <xdr:row>1</xdr:row>
      <xdr:rowOff>533400</xdr:rowOff>
    </xdr:from>
    <xdr:to>
      <xdr:col>3</xdr:col>
      <xdr:colOff>133350</xdr:colOff>
      <xdr:row>2</xdr:row>
      <xdr:rowOff>447675</xdr:rowOff>
    </xdr:to>
    <xdr:sp macro="" textlink="">
      <xdr:nvSpPr>
        <xdr:cNvPr id="60" name="Lekerekített téglalap 59">
          <a:hlinkClick xmlns:r="http://schemas.openxmlformats.org/officeDocument/2006/relationships" r:id="rId3" tooltip="2005 Pirmasens"/>
          <a:extLst>
            <a:ext uri="{FF2B5EF4-FFF2-40B4-BE49-F238E27FC236}">
              <a16:creationId xmlns:a16="http://schemas.microsoft.com/office/drawing/2014/main" id="{00000000-0008-0000-1800-00003C000000}"/>
            </a:ext>
          </a:extLst>
        </xdr:cNvPr>
        <xdr:cNvSpPr/>
      </xdr:nvSpPr>
      <xdr:spPr>
        <a:xfrm>
          <a:off x="1352550" y="5905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2</xdr:col>
      <xdr:colOff>1095375</xdr:colOff>
      <xdr:row>2</xdr:row>
      <xdr:rowOff>523875</xdr:rowOff>
    </xdr:from>
    <xdr:to>
      <xdr:col>3</xdr:col>
      <xdr:colOff>142875</xdr:colOff>
      <xdr:row>3</xdr:row>
      <xdr:rowOff>438150</xdr:rowOff>
    </xdr:to>
    <xdr:sp macro="" textlink="">
      <xdr:nvSpPr>
        <xdr:cNvPr id="61" name="Lekerekített téglalap 60">
          <a:hlinkClick xmlns:r="http://schemas.openxmlformats.org/officeDocument/2006/relationships" r:id="rId4" tooltip="2006 Pirmasens"/>
          <a:extLst>
            <a:ext uri="{FF2B5EF4-FFF2-40B4-BE49-F238E27FC236}">
              <a16:creationId xmlns:a16="http://schemas.microsoft.com/office/drawing/2014/main" id="{00000000-0008-0000-1800-00003D000000}"/>
            </a:ext>
          </a:extLst>
        </xdr:cNvPr>
        <xdr:cNvSpPr/>
      </xdr:nvSpPr>
      <xdr:spPr>
        <a:xfrm>
          <a:off x="1362075" y="112395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3</xdr:col>
      <xdr:colOff>209550</xdr:colOff>
      <xdr:row>1</xdr:row>
      <xdr:rowOff>19050</xdr:rowOff>
    </xdr:from>
    <xdr:to>
      <xdr:col>6</xdr:col>
      <xdr:colOff>76200</xdr:colOff>
      <xdr:row>1</xdr:row>
      <xdr:rowOff>476250</xdr:rowOff>
    </xdr:to>
    <xdr:sp macro="" textlink="">
      <xdr:nvSpPr>
        <xdr:cNvPr id="62" name="Lekerekített téglalap 61">
          <a:hlinkClick xmlns:r="http://schemas.openxmlformats.org/officeDocument/2006/relationships" r:id="rId5" tooltip="2007 Pirmasens"/>
          <a:extLst>
            <a:ext uri="{FF2B5EF4-FFF2-40B4-BE49-F238E27FC236}">
              <a16:creationId xmlns:a16="http://schemas.microsoft.com/office/drawing/2014/main" id="{00000000-0008-0000-1800-00003E000000}"/>
            </a:ext>
          </a:extLst>
        </xdr:cNvPr>
        <xdr:cNvSpPr/>
      </xdr:nvSpPr>
      <xdr:spPr>
        <a:xfrm>
          <a:off x="2124075"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3</xdr:col>
      <xdr:colOff>209551</xdr:colOff>
      <xdr:row>2</xdr:row>
      <xdr:rowOff>0</xdr:rowOff>
    </xdr:from>
    <xdr:to>
      <xdr:col>6</xdr:col>
      <xdr:colOff>76201</xdr:colOff>
      <xdr:row>2</xdr:row>
      <xdr:rowOff>457200</xdr:rowOff>
    </xdr:to>
    <xdr:sp macro="" textlink="">
      <xdr:nvSpPr>
        <xdr:cNvPr id="63" name="Lekerekített téglalap 62">
          <a:hlinkClick xmlns:r="http://schemas.openxmlformats.org/officeDocument/2006/relationships" r:id="rId6" tooltip="2008 Pirmasens"/>
          <a:extLst>
            <a:ext uri="{FF2B5EF4-FFF2-40B4-BE49-F238E27FC236}">
              <a16:creationId xmlns:a16="http://schemas.microsoft.com/office/drawing/2014/main" id="{00000000-0008-0000-1800-00003F000000}"/>
            </a:ext>
          </a:extLst>
        </xdr:cNvPr>
        <xdr:cNvSpPr/>
      </xdr:nvSpPr>
      <xdr:spPr>
        <a:xfrm>
          <a:off x="2124076"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2008</a:t>
          </a:r>
        </a:p>
      </xdr:txBody>
    </xdr:sp>
    <xdr:clientData/>
  </xdr:twoCellAnchor>
  <xdr:twoCellAnchor>
    <xdr:from>
      <xdr:col>3</xdr:col>
      <xdr:colOff>219076</xdr:colOff>
      <xdr:row>2</xdr:row>
      <xdr:rowOff>533400</xdr:rowOff>
    </xdr:from>
    <xdr:to>
      <xdr:col>6</xdr:col>
      <xdr:colOff>85726</xdr:colOff>
      <xdr:row>3</xdr:row>
      <xdr:rowOff>447675</xdr:rowOff>
    </xdr:to>
    <xdr:sp macro="" textlink="">
      <xdr:nvSpPr>
        <xdr:cNvPr id="64" name="Lekerekített téglalap 63">
          <a:hlinkClick xmlns:r="http://schemas.openxmlformats.org/officeDocument/2006/relationships" r:id="rId7" tooltip="2009 Fulda"/>
          <a:extLst>
            <a:ext uri="{FF2B5EF4-FFF2-40B4-BE49-F238E27FC236}">
              <a16:creationId xmlns:a16="http://schemas.microsoft.com/office/drawing/2014/main" id="{00000000-0008-0000-1800-000040000000}"/>
            </a:ext>
          </a:extLst>
        </xdr:cNvPr>
        <xdr:cNvSpPr/>
      </xdr:nvSpPr>
      <xdr:spPr>
        <a:xfrm>
          <a:off x="2133601"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6</xdr:col>
      <xdr:colOff>152400</xdr:colOff>
      <xdr:row>1</xdr:row>
      <xdr:rowOff>19050</xdr:rowOff>
    </xdr:from>
    <xdr:to>
      <xdr:col>10</xdr:col>
      <xdr:colOff>104775</xdr:colOff>
      <xdr:row>1</xdr:row>
      <xdr:rowOff>476250</xdr:rowOff>
    </xdr:to>
    <xdr:sp macro="" textlink="">
      <xdr:nvSpPr>
        <xdr:cNvPr id="65" name="Lekerekített téglalap 64">
          <a:hlinkClick xmlns:r="http://schemas.openxmlformats.org/officeDocument/2006/relationships" r:id="rId8" tooltip="2010 Wroclaw"/>
          <a:extLst>
            <a:ext uri="{FF2B5EF4-FFF2-40B4-BE49-F238E27FC236}">
              <a16:creationId xmlns:a16="http://schemas.microsoft.com/office/drawing/2014/main" id="{00000000-0008-0000-1800-000041000000}"/>
            </a:ext>
          </a:extLst>
        </xdr:cNvPr>
        <xdr:cNvSpPr/>
      </xdr:nvSpPr>
      <xdr:spPr>
        <a:xfrm>
          <a:off x="2895600" y="76200"/>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6</xdr:col>
      <xdr:colOff>152401</xdr:colOff>
      <xdr:row>2</xdr:row>
      <xdr:rowOff>0</xdr:rowOff>
    </xdr:from>
    <xdr:to>
      <xdr:col>10</xdr:col>
      <xdr:colOff>104776</xdr:colOff>
      <xdr:row>2</xdr:row>
      <xdr:rowOff>457200</xdr:rowOff>
    </xdr:to>
    <xdr:sp macro="" textlink="">
      <xdr:nvSpPr>
        <xdr:cNvPr id="66" name="Lekerekített téglalap 65">
          <a:hlinkClick xmlns:r="http://schemas.openxmlformats.org/officeDocument/2006/relationships" r:id="rId9" tooltip="2011 Varna"/>
          <a:extLst>
            <a:ext uri="{FF2B5EF4-FFF2-40B4-BE49-F238E27FC236}">
              <a16:creationId xmlns:a16="http://schemas.microsoft.com/office/drawing/2014/main" id="{00000000-0008-0000-1800-000042000000}"/>
            </a:ext>
          </a:extLst>
        </xdr:cNvPr>
        <xdr:cNvSpPr/>
      </xdr:nvSpPr>
      <xdr:spPr>
        <a:xfrm>
          <a:off x="2895601" y="6000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6</xdr:col>
      <xdr:colOff>161926</xdr:colOff>
      <xdr:row>2</xdr:row>
      <xdr:rowOff>533400</xdr:rowOff>
    </xdr:from>
    <xdr:to>
      <xdr:col>10</xdr:col>
      <xdr:colOff>114301</xdr:colOff>
      <xdr:row>3</xdr:row>
      <xdr:rowOff>447675</xdr:rowOff>
    </xdr:to>
    <xdr:sp macro="" textlink="">
      <xdr:nvSpPr>
        <xdr:cNvPr id="67" name="Lekerekített téglalap 66">
          <a:hlinkClick xmlns:r="http://schemas.openxmlformats.org/officeDocument/2006/relationships" r:id="rId10" tooltip="2012 Almelo"/>
          <a:extLst>
            <a:ext uri="{FF2B5EF4-FFF2-40B4-BE49-F238E27FC236}">
              <a16:creationId xmlns:a16="http://schemas.microsoft.com/office/drawing/2014/main" id="{00000000-0008-0000-1800-000043000000}"/>
            </a:ext>
          </a:extLst>
        </xdr:cNvPr>
        <xdr:cNvSpPr/>
      </xdr:nvSpPr>
      <xdr:spPr>
        <a:xfrm>
          <a:off x="2905126" y="1133475"/>
          <a:ext cx="695325"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editAs="oneCell">
    <xdr:from>
      <xdr:col>14</xdr:col>
      <xdr:colOff>1</xdr:colOff>
      <xdr:row>9</xdr:row>
      <xdr:rowOff>1</xdr:rowOff>
    </xdr:from>
    <xdr:to>
      <xdr:col>15</xdr:col>
      <xdr:colOff>11431</xdr:colOff>
      <xdr:row>10</xdr:row>
      <xdr:rowOff>11431</xdr:rowOff>
    </xdr:to>
    <xdr:pic>
      <xdr:nvPicPr>
        <xdr:cNvPr id="4" name="Kép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1"/>
        <a:stretch>
          <a:fillRect/>
        </a:stretch>
      </xdr:blipFill>
      <xdr:spPr>
        <a:xfrm>
          <a:off x="5953126" y="2905126"/>
          <a:ext cx="342900" cy="342900"/>
        </a:xfrm>
        <a:prstGeom prst="rect">
          <a:avLst/>
        </a:prstGeom>
      </xdr:spPr>
    </xdr:pic>
    <xdr:clientData/>
  </xdr:twoCellAnchor>
  <xdr:twoCellAnchor editAs="oneCell">
    <xdr:from>
      <xdr:col>14</xdr:col>
      <xdr:colOff>0</xdr:colOff>
      <xdr:row>10</xdr:row>
      <xdr:rowOff>0</xdr:rowOff>
    </xdr:from>
    <xdr:to>
      <xdr:col>15</xdr:col>
      <xdr:colOff>11430</xdr:colOff>
      <xdr:row>11</xdr:row>
      <xdr:rowOff>11430</xdr:rowOff>
    </xdr:to>
    <xdr:pic>
      <xdr:nvPicPr>
        <xdr:cNvPr id="25" name="Kép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11"/>
        <a:stretch>
          <a:fillRect/>
        </a:stretch>
      </xdr:blipFill>
      <xdr:spPr>
        <a:xfrm>
          <a:off x="5953125" y="3238500"/>
          <a:ext cx="342900" cy="342900"/>
        </a:xfrm>
        <a:prstGeom prst="rect">
          <a:avLst/>
        </a:prstGeom>
      </xdr:spPr>
    </xdr:pic>
    <xdr:clientData/>
  </xdr:twoCellAnchor>
  <xdr:twoCellAnchor editAs="oneCell">
    <xdr:from>
      <xdr:col>14</xdr:col>
      <xdr:colOff>0</xdr:colOff>
      <xdr:row>11</xdr:row>
      <xdr:rowOff>0</xdr:rowOff>
    </xdr:from>
    <xdr:to>
      <xdr:col>15</xdr:col>
      <xdr:colOff>11430</xdr:colOff>
      <xdr:row>12</xdr:row>
      <xdr:rowOff>11430</xdr:rowOff>
    </xdr:to>
    <xdr:pic>
      <xdr:nvPicPr>
        <xdr:cNvPr id="26" name="Kép 25">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11"/>
        <a:stretch>
          <a:fillRect/>
        </a:stretch>
      </xdr:blipFill>
      <xdr:spPr>
        <a:xfrm>
          <a:off x="5953125" y="3571875"/>
          <a:ext cx="342900" cy="342900"/>
        </a:xfrm>
        <a:prstGeom prst="rect">
          <a:avLst/>
        </a:prstGeom>
      </xdr:spPr>
    </xdr:pic>
    <xdr:clientData/>
  </xdr:twoCellAnchor>
  <xdr:twoCellAnchor editAs="oneCell">
    <xdr:from>
      <xdr:col>14</xdr:col>
      <xdr:colOff>0</xdr:colOff>
      <xdr:row>12</xdr:row>
      <xdr:rowOff>0</xdr:rowOff>
    </xdr:from>
    <xdr:to>
      <xdr:col>15</xdr:col>
      <xdr:colOff>11430</xdr:colOff>
      <xdr:row>13</xdr:row>
      <xdr:rowOff>11430</xdr:rowOff>
    </xdr:to>
    <xdr:pic>
      <xdr:nvPicPr>
        <xdr:cNvPr id="27" name="Kép 26">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11"/>
        <a:stretch>
          <a:fillRect/>
        </a:stretch>
      </xdr:blipFill>
      <xdr:spPr>
        <a:xfrm>
          <a:off x="5953125" y="3905250"/>
          <a:ext cx="342900" cy="342900"/>
        </a:xfrm>
        <a:prstGeom prst="rect">
          <a:avLst/>
        </a:prstGeom>
      </xdr:spPr>
    </xdr:pic>
    <xdr:clientData/>
  </xdr:twoCellAnchor>
  <xdr:twoCellAnchor editAs="oneCell">
    <xdr:from>
      <xdr:col>14</xdr:col>
      <xdr:colOff>0</xdr:colOff>
      <xdr:row>13</xdr:row>
      <xdr:rowOff>0</xdr:rowOff>
    </xdr:from>
    <xdr:to>
      <xdr:col>15</xdr:col>
      <xdr:colOff>11430</xdr:colOff>
      <xdr:row>14</xdr:row>
      <xdr:rowOff>11430</xdr:rowOff>
    </xdr:to>
    <xdr:pic>
      <xdr:nvPicPr>
        <xdr:cNvPr id="28" name="Kép 27">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11"/>
        <a:stretch>
          <a:fillRect/>
        </a:stretch>
      </xdr:blipFill>
      <xdr:spPr>
        <a:xfrm>
          <a:off x="5953125" y="4238625"/>
          <a:ext cx="342900" cy="342900"/>
        </a:xfrm>
        <a:prstGeom prst="rect">
          <a:avLst/>
        </a:prstGeom>
      </xdr:spPr>
    </xdr:pic>
    <xdr:clientData/>
  </xdr:twoCellAnchor>
  <xdr:twoCellAnchor editAs="oneCell">
    <xdr:from>
      <xdr:col>14</xdr:col>
      <xdr:colOff>0</xdr:colOff>
      <xdr:row>14</xdr:row>
      <xdr:rowOff>0</xdr:rowOff>
    </xdr:from>
    <xdr:to>
      <xdr:col>15</xdr:col>
      <xdr:colOff>11430</xdr:colOff>
      <xdr:row>15</xdr:row>
      <xdr:rowOff>11430</xdr:rowOff>
    </xdr:to>
    <xdr:pic>
      <xdr:nvPicPr>
        <xdr:cNvPr id="29" name="Kép 28">
          <a:extLst>
            <a:ext uri="{FF2B5EF4-FFF2-40B4-BE49-F238E27FC236}">
              <a16:creationId xmlns:a16="http://schemas.microsoft.com/office/drawing/2014/main" id="{00000000-0008-0000-1800-00001D000000}"/>
            </a:ext>
          </a:extLst>
        </xdr:cNvPr>
        <xdr:cNvPicPr>
          <a:picLocks noChangeAspect="1"/>
        </xdr:cNvPicPr>
      </xdr:nvPicPr>
      <xdr:blipFill>
        <a:blip xmlns:r="http://schemas.openxmlformats.org/officeDocument/2006/relationships" r:embed="rId11"/>
        <a:stretch>
          <a:fillRect/>
        </a:stretch>
      </xdr:blipFill>
      <xdr:spPr>
        <a:xfrm>
          <a:off x="5953125" y="4572000"/>
          <a:ext cx="342900" cy="342900"/>
        </a:xfrm>
        <a:prstGeom prst="rect">
          <a:avLst/>
        </a:prstGeom>
      </xdr:spPr>
    </xdr:pic>
    <xdr:clientData/>
  </xdr:twoCellAnchor>
  <xdr:twoCellAnchor editAs="oneCell">
    <xdr:from>
      <xdr:col>14</xdr:col>
      <xdr:colOff>0</xdr:colOff>
      <xdr:row>15</xdr:row>
      <xdr:rowOff>0</xdr:rowOff>
    </xdr:from>
    <xdr:to>
      <xdr:col>15</xdr:col>
      <xdr:colOff>11430</xdr:colOff>
      <xdr:row>16</xdr:row>
      <xdr:rowOff>11430</xdr:rowOff>
    </xdr:to>
    <xdr:pic>
      <xdr:nvPicPr>
        <xdr:cNvPr id="30" name="Kép 29">
          <a:extLst>
            <a:ext uri="{FF2B5EF4-FFF2-40B4-BE49-F238E27FC236}">
              <a16:creationId xmlns:a16="http://schemas.microsoft.com/office/drawing/2014/main" id="{00000000-0008-0000-1800-00001E000000}"/>
            </a:ext>
          </a:extLst>
        </xdr:cNvPr>
        <xdr:cNvPicPr>
          <a:picLocks noChangeAspect="1"/>
        </xdr:cNvPicPr>
      </xdr:nvPicPr>
      <xdr:blipFill>
        <a:blip xmlns:r="http://schemas.openxmlformats.org/officeDocument/2006/relationships" r:embed="rId11"/>
        <a:stretch>
          <a:fillRect/>
        </a:stretch>
      </xdr:blipFill>
      <xdr:spPr>
        <a:xfrm>
          <a:off x="5953125" y="4905375"/>
          <a:ext cx="342900" cy="342900"/>
        </a:xfrm>
        <a:prstGeom prst="rect">
          <a:avLst/>
        </a:prstGeom>
      </xdr:spPr>
    </xdr:pic>
    <xdr:clientData/>
  </xdr:twoCellAnchor>
  <xdr:twoCellAnchor editAs="oneCell">
    <xdr:from>
      <xdr:col>15</xdr:col>
      <xdr:colOff>800100</xdr:colOff>
      <xdr:row>4</xdr:row>
      <xdr:rowOff>180975</xdr:rowOff>
    </xdr:from>
    <xdr:to>
      <xdr:col>15</xdr:col>
      <xdr:colOff>1143000</xdr:colOff>
      <xdr:row>6</xdr:row>
      <xdr:rowOff>0</xdr:rowOff>
    </xdr:to>
    <xdr:pic>
      <xdr:nvPicPr>
        <xdr:cNvPr id="31" name="Kép 30">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1"/>
        <a:stretch>
          <a:fillRect/>
        </a:stretch>
      </xdr:blipFill>
      <xdr:spPr>
        <a:xfrm>
          <a:off x="7086600" y="1866900"/>
          <a:ext cx="342900" cy="342900"/>
        </a:xfrm>
        <a:prstGeom prst="rect">
          <a:avLst/>
        </a:prstGeom>
      </xdr:spPr>
    </xdr:pic>
    <xdr:clientData/>
  </xdr:twoCellAnchor>
  <xdr:twoCellAnchor editAs="oneCell">
    <xdr:from>
      <xdr:col>3</xdr:col>
      <xdr:colOff>0</xdr:colOff>
      <xdr:row>10</xdr:row>
      <xdr:rowOff>0</xdr:rowOff>
    </xdr:from>
    <xdr:to>
      <xdr:col>4</xdr:col>
      <xdr:colOff>11430</xdr:colOff>
      <xdr:row>11</xdr:row>
      <xdr:rowOff>11430</xdr:rowOff>
    </xdr:to>
    <xdr:pic>
      <xdr:nvPicPr>
        <xdr:cNvPr id="32" name="Kép 31">
          <a:extLst>
            <a:ext uri="{FF2B5EF4-FFF2-40B4-BE49-F238E27FC236}">
              <a16:creationId xmlns:a16="http://schemas.microsoft.com/office/drawing/2014/main" id="{00000000-0008-0000-1800-000020000000}"/>
            </a:ext>
          </a:extLst>
        </xdr:cNvPr>
        <xdr:cNvPicPr>
          <a:picLocks noChangeAspect="1"/>
        </xdr:cNvPicPr>
      </xdr:nvPicPr>
      <xdr:blipFill>
        <a:blip xmlns:r="http://schemas.openxmlformats.org/officeDocument/2006/relationships" r:embed="rId11"/>
        <a:stretch>
          <a:fillRect/>
        </a:stretch>
      </xdr:blipFill>
      <xdr:spPr>
        <a:xfrm>
          <a:off x="1790700" y="3238500"/>
          <a:ext cx="342900" cy="342900"/>
        </a:xfrm>
        <a:prstGeom prst="rect">
          <a:avLst/>
        </a:prstGeom>
      </xdr:spPr>
    </xdr:pic>
    <xdr:clientData/>
  </xdr:twoCellAnchor>
  <xdr:twoCellAnchor editAs="oneCell">
    <xdr:from>
      <xdr:col>3</xdr:col>
      <xdr:colOff>0</xdr:colOff>
      <xdr:row>12</xdr:row>
      <xdr:rowOff>0</xdr:rowOff>
    </xdr:from>
    <xdr:to>
      <xdr:col>4</xdr:col>
      <xdr:colOff>11430</xdr:colOff>
      <xdr:row>13</xdr:row>
      <xdr:rowOff>11430</xdr:rowOff>
    </xdr:to>
    <xdr:pic>
      <xdr:nvPicPr>
        <xdr:cNvPr id="33" name="Kép 32">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11"/>
        <a:stretch>
          <a:fillRect/>
        </a:stretch>
      </xdr:blipFill>
      <xdr:spPr>
        <a:xfrm>
          <a:off x="1790700" y="3905250"/>
          <a:ext cx="342900" cy="342900"/>
        </a:xfrm>
        <a:prstGeom prst="rect">
          <a:avLst/>
        </a:prstGeom>
      </xdr:spPr>
    </xdr:pic>
    <xdr:clientData/>
  </xdr:twoCellAnchor>
  <xdr:twoCellAnchor editAs="oneCell">
    <xdr:from>
      <xdr:col>3</xdr:col>
      <xdr:colOff>0</xdr:colOff>
      <xdr:row>14</xdr:row>
      <xdr:rowOff>0</xdr:rowOff>
    </xdr:from>
    <xdr:to>
      <xdr:col>4</xdr:col>
      <xdr:colOff>11430</xdr:colOff>
      <xdr:row>15</xdr:row>
      <xdr:rowOff>11430</xdr:rowOff>
    </xdr:to>
    <xdr:pic>
      <xdr:nvPicPr>
        <xdr:cNvPr id="34" name="Kép 33">
          <a:extLst>
            <a:ext uri="{FF2B5EF4-FFF2-40B4-BE49-F238E27FC236}">
              <a16:creationId xmlns:a16="http://schemas.microsoft.com/office/drawing/2014/main" id="{00000000-0008-0000-1800-000022000000}"/>
            </a:ext>
          </a:extLst>
        </xdr:cNvPr>
        <xdr:cNvPicPr>
          <a:picLocks noChangeAspect="1"/>
        </xdr:cNvPicPr>
      </xdr:nvPicPr>
      <xdr:blipFill>
        <a:blip xmlns:r="http://schemas.openxmlformats.org/officeDocument/2006/relationships" r:embed="rId11"/>
        <a:stretch>
          <a:fillRect/>
        </a:stretch>
      </xdr:blipFill>
      <xdr:spPr>
        <a:xfrm>
          <a:off x="1790700" y="4572000"/>
          <a:ext cx="342900" cy="342900"/>
        </a:xfrm>
        <a:prstGeom prst="rect">
          <a:avLst/>
        </a:prstGeom>
      </xdr:spPr>
    </xdr:pic>
    <xdr:clientData/>
  </xdr:twoCellAnchor>
  <xdr:twoCellAnchor editAs="oneCell">
    <xdr:from>
      <xdr:col>3</xdr:col>
      <xdr:colOff>0</xdr:colOff>
      <xdr:row>17</xdr:row>
      <xdr:rowOff>0</xdr:rowOff>
    </xdr:from>
    <xdr:to>
      <xdr:col>4</xdr:col>
      <xdr:colOff>11430</xdr:colOff>
      <xdr:row>18</xdr:row>
      <xdr:rowOff>11430</xdr:rowOff>
    </xdr:to>
    <xdr:pic>
      <xdr:nvPicPr>
        <xdr:cNvPr id="35" name="Kép 34">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11"/>
        <a:stretch>
          <a:fillRect/>
        </a:stretch>
      </xdr:blipFill>
      <xdr:spPr>
        <a:xfrm>
          <a:off x="1790700" y="5572125"/>
          <a:ext cx="342900" cy="342900"/>
        </a:xfrm>
        <a:prstGeom prst="rect">
          <a:avLst/>
        </a:prstGeom>
      </xdr:spPr>
    </xdr:pic>
    <xdr:clientData/>
  </xdr:twoCellAnchor>
  <xdr:twoCellAnchor editAs="oneCell">
    <xdr:from>
      <xdr:col>3</xdr:col>
      <xdr:colOff>0</xdr:colOff>
      <xdr:row>19</xdr:row>
      <xdr:rowOff>0</xdr:rowOff>
    </xdr:from>
    <xdr:to>
      <xdr:col>4</xdr:col>
      <xdr:colOff>11430</xdr:colOff>
      <xdr:row>20</xdr:row>
      <xdr:rowOff>11430</xdr:rowOff>
    </xdr:to>
    <xdr:pic>
      <xdr:nvPicPr>
        <xdr:cNvPr id="36" name="Kép 35">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11"/>
        <a:stretch>
          <a:fillRect/>
        </a:stretch>
      </xdr:blipFill>
      <xdr:spPr>
        <a:xfrm>
          <a:off x="1790700" y="6238875"/>
          <a:ext cx="342900" cy="342900"/>
        </a:xfrm>
        <a:prstGeom prst="rect">
          <a:avLst/>
        </a:prstGeom>
      </xdr:spPr>
    </xdr:pic>
    <xdr:clientData/>
  </xdr:twoCellAnchor>
  <xdr:twoCellAnchor editAs="oneCell">
    <xdr:from>
      <xdr:col>3</xdr:col>
      <xdr:colOff>0</xdr:colOff>
      <xdr:row>21</xdr:row>
      <xdr:rowOff>0</xdr:rowOff>
    </xdr:from>
    <xdr:to>
      <xdr:col>4</xdr:col>
      <xdr:colOff>11430</xdr:colOff>
      <xdr:row>22</xdr:row>
      <xdr:rowOff>11430</xdr:rowOff>
    </xdr:to>
    <xdr:pic>
      <xdr:nvPicPr>
        <xdr:cNvPr id="37" name="Kép 36">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11"/>
        <a:stretch>
          <a:fillRect/>
        </a:stretch>
      </xdr:blipFill>
      <xdr:spPr>
        <a:xfrm>
          <a:off x="1790700" y="6905625"/>
          <a:ext cx="342900" cy="342900"/>
        </a:xfrm>
        <a:prstGeom prst="rect">
          <a:avLst/>
        </a:prstGeom>
      </xdr:spPr>
    </xdr:pic>
    <xdr:clientData/>
  </xdr:twoCellAnchor>
  <xdr:twoCellAnchor editAs="oneCell">
    <xdr:from>
      <xdr:col>11</xdr:col>
      <xdr:colOff>1133475</xdr:colOff>
      <xdr:row>2</xdr:row>
      <xdr:rowOff>523875</xdr:rowOff>
    </xdr:from>
    <xdr:to>
      <xdr:col>12</xdr:col>
      <xdr:colOff>38100</xdr:colOff>
      <xdr:row>3</xdr:row>
      <xdr:rowOff>533400</xdr:rowOff>
    </xdr:to>
    <xdr:pic>
      <xdr:nvPicPr>
        <xdr:cNvPr id="38" name="Kép 37">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1"/>
        <a:stretch>
          <a:fillRect/>
        </a:stretch>
      </xdr:blipFill>
      <xdr:spPr>
        <a:xfrm>
          <a:off x="4667250" y="1123950"/>
          <a:ext cx="552450" cy="552450"/>
        </a:xfrm>
        <a:prstGeom prst="rect">
          <a:avLst/>
        </a:prstGeom>
      </xdr:spPr>
    </xdr:pic>
    <xdr:clientData/>
  </xdr:twoCellAnchor>
  <xdr:twoCellAnchor>
    <xdr:from>
      <xdr:col>15</xdr:col>
      <xdr:colOff>83344</xdr:colOff>
      <xdr:row>1</xdr:row>
      <xdr:rowOff>35719</xdr:rowOff>
    </xdr:from>
    <xdr:to>
      <xdr:col>15</xdr:col>
      <xdr:colOff>805991</xdr:colOff>
      <xdr:row>1</xdr:row>
      <xdr:rowOff>487204</xdr:rowOff>
    </xdr:to>
    <xdr:sp macro="" textlink="">
      <xdr:nvSpPr>
        <xdr:cNvPr id="42" name="Lekerekített téglalap 73">
          <a:hlinkClick xmlns:r="http://schemas.openxmlformats.org/officeDocument/2006/relationships" r:id="rId12" tooltip="2013 Berlin"/>
          <a:extLst>
            <a:ext uri="{FF2B5EF4-FFF2-40B4-BE49-F238E27FC236}">
              <a16:creationId xmlns:a16="http://schemas.microsoft.com/office/drawing/2014/main" id="{BBDB2558-11CA-4491-9814-D3CB1B9697F9}"/>
            </a:ext>
          </a:extLst>
        </xdr:cNvPr>
        <xdr:cNvSpPr/>
      </xdr:nvSpPr>
      <xdr:spPr>
        <a:xfrm>
          <a:off x="6524149" y="92869"/>
          <a:ext cx="722647"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2013</a:t>
          </a:r>
        </a:p>
      </xdr:txBody>
    </xdr:sp>
    <xdr:clientData/>
  </xdr:twoCellAnchor>
  <xdr:twoCellAnchor>
    <xdr:from>
      <xdr:col>15</xdr:col>
      <xdr:colOff>83345</xdr:colOff>
      <xdr:row>2</xdr:row>
      <xdr:rowOff>2381</xdr:rowOff>
    </xdr:from>
    <xdr:to>
      <xdr:col>15</xdr:col>
      <xdr:colOff>805992</xdr:colOff>
      <xdr:row>2</xdr:row>
      <xdr:rowOff>468154</xdr:rowOff>
    </xdr:to>
    <xdr:sp macro="" textlink="">
      <xdr:nvSpPr>
        <xdr:cNvPr id="43" name="Lekerekített téglalap 74">
          <a:hlinkClick xmlns:r="http://schemas.openxmlformats.org/officeDocument/2006/relationships" r:id="rId13" tooltip="2014 Billund"/>
          <a:extLst>
            <a:ext uri="{FF2B5EF4-FFF2-40B4-BE49-F238E27FC236}">
              <a16:creationId xmlns:a16="http://schemas.microsoft.com/office/drawing/2014/main" id="{85D59CF7-C07E-46A3-8F44-CBE783807618}"/>
            </a:ext>
          </a:extLst>
        </xdr:cNvPr>
        <xdr:cNvSpPr/>
      </xdr:nvSpPr>
      <xdr:spPr>
        <a:xfrm>
          <a:off x="6524150" y="602456"/>
          <a:ext cx="72264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2014</a:t>
          </a:r>
        </a:p>
      </xdr:txBody>
    </xdr:sp>
    <xdr:clientData/>
  </xdr:twoCellAnchor>
  <xdr:twoCellAnchor>
    <xdr:from>
      <xdr:col>15</xdr:col>
      <xdr:colOff>94775</xdr:colOff>
      <xdr:row>2</xdr:row>
      <xdr:rowOff>542449</xdr:rowOff>
    </xdr:from>
    <xdr:to>
      <xdr:col>15</xdr:col>
      <xdr:colOff>825042</xdr:colOff>
      <xdr:row>3</xdr:row>
      <xdr:rowOff>454819</xdr:rowOff>
    </xdr:to>
    <xdr:sp macro="" textlink="">
      <xdr:nvSpPr>
        <xdr:cNvPr id="44" name="Lekerekített téglalap 75">
          <a:hlinkClick xmlns:r="http://schemas.openxmlformats.org/officeDocument/2006/relationships" r:id="rId14" tooltip="2015 Lubin"/>
          <a:extLst>
            <a:ext uri="{FF2B5EF4-FFF2-40B4-BE49-F238E27FC236}">
              <a16:creationId xmlns:a16="http://schemas.microsoft.com/office/drawing/2014/main" id="{6590CB92-BA1F-4E47-BEC3-F2532D1FCA98}"/>
            </a:ext>
          </a:extLst>
        </xdr:cNvPr>
        <xdr:cNvSpPr/>
      </xdr:nvSpPr>
      <xdr:spPr>
        <a:xfrm>
          <a:off x="6537485" y="1144429"/>
          <a:ext cx="722647"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2015</a:t>
          </a:r>
        </a:p>
      </xdr:txBody>
    </xdr:sp>
    <xdr:clientData/>
  </xdr:twoCellAnchor>
  <xdr:twoCellAnchor>
    <xdr:from>
      <xdr:col>15</xdr:col>
      <xdr:colOff>863441</xdr:colOff>
      <xdr:row>1</xdr:row>
      <xdr:rowOff>47149</xdr:rowOff>
    </xdr:from>
    <xdr:to>
      <xdr:col>15</xdr:col>
      <xdr:colOff>1591328</xdr:colOff>
      <xdr:row>1</xdr:row>
      <xdr:rowOff>498634</xdr:rowOff>
    </xdr:to>
    <xdr:sp macro="" textlink="">
      <xdr:nvSpPr>
        <xdr:cNvPr id="45" name="Lekerekített téglalap 76">
          <a:hlinkClick xmlns:r="http://schemas.openxmlformats.org/officeDocument/2006/relationships" r:id="rId15" tooltip="2016 Almelo"/>
          <a:extLst>
            <a:ext uri="{FF2B5EF4-FFF2-40B4-BE49-F238E27FC236}">
              <a16:creationId xmlns:a16="http://schemas.microsoft.com/office/drawing/2014/main" id="{3A4A89BB-E0FF-403A-BF6B-595C30B4E292}"/>
            </a:ext>
          </a:extLst>
        </xdr:cNvPr>
        <xdr:cNvSpPr/>
      </xdr:nvSpPr>
      <xdr:spPr>
        <a:xfrm>
          <a:off x="7298531" y="106204"/>
          <a:ext cx="729792"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2016</a:t>
          </a:r>
        </a:p>
      </xdr:txBody>
    </xdr:sp>
    <xdr:clientData/>
  </xdr:twoCellAnchor>
  <xdr:twoCellAnchor>
    <xdr:from>
      <xdr:col>15</xdr:col>
      <xdr:colOff>880585</xdr:colOff>
      <xdr:row>2</xdr:row>
      <xdr:rowOff>2381</xdr:rowOff>
    </xdr:from>
    <xdr:to>
      <xdr:col>15</xdr:col>
      <xdr:colOff>1589422</xdr:colOff>
      <xdr:row>2</xdr:row>
      <xdr:rowOff>468154</xdr:rowOff>
    </xdr:to>
    <xdr:sp macro="" textlink="">
      <xdr:nvSpPr>
        <xdr:cNvPr id="46" name="Lekerekített téglalap 82">
          <a:hlinkClick xmlns:r="http://schemas.openxmlformats.org/officeDocument/2006/relationships" r:id="rId16" tooltip="2017 Budapest"/>
          <a:extLst>
            <a:ext uri="{FF2B5EF4-FFF2-40B4-BE49-F238E27FC236}">
              <a16:creationId xmlns:a16="http://schemas.microsoft.com/office/drawing/2014/main" id="{B43283DE-EB0B-44EC-912B-541AECEF52B4}"/>
            </a:ext>
          </a:extLst>
        </xdr:cNvPr>
        <xdr:cNvSpPr/>
      </xdr:nvSpPr>
      <xdr:spPr>
        <a:xfrm>
          <a:off x="7321390" y="602456"/>
          <a:ext cx="705027"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2017</a:t>
          </a:r>
        </a:p>
      </xdr:txBody>
    </xdr:sp>
    <xdr:clientData/>
  </xdr:twoCellAnchor>
  <xdr:twoCellAnchor>
    <xdr:from>
      <xdr:col>15</xdr:col>
      <xdr:colOff>884397</xdr:colOff>
      <xdr:row>3</xdr:row>
      <xdr:rowOff>476</xdr:rowOff>
    </xdr:from>
    <xdr:to>
      <xdr:col>15</xdr:col>
      <xdr:colOff>1612284</xdr:colOff>
      <xdr:row>3</xdr:row>
      <xdr:rowOff>447199</xdr:rowOff>
    </xdr:to>
    <xdr:sp macro="" textlink="">
      <xdr:nvSpPr>
        <xdr:cNvPr id="48" name="Lekerekített téglalap 82">
          <a:hlinkClick xmlns:r="http://schemas.openxmlformats.org/officeDocument/2006/relationships" r:id="rId17" tooltip="2018 Billund"/>
          <a:extLst>
            <a:ext uri="{FF2B5EF4-FFF2-40B4-BE49-F238E27FC236}">
              <a16:creationId xmlns:a16="http://schemas.microsoft.com/office/drawing/2014/main" id="{EDBB3783-16BA-4DBA-97EE-246BBEF28D23}"/>
            </a:ext>
          </a:extLst>
        </xdr:cNvPr>
        <xdr:cNvSpPr/>
      </xdr:nvSpPr>
      <xdr:spPr>
        <a:xfrm>
          <a:off x="7325202" y="1143476"/>
          <a:ext cx="729792" cy="44481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2018</a:t>
          </a:r>
        </a:p>
      </xdr:txBody>
    </xdr:sp>
    <xdr:clientData/>
  </xdr:twoCellAnchor>
  <xdr:twoCellAnchor>
    <xdr:from>
      <xdr:col>16</xdr:col>
      <xdr:colOff>38577</xdr:colOff>
      <xdr:row>1</xdr:row>
      <xdr:rowOff>42387</xdr:rowOff>
    </xdr:from>
    <xdr:to>
      <xdr:col>18</xdr:col>
      <xdr:colOff>110192</xdr:colOff>
      <xdr:row>1</xdr:row>
      <xdr:rowOff>501492</xdr:rowOff>
    </xdr:to>
    <xdr:sp macro="" textlink="">
      <xdr:nvSpPr>
        <xdr:cNvPr id="49" name="Lekerekített téglalap 76">
          <a:hlinkClick xmlns:r="http://schemas.openxmlformats.org/officeDocument/2006/relationships" r:id="rId18" tooltip="2019 Fulda"/>
          <a:extLst>
            <a:ext uri="{FF2B5EF4-FFF2-40B4-BE49-F238E27FC236}">
              <a16:creationId xmlns:a16="http://schemas.microsoft.com/office/drawing/2014/main" id="{E2B2F846-1F05-4D81-BBEC-0A7A5C1E0AF2}"/>
            </a:ext>
          </a:extLst>
        </xdr:cNvPr>
        <xdr:cNvSpPr/>
      </xdr:nvSpPr>
      <xdr:spPr>
        <a:xfrm>
          <a:off x="8125302" y="101442"/>
          <a:ext cx="717410" cy="45910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2019</a:t>
          </a:r>
        </a:p>
      </xdr:txBody>
    </xdr:sp>
    <xdr:clientData/>
  </xdr:twoCellAnchor>
  <xdr:twoCellAnchor>
    <xdr:from>
      <xdr:col>16</xdr:col>
      <xdr:colOff>48101</xdr:colOff>
      <xdr:row>2</xdr:row>
      <xdr:rowOff>20479</xdr:rowOff>
    </xdr:from>
    <xdr:to>
      <xdr:col>18</xdr:col>
      <xdr:colOff>121621</xdr:colOff>
      <xdr:row>2</xdr:row>
      <xdr:rowOff>476727</xdr:rowOff>
    </xdr:to>
    <xdr:sp macro="" textlink="">
      <xdr:nvSpPr>
        <xdr:cNvPr id="50" name="Lekerekített téglalap 82">
          <a:hlinkClick xmlns:r="http://schemas.openxmlformats.org/officeDocument/2006/relationships" r:id="rId19" tooltip="2020 Bierdzany"/>
          <a:extLst>
            <a:ext uri="{FF2B5EF4-FFF2-40B4-BE49-F238E27FC236}">
              <a16:creationId xmlns:a16="http://schemas.microsoft.com/office/drawing/2014/main" id="{41C33F87-26BD-4ABA-8C1F-AA72B9C1B4C6}"/>
            </a:ext>
          </a:extLst>
        </xdr:cNvPr>
        <xdr:cNvSpPr/>
      </xdr:nvSpPr>
      <xdr:spPr>
        <a:xfrm>
          <a:off x="8136731" y="616744"/>
          <a:ext cx="721220" cy="45624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2020</a:t>
          </a:r>
        </a:p>
      </xdr:txBody>
    </xdr:sp>
    <xdr:clientData/>
  </xdr:twoCellAnchor>
  <xdr:twoCellAnchor>
    <xdr:from>
      <xdr:col>16</xdr:col>
      <xdr:colOff>39530</xdr:colOff>
      <xdr:row>2</xdr:row>
      <xdr:rowOff>539115</xdr:rowOff>
    </xdr:from>
    <xdr:to>
      <xdr:col>18</xdr:col>
      <xdr:colOff>128290</xdr:colOff>
      <xdr:row>3</xdr:row>
      <xdr:rowOff>447676</xdr:rowOff>
    </xdr:to>
    <xdr:sp macro="" textlink="">
      <xdr:nvSpPr>
        <xdr:cNvPr id="51" name="Lekerekített téglalap 82">
          <a:hlinkClick xmlns:r="http://schemas.openxmlformats.org/officeDocument/2006/relationships" r:id="rId20" tooltip="2021 Bielsko-Biala"/>
          <a:extLst>
            <a:ext uri="{FF2B5EF4-FFF2-40B4-BE49-F238E27FC236}">
              <a16:creationId xmlns:a16="http://schemas.microsoft.com/office/drawing/2014/main" id="{F5EFB1F1-03A7-4A1A-AE29-A66767C07F5A}"/>
            </a:ext>
          </a:extLst>
        </xdr:cNvPr>
        <xdr:cNvSpPr/>
      </xdr:nvSpPr>
      <xdr:spPr>
        <a:xfrm>
          <a:off x="8126255" y="1141095"/>
          <a:ext cx="74027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2021</a:t>
          </a:r>
        </a:p>
      </xdr:txBody>
    </xdr:sp>
    <xdr:clientData/>
  </xdr:twoCellAnchor>
  <xdr:twoCellAnchor>
    <xdr:from>
      <xdr:col>18</xdr:col>
      <xdr:colOff>193834</xdr:colOff>
      <xdr:row>1</xdr:row>
      <xdr:rowOff>43339</xdr:rowOff>
    </xdr:from>
    <xdr:to>
      <xdr:col>23</xdr:col>
      <xdr:colOff>175728</xdr:colOff>
      <xdr:row>1</xdr:row>
      <xdr:rowOff>479584</xdr:rowOff>
    </xdr:to>
    <xdr:sp macro="" textlink="">
      <xdr:nvSpPr>
        <xdr:cNvPr id="52" name="Lekerekített téglalap 77">
          <a:hlinkClick xmlns:r="http://schemas.openxmlformats.org/officeDocument/2006/relationships" r:id="rId21" tooltip="Overview"/>
          <a:extLst>
            <a:ext uri="{FF2B5EF4-FFF2-40B4-BE49-F238E27FC236}">
              <a16:creationId xmlns:a16="http://schemas.microsoft.com/office/drawing/2014/main" id="{592D5CF2-0443-4481-911C-82115F914819}"/>
            </a:ext>
          </a:extLst>
        </xdr:cNvPr>
        <xdr:cNvSpPr/>
      </xdr:nvSpPr>
      <xdr:spPr>
        <a:xfrm>
          <a:off x="8928259" y="102394"/>
          <a:ext cx="1597334" cy="43053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18</xdr:col>
      <xdr:colOff>193834</xdr:colOff>
      <xdr:row>1</xdr:row>
      <xdr:rowOff>536734</xdr:rowOff>
    </xdr:from>
    <xdr:to>
      <xdr:col>23</xdr:col>
      <xdr:colOff>196683</xdr:colOff>
      <xdr:row>2</xdr:row>
      <xdr:rowOff>449104</xdr:rowOff>
    </xdr:to>
    <xdr:sp macro="" textlink="">
      <xdr:nvSpPr>
        <xdr:cNvPr id="53" name="Lekerekített téglalap 78">
          <a:hlinkClick xmlns:r="http://schemas.openxmlformats.org/officeDocument/2006/relationships" r:id="rId22" tooltip="All Time Table"/>
          <a:extLst>
            <a:ext uri="{FF2B5EF4-FFF2-40B4-BE49-F238E27FC236}">
              <a16:creationId xmlns:a16="http://schemas.microsoft.com/office/drawing/2014/main" id="{00042A50-905F-468B-986F-502710DB1E82}"/>
            </a:ext>
          </a:extLst>
        </xdr:cNvPr>
        <xdr:cNvSpPr/>
      </xdr:nvSpPr>
      <xdr:spPr>
        <a:xfrm>
          <a:off x="8928259" y="593884"/>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All Time Table</a:t>
          </a:r>
        </a:p>
      </xdr:txBody>
    </xdr:sp>
    <xdr:clientData/>
  </xdr:twoCellAnchor>
  <xdr:twoCellAnchor>
    <xdr:from>
      <xdr:col>18</xdr:col>
      <xdr:colOff>193834</xdr:colOff>
      <xdr:row>2</xdr:row>
      <xdr:rowOff>536734</xdr:rowOff>
    </xdr:from>
    <xdr:to>
      <xdr:col>23</xdr:col>
      <xdr:colOff>196683</xdr:colOff>
      <xdr:row>3</xdr:row>
      <xdr:rowOff>449104</xdr:rowOff>
    </xdr:to>
    <xdr:sp macro="" textlink="">
      <xdr:nvSpPr>
        <xdr:cNvPr id="54" name="Lekerekített téglalap 79">
          <a:hlinkClick xmlns:r="http://schemas.openxmlformats.org/officeDocument/2006/relationships" r:id="rId23" tooltip="Records"/>
          <a:extLst>
            <a:ext uri="{FF2B5EF4-FFF2-40B4-BE49-F238E27FC236}">
              <a16:creationId xmlns:a16="http://schemas.microsoft.com/office/drawing/2014/main" id="{AA75D06B-6559-4AF9-A343-19BF3B1E0E7A}"/>
            </a:ext>
          </a:extLst>
        </xdr:cNvPr>
        <xdr:cNvSpPr/>
      </xdr:nvSpPr>
      <xdr:spPr>
        <a:xfrm>
          <a:off x="8928259" y="1136809"/>
          <a:ext cx="1624004" cy="45339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Records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200-000002000000}"/>
            </a:ext>
          </a:extLst>
        </xdr:cNvPr>
        <xdr:cNvSpPr/>
      </xdr:nvSpPr>
      <xdr:spPr>
        <a:xfrm>
          <a:off x="11941968" y="7572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200-000003000000}"/>
            </a:ext>
          </a:extLst>
        </xdr:cNvPr>
        <xdr:cNvSpPr/>
      </xdr:nvSpPr>
      <xdr:spPr>
        <a:xfrm>
          <a:off x="11941968" y="60912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200-000004000000}"/>
            </a:ext>
          </a:extLst>
        </xdr:cNvPr>
        <xdr:cNvSpPr/>
      </xdr:nvSpPr>
      <xdr:spPr>
        <a:xfrm>
          <a:off x="11941968" y="114252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2</xdr:col>
      <xdr:colOff>121920</xdr:colOff>
      <xdr:row>7</xdr:row>
      <xdr:rowOff>91440</xdr:rowOff>
    </xdr:from>
    <xdr:to>
      <xdr:col>3</xdr:col>
      <xdr:colOff>91440</xdr:colOff>
      <xdr:row>7</xdr:row>
      <xdr:rowOff>243840</xdr:rowOff>
    </xdr:to>
    <xdr:sp macro="" textlink="">
      <xdr:nvSpPr>
        <xdr:cNvPr id="24" name="Jobbra nyíl 23">
          <a:extLst>
            <a:ext uri="{FF2B5EF4-FFF2-40B4-BE49-F238E27FC236}">
              <a16:creationId xmlns:a16="http://schemas.microsoft.com/office/drawing/2014/main" id="{00000000-0008-0000-0200-000018000000}"/>
            </a:ext>
          </a:extLst>
        </xdr:cNvPr>
        <xdr:cNvSpPr/>
      </xdr:nvSpPr>
      <xdr:spPr>
        <a:xfrm>
          <a:off x="762000" y="236220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oneCellAnchor>
    <xdr:from>
      <xdr:col>4</xdr:col>
      <xdr:colOff>0</xdr:colOff>
      <xdr:row>43</xdr:row>
      <xdr:rowOff>0</xdr:rowOff>
    </xdr:from>
    <xdr:ext cx="342000" cy="342000"/>
    <xdr:pic>
      <xdr:nvPicPr>
        <xdr:cNvPr id="26" name="Kép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0160" y="6583680"/>
          <a:ext cx="342000" cy="342000"/>
        </a:xfrm>
        <a:prstGeom prst="rect">
          <a:avLst/>
        </a:prstGeom>
      </xdr:spPr>
    </xdr:pic>
    <xdr:clientData/>
  </xdr:oneCellAnchor>
  <xdr:oneCellAnchor>
    <xdr:from>
      <xdr:col>4</xdr:col>
      <xdr:colOff>0</xdr:colOff>
      <xdr:row>23</xdr:row>
      <xdr:rowOff>0</xdr:rowOff>
    </xdr:from>
    <xdr:ext cx="342000" cy="342000"/>
    <xdr:pic>
      <xdr:nvPicPr>
        <xdr:cNvPr id="28" name="Kép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0160" y="3230880"/>
          <a:ext cx="342000" cy="342000"/>
        </a:xfrm>
        <a:prstGeom prst="rect">
          <a:avLst/>
        </a:prstGeom>
      </xdr:spPr>
    </xdr:pic>
    <xdr:clientData/>
  </xdr:oneCellAnchor>
  <xdr:oneCellAnchor>
    <xdr:from>
      <xdr:col>4</xdr:col>
      <xdr:colOff>0</xdr:colOff>
      <xdr:row>27</xdr:row>
      <xdr:rowOff>0</xdr:rowOff>
    </xdr:from>
    <xdr:ext cx="342000" cy="342000"/>
    <xdr:pic>
      <xdr:nvPicPr>
        <xdr:cNvPr id="29" name="Kép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0160" y="3916680"/>
          <a:ext cx="342000" cy="342000"/>
        </a:xfrm>
        <a:prstGeom prst="rect">
          <a:avLst/>
        </a:prstGeom>
      </xdr:spPr>
    </xdr:pic>
    <xdr:clientData/>
  </xdr:oneCellAnchor>
  <xdr:oneCellAnchor>
    <xdr:from>
      <xdr:col>4</xdr:col>
      <xdr:colOff>0</xdr:colOff>
      <xdr:row>31</xdr:row>
      <xdr:rowOff>0</xdr:rowOff>
    </xdr:from>
    <xdr:ext cx="342000" cy="342000"/>
    <xdr:pic>
      <xdr:nvPicPr>
        <xdr:cNvPr id="30" name="Kép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0160" y="4602480"/>
          <a:ext cx="342000" cy="342000"/>
        </a:xfrm>
        <a:prstGeom prst="rect">
          <a:avLst/>
        </a:prstGeom>
      </xdr:spPr>
    </xdr:pic>
    <xdr:clientData/>
  </xdr:oneCellAnchor>
  <xdr:oneCellAnchor>
    <xdr:from>
      <xdr:col>31</xdr:col>
      <xdr:colOff>297180</xdr:colOff>
      <xdr:row>37</xdr:row>
      <xdr:rowOff>0</xdr:rowOff>
    </xdr:from>
    <xdr:ext cx="342000" cy="342000"/>
    <xdr:pic>
      <xdr:nvPicPr>
        <xdr:cNvPr id="31" name="Kép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18420" y="5593080"/>
          <a:ext cx="342000" cy="342000"/>
        </a:xfrm>
        <a:prstGeom prst="rect">
          <a:avLst/>
        </a:prstGeom>
      </xdr:spPr>
    </xdr:pic>
    <xdr:clientData/>
  </xdr:oneCellAnchor>
  <xdr:oneCellAnchor>
    <xdr:from>
      <xdr:col>19</xdr:col>
      <xdr:colOff>0</xdr:colOff>
      <xdr:row>40</xdr:row>
      <xdr:rowOff>0</xdr:rowOff>
    </xdr:from>
    <xdr:ext cx="342000" cy="342000"/>
    <xdr:pic>
      <xdr:nvPicPr>
        <xdr:cNvPr id="32" name="Kép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80760" y="6088380"/>
          <a:ext cx="342000" cy="342000"/>
        </a:xfrm>
        <a:prstGeom prst="rect">
          <a:avLst/>
        </a:prstGeom>
      </xdr:spPr>
    </xdr:pic>
    <xdr:clientData/>
  </xdr:oneCellAnchor>
  <xdr:oneCellAnchor>
    <xdr:from>
      <xdr:col>16</xdr:col>
      <xdr:colOff>289560</xdr:colOff>
      <xdr:row>37</xdr:row>
      <xdr:rowOff>15240</xdr:rowOff>
    </xdr:from>
    <xdr:ext cx="342000" cy="342000"/>
    <xdr:pic>
      <xdr:nvPicPr>
        <xdr:cNvPr id="33" name="Kép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10200" y="5608320"/>
          <a:ext cx="342000" cy="342000"/>
        </a:xfrm>
        <a:prstGeom prst="rect">
          <a:avLst/>
        </a:prstGeom>
      </xdr:spPr>
    </xdr:pic>
    <xdr:clientData/>
  </xdr:oneCellAnchor>
  <xdr:oneCellAnchor>
    <xdr:from>
      <xdr:col>31</xdr:col>
      <xdr:colOff>297180</xdr:colOff>
      <xdr:row>40</xdr:row>
      <xdr:rowOff>7620</xdr:rowOff>
    </xdr:from>
    <xdr:ext cx="342000" cy="342000"/>
    <xdr:pic>
      <xdr:nvPicPr>
        <xdr:cNvPr id="35" name="Kép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18420" y="6096000"/>
          <a:ext cx="342000" cy="342000"/>
        </a:xfrm>
        <a:prstGeom prst="rect">
          <a:avLst/>
        </a:prstGeom>
      </xdr:spPr>
    </xdr:pic>
    <xdr:clientData/>
  </xdr:oneCellAnchor>
  <xdr:oneCellAnchor>
    <xdr:from>
      <xdr:col>19</xdr:col>
      <xdr:colOff>0</xdr:colOff>
      <xdr:row>43</xdr:row>
      <xdr:rowOff>0</xdr:rowOff>
    </xdr:from>
    <xdr:ext cx="342000" cy="342000"/>
    <xdr:pic>
      <xdr:nvPicPr>
        <xdr:cNvPr id="36" name="Kép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80760" y="6583680"/>
          <a:ext cx="342000" cy="342000"/>
        </a:xfrm>
        <a:prstGeom prst="rect">
          <a:avLst/>
        </a:prstGeom>
      </xdr:spPr>
    </xdr:pic>
    <xdr:clientData/>
  </xdr:oneCellAnchor>
  <xdr:oneCellAnchor>
    <xdr:from>
      <xdr:col>19</xdr:col>
      <xdr:colOff>0</xdr:colOff>
      <xdr:row>46</xdr:row>
      <xdr:rowOff>0</xdr:rowOff>
    </xdr:from>
    <xdr:ext cx="342000" cy="342000"/>
    <xdr:pic>
      <xdr:nvPicPr>
        <xdr:cNvPr id="37" name="Kép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80760" y="7078980"/>
          <a:ext cx="342000" cy="342000"/>
        </a:xfrm>
        <a:prstGeom prst="rect">
          <a:avLst/>
        </a:prstGeom>
      </xdr:spPr>
    </xdr:pic>
    <xdr:clientData/>
  </xdr:oneCellAnchor>
  <xdr:oneCellAnchor>
    <xdr:from>
      <xdr:col>31</xdr:col>
      <xdr:colOff>289560</xdr:colOff>
      <xdr:row>49</xdr:row>
      <xdr:rowOff>22860</xdr:rowOff>
    </xdr:from>
    <xdr:ext cx="342000" cy="342000"/>
    <xdr:pic>
      <xdr:nvPicPr>
        <xdr:cNvPr id="38" name="Kép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10800" y="7597140"/>
          <a:ext cx="342000" cy="342000"/>
        </a:xfrm>
        <a:prstGeom prst="rect">
          <a:avLst/>
        </a:prstGeom>
      </xdr:spPr>
    </xdr:pic>
    <xdr:clientData/>
  </xdr:oneCellAnchor>
  <xdr:oneCellAnchor>
    <xdr:from>
      <xdr:col>19</xdr:col>
      <xdr:colOff>0</xdr:colOff>
      <xdr:row>55</xdr:row>
      <xdr:rowOff>0</xdr:rowOff>
    </xdr:from>
    <xdr:ext cx="342000" cy="342000"/>
    <xdr:pic>
      <xdr:nvPicPr>
        <xdr:cNvPr id="39" name="Kép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80760" y="8564880"/>
          <a:ext cx="342000" cy="342000"/>
        </a:xfrm>
        <a:prstGeom prst="rect">
          <a:avLst/>
        </a:prstGeom>
      </xdr:spPr>
    </xdr:pic>
    <xdr:clientData/>
  </xdr:oneCellAnchor>
  <xdr:oneCellAnchor>
    <xdr:from>
      <xdr:col>16</xdr:col>
      <xdr:colOff>297180</xdr:colOff>
      <xdr:row>52</xdr:row>
      <xdr:rowOff>15240</xdr:rowOff>
    </xdr:from>
    <xdr:ext cx="342000" cy="342000"/>
    <xdr:pic>
      <xdr:nvPicPr>
        <xdr:cNvPr id="40" name="Kép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17820" y="8084820"/>
          <a:ext cx="342000" cy="342000"/>
        </a:xfrm>
        <a:prstGeom prst="rect">
          <a:avLst/>
        </a:prstGeom>
      </xdr:spPr>
    </xdr:pic>
    <xdr:clientData/>
  </xdr:oneCellAnchor>
  <xdr:oneCellAnchor>
    <xdr:from>
      <xdr:col>4</xdr:col>
      <xdr:colOff>0</xdr:colOff>
      <xdr:row>52</xdr:row>
      <xdr:rowOff>0</xdr:rowOff>
    </xdr:from>
    <xdr:ext cx="342000" cy="342000"/>
    <xdr:pic>
      <xdr:nvPicPr>
        <xdr:cNvPr id="41" name="Kép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0160" y="8069580"/>
          <a:ext cx="342000" cy="342000"/>
        </a:xfrm>
        <a:prstGeom prst="rect">
          <a:avLst/>
        </a:prstGeom>
      </xdr:spPr>
    </xdr:pic>
    <xdr:clientData/>
  </xdr:oneCellAnchor>
  <xdr:oneCellAnchor>
    <xdr:from>
      <xdr:col>16</xdr:col>
      <xdr:colOff>297180</xdr:colOff>
      <xdr:row>49</xdr:row>
      <xdr:rowOff>7620</xdr:rowOff>
    </xdr:from>
    <xdr:ext cx="342000" cy="342000"/>
    <xdr:pic>
      <xdr:nvPicPr>
        <xdr:cNvPr id="42" name="Kép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17820" y="7581900"/>
          <a:ext cx="342000" cy="342000"/>
        </a:xfrm>
        <a:prstGeom prst="rect">
          <a:avLst/>
        </a:prstGeom>
      </xdr:spPr>
    </xdr:pic>
    <xdr:clientData/>
  </xdr:oneCellAnchor>
  <xdr:oneCellAnchor>
    <xdr:from>
      <xdr:col>16</xdr:col>
      <xdr:colOff>304800</xdr:colOff>
      <xdr:row>46</xdr:row>
      <xdr:rowOff>7620</xdr:rowOff>
    </xdr:from>
    <xdr:ext cx="342000" cy="342000"/>
    <xdr:pic>
      <xdr:nvPicPr>
        <xdr:cNvPr id="43" name="Kép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25440" y="7086600"/>
          <a:ext cx="342000" cy="342000"/>
        </a:xfrm>
        <a:prstGeom prst="rect">
          <a:avLst/>
        </a:prstGeom>
      </xdr:spPr>
    </xdr:pic>
    <xdr:clientData/>
  </xdr:oneCellAnchor>
  <xdr:oneCellAnchor>
    <xdr:from>
      <xdr:col>16</xdr:col>
      <xdr:colOff>297180</xdr:colOff>
      <xdr:row>43</xdr:row>
      <xdr:rowOff>7620</xdr:rowOff>
    </xdr:from>
    <xdr:ext cx="342000" cy="342000"/>
    <xdr:pic>
      <xdr:nvPicPr>
        <xdr:cNvPr id="44" name="Kép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17820" y="6591300"/>
          <a:ext cx="342000" cy="342000"/>
        </a:xfrm>
        <a:prstGeom prst="rect">
          <a:avLst/>
        </a:prstGeom>
      </xdr:spPr>
    </xdr:pic>
    <xdr:clientData/>
  </xdr:oneCellAnchor>
  <xdr:oneCellAnchor>
    <xdr:from>
      <xdr:col>19</xdr:col>
      <xdr:colOff>0</xdr:colOff>
      <xdr:row>31</xdr:row>
      <xdr:rowOff>0</xdr:rowOff>
    </xdr:from>
    <xdr:ext cx="342000" cy="342000"/>
    <xdr:pic>
      <xdr:nvPicPr>
        <xdr:cNvPr id="45" name="Kép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80760" y="4602480"/>
          <a:ext cx="342000" cy="342000"/>
        </a:xfrm>
        <a:prstGeom prst="rect">
          <a:avLst/>
        </a:prstGeom>
      </xdr:spPr>
    </xdr:pic>
    <xdr:clientData/>
  </xdr:oneCellAnchor>
  <xdr:twoCellAnchor editAs="oneCell">
    <xdr:from>
      <xdr:col>16</xdr:col>
      <xdr:colOff>304800</xdr:colOff>
      <xdr:row>23</xdr:row>
      <xdr:rowOff>0</xdr:rowOff>
    </xdr:from>
    <xdr:to>
      <xdr:col>18</xdr:col>
      <xdr:colOff>0</xdr:colOff>
      <xdr:row>24</xdr:row>
      <xdr:rowOff>135255</xdr:rowOff>
    </xdr:to>
    <xdr:pic>
      <xdr:nvPicPr>
        <xdr:cNvPr id="46" name="Kép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4"/>
        <a:stretch>
          <a:fillRect/>
        </a:stretch>
      </xdr:blipFill>
      <xdr:spPr>
        <a:xfrm>
          <a:off x="5425440" y="3230880"/>
          <a:ext cx="335280" cy="337185"/>
        </a:xfrm>
        <a:prstGeom prst="rect">
          <a:avLst/>
        </a:prstGeom>
      </xdr:spPr>
    </xdr:pic>
    <xdr:clientData/>
  </xdr:twoCellAnchor>
  <xdr:twoCellAnchor editAs="oneCell">
    <xdr:from>
      <xdr:col>19</xdr:col>
      <xdr:colOff>0</xdr:colOff>
      <xdr:row>27</xdr:row>
      <xdr:rowOff>0</xdr:rowOff>
    </xdr:from>
    <xdr:to>
      <xdr:col>20</xdr:col>
      <xdr:colOff>19050</xdr:colOff>
      <xdr:row>28</xdr:row>
      <xdr:rowOff>135255</xdr:rowOff>
    </xdr:to>
    <xdr:pic>
      <xdr:nvPicPr>
        <xdr:cNvPr id="47" name="Kép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4"/>
        <a:stretch>
          <a:fillRect/>
        </a:stretch>
      </xdr:blipFill>
      <xdr:spPr>
        <a:xfrm>
          <a:off x="6080760" y="3916680"/>
          <a:ext cx="335280" cy="337185"/>
        </a:xfrm>
        <a:prstGeom prst="rect">
          <a:avLst/>
        </a:prstGeom>
      </xdr:spPr>
    </xdr:pic>
    <xdr:clientData/>
  </xdr:twoCellAnchor>
  <xdr:twoCellAnchor editAs="oneCell">
    <xdr:from>
      <xdr:col>31</xdr:col>
      <xdr:colOff>297180</xdr:colOff>
      <xdr:row>23</xdr:row>
      <xdr:rowOff>0</xdr:rowOff>
    </xdr:from>
    <xdr:to>
      <xdr:col>33</xdr:col>
      <xdr:colOff>2381</xdr:colOff>
      <xdr:row>24</xdr:row>
      <xdr:rowOff>135255</xdr:rowOff>
    </xdr:to>
    <xdr:pic>
      <xdr:nvPicPr>
        <xdr:cNvPr id="48" name="Kép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4"/>
        <a:stretch>
          <a:fillRect/>
        </a:stretch>
      </xdr:blipFill>
      <xdr:spPr>
        <a:xfrm>
          <a:off x="10218420" y="3230880"/>
          <a:ext cx="335280" cy="337185"/>
        </a:xfrm>
        <a:prstGeom prst="rect">
          <a:avLst/>
        </a:prstGeom>
      </xdr:spPr>
    </xdr:pic>
    <xdr:clientData/>
  </xdr:twoCellAnchor>
  <xdr:twoCellAnchor editAs="oneCell">
    <xdr:from>
      <xdr:col>31</xdr:col>
      <xdr:colOff>297180</xdr:colOff>
      <xdr:row>27</xdr:row>
      <xdr:rowOff>0</xdr:rowOff>
    </xdr:from>
    <xdr:to>
      <xdr:col>33</xdr:col>
      <xdr:colOff>2381</xdr:colOff>
      <xdr:row>28</xdr:row>
      <xdr:rowOff>135255</xdr:rowOff>
    </xdr:to>
    <xdr:pic>
      <xdr:nvPicPr>
        <xdr:cNvPr id="49" name="Kép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4"/>
        <a:stretch>
          <a:fillRect/>
        </a:stretch>
      </xdr:blipFill>
      <xdr:spPr>
        <a:xfrm>
          <a:off x="10218420" y="3916680"/>
          <a:ext cx="335280" cy="337185"/>
        </a:xfrm>
        <a:prstGeom prst="rect">
          <a:avLst/>
        </a:prstGeom>
      </xdr:spPr>
    </xdr:pic>
    <xdr:clientData/>
  </xdr:twoCellAnchor>
  <xdr:twoCellAnchor editAs="oneCell">
    <xdr:from>
      <xdr:col>19</xdr:col>
      <xdr:colOff>0</xdr:colOff>
      <xdr:row>34</xdr:row>
      <xdr:rowOff>0</xdr:rowOff>
    </xdr:from>
    <xdr:to>
      <xdr:col>20</xdr:col>
      <xdr:colOff>19050</xdr:colOff>
      <xdr:row>35</xdr:row>
      <xdr:rowOff>135255</xdr:rowOff>
    </xdr:to>
    <xdr:pic>
      <xdr:nvPicPr>
        <xdr:cNvPr id="50" name="Kép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4"/>
        <a:stretch>
          <a:fillRect/>
        </a:stretch>
      </xdr:blipFill>
      <xdr:spPr>
        <a:xfrm>
          <a:off x="6080760" y="5097780"/>
          <a:ext cx="335280" cy="337185"/>
        </a:xfrm>
        <a:prstGeom prst="rect">
          <a:avLst/>
        </a:prstGeom>
      </xdr:spPr>
    </xdr:pic>
    <xdr:clientData/>
  </xdr:twoCellAnchor>
  <xdr:twoCellAnchor editAs="oneCell">
    <xdr:from>
      <xdr:col>34</xdr:col>
      <xdr:colOff>0</xdr:colOff>
      <xdr:row>27</xdr:row>
      <xdr:rowOff>11906</xdr:rowOff>
    </xdr:from>
    <xdr:to>
      <xdr:col>35</xdr:col>
      <xdr:colOff>15240</xdr:colOff>
      <xdr:row>28</xdr:row>
      <xdr:rowOff>135731</xdr:rowOff>
    </xdr:to>
    <xdr:pic>
      <xdr:nvPicPr>
        <xdr:cNvPr id="51" name="Kép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4"/>
        <a:stretch>
          <a:fillRect/>
        </a:stretch>
      </xdr:blipFill>
      <xdr:spPr>
        <a:xfrm>
          <a:off x="10929938" y="6084094"/>
          <a:ext cx="340518" cy="325755"/>
        </a:xfrm>
        <a:prstGeom prst="rect">
          <a:avLst/>
        </a:prstGeom>
      </xdr:spPr>
    </xdr:pic>
    <xdr:clientData/>
  </xdr:twoCellAnchor>
  <xdr:twoCellAnchor editAs="oneCell">
    <xdr:from>
      <xdr:col>34</xdr:col>
      <xdr:colOff>0</xdr:colOff>
      <xdr:row>31</xdr:row>
      <xdr:rowOff>11906</xdr:rowOff>
    </xdr:from>
    <xdr:to>
      <xdr:col>35</xdr:col>
      <xdr:colOff>15240</xdr:colOff>
      <xdr:row>32</xdr:row>
      <xdr:rowOff>135731</xdr:rowOff>
    </xdr:to>
    <xdr:pic>
      <xdr:nvPicPr>
        <xdr:cNvPr id="52" name="Kép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4"/>
        <a:stretch>
          <a:fillRect/>
        </a:stretch>
      </xdr:blipFill>
      <xdr:spPr>
        <a:xfrm>
          <a:off x="10929938" y="6774656"/>
          <a:ext cx="340518" cy="325755"/>
        </a:xfrm>
        <a:prstGeom prst="rect">
          <a:avLst/>
        </a:prstGeom>
      </xdr:spPr>
    </xdr:pic>
    <xdr:clientData/>
  </xdr:twoCellAnchor>
  <xdr:twoCellAnchor editAs="oneCell">
    <xdr:from>
      <xdr:col>34</xdr:col>
      <xdr:colOff>0</xdr:colOff>
      <xdr:row>34</xdr:row>
      <xdr:rowOff>0</xdr:rowOff>
    </xdr:from>
    <xdr:to>
      <xdr:col>35</xdr:col>
      <xdr:colOff>19050</xdr:colOff>
      <xdr:row>35</xdr:row>
      <xdr:rowOff>135255</xdr:rowOff>
    </xdr:to>
    <xdr:pic>
      <xdr:nvPicPr>
        <xdr:cNvPr id="53" name="Kép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4"/>
        <a:stretch>
          <a:fillRect/>
        </a:stretch>
      </xdr:blipFill>
      <xdr:spPr>
        <a:xfrm>
          <a:off x="10881360" y="5097780"/>
          <a:ext cx="335280" cy="337185"/>
        </a:xfrm>
        <a:prstGeom prst="rect">
          <a:avLst/>
        </a:prstGeom>
      </xdr:spPr>
    </xdr:pic>
    <xdr:clientData/>
  </xdr:twoCellAnchor>
  <xdr:twoCellAnchor editAs="oneCell">
    <xdr:from>
      <xdr:col>4</xdr:col>
      <xdr:colOff>0</xdr:colOff>
      <xdr:row>49</xdr:row>
      <xdr:rowOff>0</xdr:rowOff>
    </xdr:from>
    <xdr:to>
      <xdr:col>5</xdr:col>
      <xdr:colOff>19050</xdr:colOff>
      <xdr:row>50</xdr:row>
      <xdr:rowOff>135255</xdr:rowOff>
    </xdr:to>
    <xdr:pic>
      <xdr:nvPicPr>
        <xdr:cNvPr id="54" name="Kép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4"/>
        <a:stretch>
          <a:fillRect/>
        </a:stretch>
      </xdr:blipFill>
      <xdr:spPr>
        <a:xfrm>
          <a:off x="1280160" y="7574280"/>
          <a:ext cx="335280" cy="337185"/>
        </a:xfrm>
        <a:prstGeom prst="rect">
          <a:avLst/>
        </a:prstGeom>
      </xdr:spPr>
    </xdr:pic>
    <xdr:clientData/>
  </xdr:twoCellAnchor>
  <xdr:twoCellAnchor editAs="oneCell">
    <xdr:from>
      <xdr:col>4</xdr:col>
      <xdr:colOff>0</xdr:colOff>
      <xdr:row>55</xdr:row>
      <xdr:rowOff>0</xdr:rowOff>
    </xdr:from>
    <xdr:to>
      <xdr:col>5</xdr:col>
      <xdr:colOff>19050</xdr:colOff>
      <xdr:row>56</xdr:row>
      <xdr:rowOff>135255</xdr:rowOff>
    </xdr:to>
    <xdr:pic>
      <xdr:nvPicPr>
        <xdr:cNvPr id="55" name="Kép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4"/>
        <a:stretch>
          <a:fillRect/>
        </a:stretch>
      </xdr:blipFill>
      <xdr:spPr>
        <a:xfrm>
          <a:off x="1280160" y="8564880"/>
          <a:ext cx="335280" cy="337185"/>
        </a:xfrm>
        <a:prstGeom prst="rect">
          <a:avLst/>
        </a:prstGeom>
      </xdr:spPr>
    </xdr:pic>
    <xdr:clientData/>
  </xdr:twoCellAnchor>
  <xdr:twoCellAnchor editAs="oneCell">
    <xdr:from>
      <xdr:col>4</xdr:col>
      <xdr:colOff>0</xdr:colOff>
      <xdr:row>59</xdr:row>
      <xdr:rowOff>0</xdr:rowOff>
    </xdr:from>
    <xdr:to>
      <xdr:col>5</xdr:col>
      <xdr:colOff>19050</xdr:colOff>
      <xdr:row>60</xdr:row>
      <xdr:rowOff>135255</xdr:rowOff>
    </xdr:to>
    <xdr:pic>
      <xdr:nvPicPr>
        <xdr:cNvPr id="56" name="Kép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4"/>
        <a:stretch>
          <a:fillRect/>
        </a:stretch>
      </xdr:blipFill>
      <xdr:spPr>
        <a:xfrm>
          <a:off x="1280160" y="9250680"/>
          <a:ext cx="335280" cy="337185"/>
        </a:xfrm>
        <a:prstGeom prst="rect">
          <a:avLst/>
        </a:prstGeom>
      </xdr:spPr>
    </xdr:pic>
    <xdr:clientData/>
  </xdr:twoCellAnchor>
  <xdr:twoCellAnchor editAs="oneCell">
    <xdr:from>
      <xdr:col>16</xdr:col>
      <xdr:colOff>297180</xdr:colOff>
      <xdr:row>59</xdr:row>
      <xdr:rowOff>0</xdr:rowOff>
    </xdr:from>
    <xdr:to>
      <xdr:col>18</xdr:col>
      <xdr:colOff>2381</xdr:colOff>
      <xdr:row>60</xdr:row>
      <xdr:rowOff>135255</xdr:rowOff>
    </xdr:to>
    <xdr:pic>
      <xdr:nvPicPr>
        <xdr:cNvPr id="57" name="Kép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4"/>
        <a:stretch>
          <a:fillRect/>
        </a:stretch>
      </xdr:blipFill>
      <xdr:spPr>
        <a:xfrm>
          <a:off x="5417820" y="9250680"/>
          <a:ext cx="335280" cy="337185"/>
        </a:xfrm>
        <a:prstGeom prst="rect">
          <a:avLst/>
        </a:prstGeom>
      </xdr:spPr>
    </xdr:pic>
    <xdr:clientData/>
  </xdr:twoCellAnchor>
  <xdr:twoCellAnchor editAs="oneCell">
    <xdr:from>
      <xdr:col>19</xdr:col>
      <xdr:colOff>0</xdr:colOff>
      <xdr:row>59</xdr:row>
      <xdr:rowOff>0</xdr:rowOff>
    </xdr:from>
    <xdr:to>
      <xdr:col>20</xdr:col>
      <xdr:colOff>19050</xdr:colOff>
      <xdr:row>60</xdr:row>
      <xdr:rowOff>135255</xdr:rowOff>
    </xdr:to>
    <xdr:pic>
      <xdr:nvPicPr>
        <xdr:cNvPr id="58" name="Kép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4"/>
        <a:stretch>
          <a:fillRect/>
        </a:stretch>
      </xdr:blipFill>
      <xdr:spPr>
        <a:xfrm>
          <a:off x="6080760" y="9250680"/>
          <a:ext cx="335280" cy="337185"/>
        </a:xfrm>
        <a:prstGeom prst="rect">
          <a:avLst/>
        </a:prstGeom>
      </xdr:spPr>
    </xdr:pic>
    <xdr:clientData/>
  </xdr:twoCellAnchor>
  <xdr:twoCellAnchor editAs="oneCell">
    <xdr:from>
      <xdr:col>19</xdr:col>
      <xdr:colOff>0</xdr:colOff>
      <xdr:row>62</xdr:row>
      <xdr:rowOff>0</xdr:rowOff>
    </xdr:from>
    <xdr:to>
      <xdr:col>20</xdr:col>
      <xdr:colOff>19050</xdr:colOff>
      <xdr:row>63</xdr:row>
      <xdr:rowOff>135255</xdr:rowOff>
    </xdr:to>
    <xdr:pic>
      <xdr:nvPicPr>
        <xdr:cNvPr id="59" name="Kép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4"/>
        <a:stretch>
          <a:fillRect/>
        </a:stretch>
      </xdr:blipFill>
      <xdr:spPr>
        <a:xfrm>
          <a:off x="6080760" y="9745980"/>
          <a:ext cx="335280" cy="337185"/>
        </a:xfrm>
        <a:prstGeom prst="rect">
          <a:avLst/>
        </a:prstGeom>
      </xdr:spPr>
    </xdr:pic>
    <xdr:clientData/>
  </xdr:twoCellAnchor>
  <xdr:twoCellAnchor editAs="oneCell">
    <xdr:from>
      <xdr:col>31</xdr:col>
      <xdr:colOff>289560</xdr:colOff>
      <xdr:row>59</xdr:row>
      <xdr:rowOff>22860</xdr:rowOff>
    </xdr:from>
    <xdr:to>
      <xdr:col>32</xdr:col>
      <xdr:colOff>304800</xdr:colOff>
      <xdr:row>60</xdr:row>
      <xdr:rowOff>173355</xdr:rowOff>
    </xdr:to>
    <xdr:pic>
      <xdr:nvPicPr>
        <xdr:cNvPr id="60" name="Kép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4"/>
        <a:stretch>
          <a:fillRect/>
        </a:stretch>
      </xdr:blipFill>
      <xdr:spPr>
        <a:xfrm>
          <a:off x="10210800" y="9273540"/>
          <a:ext cx="335280" cy="337185"/>
        </a:xfrm>
        <a:prstGeom prst="rect">
          <a:avLst/>
        </a:prstGeom>
      </xdr:spPr>
    </xdr:pic>
    <xdr:clientData/>
  </xdr:twoCellAnchor>
  <xdr:twoCellAnchor editAs="oneCell">
    <xdr:from>
      <xdr:col>31</xdr:col>
      <xdr:colOff>297180</xdr:colOff>
      <xdr:row>62</xdr:row>
      <xdr:rowOff>0</xdr:rowOff>
    </xdr:from>
    <xdr:to>
      <xdr:col>33</xdr:col>
      <xdr:colOff>2381</xdr:colOff>
      <xdr:row>63</xdr:row>
      <xdr:rowOff>135255</xdr:rowOff>
    </xdr:to>
    <xdr:pic>
      <xdr:nvPicPr>
        <xdr:cNvPr id="61" name="Kép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4"/>
        <a:stretch>
          <a:fillRect/>
        </a:stretch>
      </xdr:blipFill>
      <xdr:spPr>
        <a:xfrm>
          <a:off x="10218420" y="9745980"/>
          <a:ext cx="335280" cy="337185"/>
        </a:xfrm>
        <a:prstGeom prst="rect">
          <a:avLst/>
        </a:prstGeom>
      </xdr:spPr>
    </xdr:pic>
    <xdr:clientData/>
  </xdr:twoCellAnchor>
  <xdr:twoCellAnchor editAs="oneCell">
    <xdr:from>
      <xdr:col>31</xdr:col>
      <xdr:colOff>297180</xdr:colOff>
      <xdr:row>65</xdr:row>
      <xdr:rowOff>0</xdr:rowOff>
    </xdr:from>
    <xdr:to>
      <xdr:col>33</xdr:col>
      <xdr:colOff>2381</xdr:colOff>
      <xdr:row>66</xdr:row>
      <xdr:rowOff>135255</xdr:rowOff>
    </xdr:to>
    <xdr:pic>
      <xdr:nvPicPr>
        <xdr:cNvPr id="62" name="Kép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4"/>
        <a:stretch>
          <a:fillRect/>
        </a:stretch>
      </xdr:blipFill>
      <xdr:spPr>
        <a:xfrm>
          <a:off x="10218420" y="10241280"/>
          <a:ext cx="335280" cy="337185"/>
        </a:xfrm>
        <a:prstGeom prst="rect">
          <a:avLst/>
        </a:prstGeom>
      </xdr:spPr>
    </xdr:pic>
    <xdr:clientData/>
  </xdr:twoCellAnchor>
  <xdr:twoCellAnchor editAs="oneCell">
    <xdr:from>
      <xdr:col>19</xdr:col>
      <xdr:colOff>0</xdr:colOff>
      <xdr:row>65</xdr:row>
      <xdr:rowOff>0</xdr:rowOff>
    </xdr:from>
    <xdr:to>
      <xdr:col>20</xdr:col>
      <xdr:colOff>19050</xdr:colOff>
      <xdr:row>66</xdr:row>
      <xdr:rowOff>135255</xdr:rowOff>
    </xdr:to>
    <xdr:pic>
      <xdr:nvPicPr>
        <xdr:cNvPr id="63" name="Kép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4"/>
        <a:stretch>
          <a:fillRect/>
        </a:stretch>
      </xdr:blipFill>
      <xdr:spPr>
        <a:xfrm>
          <a:off x="6080760" y="10241280"/>
          <a:ext cx="335280" cy="337185"/>
        </a:xfrm>
        <a:prstGeom prst="rect">
          <a:avLst/>
        </a:prstGeom>
      </xdr:spPr>
    </xdr:pic>
    <xdr:clientData/>
  </xdr:twoCellAnchor>
  <xdr:twoCellAnchor editAs="oneCell">
    <xdr:from>
      <xdr:col>4</xdr:col>
      <xdr:colOff>0</xdr:colOff>
      <xdr:row>65</xdr:row>
      <xdr:rowOff>0</xdr:rowOff>
    </xdr:from>
    <xdr:to>
      <xdr:col>5</xdr:col>
      <xdr:colOff>19050</xdr:colOff>
      <xdr:row>66</xdr:row>
      <xdr:rowOff>135255</xdr:rowOff>
    </xdr:to>
    <xdr:pic>
      <xdr:nvPicPr>
        <xdr:cNvPr id="64" name="Kép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4"/>
        <a:stretch>
          <a:fillRect/>
        </a:stretch>
      </xdr:blipFill>
      <xdr:spPr>
        <a:xfrm>
          <a:off x="1280160" y="10241280"/>
          <a:ext cx="335280" cy="337185"/>
        </a:xfrm>
        <a:prstGeom prst="rect">
          <a:avLst/>
        </a:prstGeom>
      </xdr:spPr>
    </xdr:pic>
    <xdr:clientData/>
  </xdr:twoCellAnchor>
  <xdr:twoCellAnchor editAs="oneCell">
    <xdr:from>
      <xdr:col>4</xdr:col>
      <xdr:colOff>0</xdr:colOff>
      <xdr:row>62</xdr:row>
      <xdr:rowOff>0</xdr:rowOff>
    </xdr:from>
    <xdr:to>
      <xdr:col>5</xdr:col>
      <xdr:colOff>19050</xdr:colOff>
      <xdr:row>63</xdr:row>
      <xdr:rowOff>135255</xdr:rowOff>
    </xdr:to>
    <xdr:pic>
      <xdr:nvPicPr>
        <xdr:cNvPr id="65" name="Kép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4"/>
        <a:stretch>
          <a:fillRect/>
        </a:stretch>
      </xdr:blipFill>
      <xdr:spPr>
        <a:xfrm>
          <a:off x="1280160" y="9745980"/>
          <a:ext cx="335280" cy="337185"/>
        </a:xfrm>
        <a:prstGeom prst="rect">
          <a:avLst/>
        </a:prstGeom>
      </xdr:spPr>
    </xdr:pic>
    <xdr:clientData/>
  </xdr:twoCellAnchor>
  <xdr:twoCellAnchor editAs="oneCell">
    <xdr:from>
      <xdr:col>16</xdr:col>
      <xdr:colOff>297180</xdr:colOff>
      <xdr:row>62</xdr:row>
      <xdr:rowOff>0</xdr:rowOff>
    </xdr:from>
    <xdr:to>
      <xdr:col>18</xdr:col>
      <xdr:colOff>2381</xdr:colOff>
      <xdr:row>63</xdr:row>
      <xdr:rowOff>135255</xdr:rowOff>
    </xdr:to>
    <xdr:pic>
      <xdr:nvPicPr>
        <xdr:cNvPr id="66" name="Kép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4"/>
        <a:stretch>
          <a:fillRect/>
        </a:stretch>
      </xdr:blipFill>
      <xdr:spPr>
        <a:xfrm>
          <a:off x="5417820" y="9745980"/>
          <a:ext cx="335280" cy="337185"/>
        </a:xfrm>
        <a:prstGeom prst="rect">
          <a:avLst/>
        </a:prstGeom>
      </xdr:spPr>
    </xdr:pic>
    <xdr:clientData/>
  </xdr:twoCellAnchor>
  <xdr:twoCellAnchor editAs="oneCell">
    <xdr:from>
      <xdr:col>16</xdr:col>
      <xdr:colOff>297180</xdr:colOff>
      <xdr:row>65</xdr:row>
      <xdr:rowOff>0</xdr:rowOff>
    </xdr:from>
    <xdr:to>
      <xdr:col>18</xdr:col>
      <xdr:colOff>2381</xdr:colOff>
      <xdr:row>66</xdr:row>
      <xdr:rowOff>135255</xdr:rowOff>
    </xdr:to>
    <xdr:pic>
      <xdr:nvPicPr>
        <xdr:cNvPr id="67" name="Kép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4"/>
        <a:stretch>
          <a:fillRect/>
        </a:stretch>
      </xdr:blipFill>
      <xdr:spPr>
        <a:xfrm>
          <a:off x="5417820" y="10241280"/>
          <a:ext cx="335280" cy="337185"/>
        </a:xfrm>
        <a:prstGeom prst="rect">
          <a:avLst/>
        </a:prstGeom>
      </xdr:spPr>
    </xdr:pic>
    <xdr:clientData/>
  </xdr:twoCellAnchor>
  <xdr:twoCellAnchor editAs="oneCell">
    <xdr:from>
      <xdr:col>31</xdr:col>
      <xdr:colOff>289560</xdr:colOff>
      <xdr:row>43</xdr:row>
      <xdr:rowOff>0</xdr:rowOff>
    </xdr:from>
    <xdr:to>
      <xdr:col>32</xdr:col>
      <xdr:colOff>304800</xdr:colOff>
      <xdr:row>44</xdr:row>
      <xdr:rowOff>135255</xdr:rowOff>
    </xdr:to>
    <xdr:pic>
      <xdr:nvPicPr>
        <xdr:cNvPr id="68" name="Kép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4"/>
        <a:stretch>
          <a:fillRect/>
        </a:stretch>
      </xdr:blipFill>
      <xdr:spPr>
        <a:xfrm>
          <a:off x="10210800" y="6583680"/>
          <a:ext cx="335280" cy="337185"/>
        </a:xfrm>
        <a:prstGeom prst="rect">
          <a:avLst/>
        </a:prstGeom>
      </xdr:spPr>
    </xdr:pic>
    <xdr:clientData/>
  </xdr:twoCellAnchor>
  <xdr:oneCellAnchor>
    <xdr:from>
      <xdr:col>4</xdr:col>
      <xdr:colOff>0</xdr:colOff>
      <xdr:row>37</xdr:row>
      <xdr:rowOff>0</xdr:rowOff>
    </xdr:from>
    <xdr:ext cx="342000" cy="342000"/>
    <xdr:pic>
      <xdr:nvPicPr>
        <xdr:cNvPr id="69" name="Kép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0160" y="5593080"/>
          <a:ext cx="342000" cy="342000"/>
        </a:xfrm>
        <a:prstGeom prst="rect">
          <a:avLst/>
        </a:prstGeom>
      </xdr:spPr>
    </xdr:pic>
    <xdr:clientData/>
  </xdr:oneCellAnchor>
  <xdr:oneCellAnchor>
    <xdr:from>
      <xdr:col>4</xdr:col>
      <xdr:colOff>0</xdr:colOff>
      <xdr:row>40</xdr:row>
      <xdr:rowOff>0</xdr:rowOff>
    </xdr:from>
    <xdr:ext cx="342000" cy="342000"/>
    <xdr:pic>
      <xdr:nvPicPr>
        <xdr:cNvPr id="70" name="Kép 6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0160" y="6088380"/>
          <a:ext cx="342000" cy="342000"/>
        </a:xfrm>
        <a:prstGeom prst="rect">
          <a:avLst/>
        </a:prstGeom>
      </xdr:spPr>
    </xdr:pic>
    <xdr:clientData/>
  </xdr:oneCellAnchor>
  <xdr:oneCellAnchor>
    <xdr:from>
      <xdr:col>16</xdr:col>
      <xdr:colOff>289560</xdr:colOff>
      <xdr:row>34</xdr:row>
      <xdr:rowOff>7620</xdr:rowOff>
    </xdr:from>
    <xdr:ext cx="342000" cy="342000"/>
    <xdr:pic>
      <xdr:nvPicPr>
        <xdr:cNvPr id="71" name="Kép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10200" y="5105400"/>
          <a:ext cx="342000" cy="342000"/>
        </a:xfrm>
        <a:prstGeom prst="rect">
          <a:avLst/>
        </a:prstGeom>
      </xdr:spPr>
    </xdr:pic>
    <xdr:clientData/>
  </xdr:oneCellAnchor>
  <xdr:oneCellAnchor>
    <xdr:from>
      <xdr:col>4</xdr:col>
      <xdr:colOff>0</xdr:colOff>
      <xdr:row>34</xdr:row>
      <xdr:rowOff>0</xdr:rowOff>
    </xdr:from>
    <xdr:ext cx="342000" cy="342000"/>
    <xdr:pic>
      <xdr:nvPicPr>
        <xdr:cNvPr id="72" name="Kép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80160" y="5097780"/>
          <a:ext cx="342000" cy="342000"/>
        </a:xfrm>
        <a:prstGeom prst="rect">
          <a:avLst/>
        </a:prstGeom>
      </xdr:spPr>
    </xdr:pic>
    <xdr:clientData/>
  </xdr:oneCellAnchor>
  <xdr:oneCellAnchor>
    <xdr:from>
      <xdr:col>16</xdr:col>
      <xdr:colOff>297180</xdr:colOff>
      <xdr:row>31</xdr:row>
      <xdr:rowOff>15240</xdr:rowOff>
    </xdr:from>
    <xdr:ext cx="342000" cy="342000"/>
    <xdr:pic>
      <xdr:nvPicPr>
        <xdr:cNvPr id="73" name="Kép 72">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17820" y="4617720"/>
          <a:ext cx="342000" cy="342000"/>
        </a:xfrm>
        <a:prstGeom prst="rect">
          <a:avLst/>
        </a:prstGeom>
      </xdr:spPr>
    </xdr:pic>
    <xdr:clientData/>
  </xdr:oneCellAnchor>
  <xdr:oneCellAnchor>
    <xdr:from>
      <xdr:col>31</xdr:col>
      <xdr:colOff>281940</xdr:colOff>
      <xdr:row>34</xdr:row>
      <xdr:rowOff>7620</xdr:rowOff>
    </xdr:from>
    <xdr:ext cx="342000" cy="342000"/>
    <xdr:pic>
      <xdr:nvPicPr>
        <xdr:cNvPr id="74" name="Kép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03180" y="5105400"/>
          <a:ext cx="342000" cy="342000"/>
        </a:xfrm>
        <a:prstGeom prst="rect">
          <a:avLst/>
        </a:prstGeom>
      </xdr:spPr>
    </xdr:pic>
    <xdr:clientData/>
  </xdr:oneCellAnchor>
  <xdr:twoCellAnchor editAs="oneCell">
    <xdr:from>
      <xdr:col>31</xdr:col>
      <xdr:colOff>297180</xdr:colOff>
      <xdr:row>46</xdr:row>
      <xdr:rowOff>0</xdr:rowOff>
    </xdr:from>
    <xdr:to>
      <xdr:col>33</xdr:col>
      <xdr:colOff>2381</xdr:colOff>
      <xdr:row>47</xdr:row>
      <xdr:rowOff>135255</xdr:rowOff>
    </xdr:to>
    <xdr:pic>
      <xdr:nvPicPr>
        <xdr:cNvPr id="76" name="Kép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4"/>
        <a:stretch>
          <a:fillRect/>
        </a:stretch>
      </xdr:blipFill>
      <xdr:spPr>
        <a:xfrm>
          <a:off x="10218420" y="7078980"/>
          <a:ext cx="335280" cy="337185"/>
        </a:xfrm>
        <a:prstGeom prst="rect">
          <a:avLst/>
        </a:prstGeom>
      </xdr:spPr>
    </xdr:pic>
    <xdr:clientData/>
  </xdr:twoCellAnchor>
  <xdr:twoCellAnchor editAs="oneCell">
    <xdr:from>
      <xdr:col>16</xdr:col>
      <xdr:colOff>312420</xdr:colOff>
      <xdr:row>27</xdr:row>
      <xdr:rowOff>7620</xdr:rowOff>
    </xdr:from>
    <xdr:to>
      <xdr:col>18</xdr:col>
      <xdr:colOff>18150</xdr:colOff>
      <xdr:row>28</xdr:row>
      <xdr:rowOff>172455</xdr:rowOff>
    </xdr:to>
    <xdr:pic>
      <xdr:nvPicPr>
        <xdr:cNvPr id="77" name="Kép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33060" y="3924300"/>
          <a:ext cx="342000" cy="342000"/>
        </a:xfrm>
        <a:prstGeom prst="rect">
          <a:avLst/>
        </a:prstGeom>
      </xdr:spPr>
    </xdr:pic>
    <xdr:clientData/>
  </xdr:twoCellAnchor>
  <xdr:twoCellAnchor editAs="oneCell">
    <xdr:from>
      <xdr:col>19</xdr:col>
      <xdr:colOff>0</xdr:colOff>
      <xdr:row>49</xdr:row>
      <xdr:rowOff>0</xdr:rowOff>
    </xdr:from>
    <xdr:to>
      <xdr:col>20</xdr:col>
      <xdr:colOff>18150</xdr:colOff>
      <xdr:row>50</xdr:row>
      <xdr:rowOff>151500</xdr:rowOff>
    </xdr:to>
    <xdr:pic>
      <xdr:nvPicPr>
        <xdr:cNvPr id="78" name="Kép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80760" y="7574280"/>
          <a:ext cx="342000" cy="342000"/>
        </a:xfrm>
        <a:prstGeom prst="rect">
          <a:avLst/>
        </a:prstGeom>
      </xdr:spPr>
    </xdr:pic>
    <xdr:clientData/>
  </xdr:twoCellAnchor>
  <xdr:twoCellAnchor editAs="oneCell">
    <xdr:from>
      <xdr:col>31</xdr:col>
      <xdr:colOff>297180</xdr:colOff>
      <xdr:row>52</xdr:row>
      <xdr:rowOff>7620</xdr:rowOff>
    </xdr:from>
    <xdr:to>
      <xdr:col>33</xdr:col>
      <xdr:colOff>1481</xdr:colOff>
      <xdr:row>53</xdr:row>
      <xdr:rowOff>172455</xdr:rowOff>
    </xdr:to>
    <xdr:pic>
      <xdr:nvPicPr>
        <xdr:cNvPr id="79" name="Kép 78">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18420" y="8077200"/>
          <a:ext cx="342000" cy="342000"/>
        </a:xfrm>
        <a:prstGeom prst="rect">
          <a:avLst/>
        </a:prstGeom>
      </xdr:spPr>
    </xdr:pic>
    <xdr:clientData/>
  </xdr:twoCellAnchor>
  <xdr:twoCellAnchor editAs="oneCell">
    <xdr:from>
      <xdr:col>31</xdr:col>
      <xdr:colOff>304800</xdr:colOff>
      <xdr:row>55</xdr:row>
      <xdr:rowOff>15240</xdr:rowOff>
    </xdr:from>
    <xdr:to>
      <xdr:col>33</xdr:col>
      <xdr:colOff>20055</xdr:colOff>
      <xdr:row>56</xdr:row>
      <xdr:rowOff>170550</xdr:rowOff>
    </xdr:to>
    <xdr:pic>
      <xdr:nvPicPr>
        <xdr:cNvPr id="80" name="Kép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26040" y="8580120"/>
          <a:ext cx="342000" cy="342000"/>
        </a:xfrm>
        <a:prstGeom prst="rect">
          <a:avLst/>
        </a:prstGeom>
      </xdr:spPr>
    </xdr:pic>
    <xdr:clientData/>
  </xdr:twoCellAnchor>
  <xdr:twoCellAnchor editAs="oneCell">
    <xdr:from>
      <xdr:col>16</xdr:col>
      <xdr:colOff>304800</xdr:colOff>
      <xdr:row>55</xdr:row>
      <xdr:rowOff>15240</xdr:rowOff>
    </xdr:from>
    <xdr:to>
      <xdr:col>18</xdr:col>
      <xdr:colOff>20055</xdr:colOff>
      <xdr:row>56</xdr:row>
      <xdr:rowOff>170550</xdr:rowOff>
    </xdr:to>
    <xdr:pic>
      <xdr:nvPicPr>
        <xdr:cNvPr id="81" name="Kép 80">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25440" y="8580120"/>
          <a:ext cx="342000" cy="342000"/>
        </a:xfrm>
        <a:prstGeom prst="rect">
          <a:avLst/>
        </a:prstGeom>
      </xdr:spPr>
    </xdr:pic>
    <xdr:clientData/>
  </xdr:twoCellAnchor>
  <xdr:twoCellAnchor editAs="oneCell">
    <xdr:from>
      <xdr:col>34</xdr:col>
      <xdr:colOff>0</xdr:colOff>
      <xdr:row>23</xdr:row>
      <xdr:rowOff>0</xdr:rowOff>
    </xdr:from>
    <xdr:to>
      <xdr:col>35</xdr:col>
      <xdr:colOff>18150</xdr:colOff>
      <xdr:row>24</xdr:row>
      <xdr:rowOff>132450</xdr:rowOff>
    </xdr:to>
    <xdr:pic>
      <xdr:nvPicPr>
        <xdr:cNvPr id="83" name="Kép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881360" y="3230880"/>
          <a:ext cx="347715" cy="336285"/>
        </a:xfrm>
        <a:prstGeom prst="rect">
          <a:avLst/>
        </a:prstGeom>
      </xdr:spPr>
    </xdr:pic>
    <xdr:clientData/>
  </xdr:twoCellAnchor>
  <xdr:oneCellAnchor>
    <xdr:from>
      <xdr:col>19</xdr:col>
      <xdr:colOff>0</xdr:colOff>
      <xdr:row>37</xdr:row>
      <xdr:rowOff>0</xdr:rowOff>
    </xdr:from>
    <xdr:ext cx="335962" cy="342000"/>
    <xdr:pic>
      <xdr:nvPicPr>
        <xdr:cNvPr id="84" name="Kép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80760" y="5593080"/>
          <a:ext cx="335962" cy="342000"/>
        </a:xfrm>
        <a:prstGeom prst="rect">
          <a:avLst/>
        </a:prstGeom>
      </xdr:spPr>
    </xdr:pic>
    <xdr:clientData/>
  </xdr:oneCellAnchor>
  <xdr:oneCellAnchor>
    <xdr:from>
      <xdr:col>4</xdr:col>
      <xdr:colOff>0</xdr:colOff>
      <xdr:row>46</xdr:row>
      <xdr:rowOff>0</xdr:rowOff>
    </xdr:from>
    <xdr:ext cx="335962" cy="342000"/>
    <xdr:pic>
      <xdr:nvPicPr>
        <xdr:cNvPr id="85" name="Kép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0160" y="7078980"/>
          <a:ext cx="335962" cy="342000"/>
        </a:xfrm>
        <a:prstGeom prst="rect">
          <a:avLst/>
        </a:prstGeom>
      </xdr:spPr>
    </xdr:pic>
    <xdr:clientData/>
  </xdr:oneCellAnchor>
  <xdr:oneCellAnchor>
    <xdr:from>
      <xdr:col>16</xdr:col>
      <xdr:colOff>297180</xdr:colOff>
      <xdr:row>40</xdr:row>
      <xdr:rowOff>7620</xdr:rowOff>
    </xdr:from>
    <xdr:ext cx="335962" cy="342000"/>
    <xdr:pic>
      <xdr:nvPicPr>
        <xdr:cNvPr id="86" name="Kép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17820" y="6096000"/>
          <a:ext cx="335962" cy="342000"/>
        </a:xfrm>
        <a:prstGeom prst="rect">
          <a:avLst/>
        </a:prstGeom>
      </xdr:spPr>
    </xdr:pic>
    <xdr:clientData/>
  </xdr:oneCellAnchor>
  <xdr:oneCellAnchor>
    <xdr:from>
      <xdr:col>19</xdr:col>
      <xdr:colOff>0</xdr:colOff>
      <xdr:row>52</xdr:row>
      <xdr:rowOff>0</xdr:rowOff>
    </xdr:from>
    <xdr:ext cx="335962" cy="342000"/>
    <xdr:pic>
      <xdr:nvPicPr>
        <xdr:cNvPr id="87" name="Kép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80760" y="8069580"/>
          <a:ext cx="335962" cy="342000"/>
        </a:xfrm>
        <a:prstGeom prst="rect">
          <a:avLst/>
        </a:prstGeom>
      </xdr:spPr>
    </xdr:pic>
    <xdr:clientData/>
  </xdr:oneCellAnchor>
  <xdr:oneCellAnchor>
    <xdr:from>
      <xdr:col>19</xdr:col>
      <xdr:colOff>0</xdr:colOff>
      <xdr:row>23</xdr:row>
      <xdr:rowOff>0</xdr:rowOff>
    </xdr:from>
    <xdr:ext cx="342000" cy="342000"/>
    <xdr:pic>
      <xdr:nvPicPr>
        <xdr:cNvPr id="88" name="Kép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80760" y="3230880"/>
          <a:ext cx="342000" cy="342000"/>
        </a:xfrm>
        <a:prstGeom prst="rect">
          <a:avLst/>
        </a:prstGeom>
      </xdr:spPr>
    </xdr:pic>
    <xdr:clientData/>
  </xdr:oneCellAnchor>
  <xdr:twoCellAnchor>
    <xdr:from>
      <xdr:col>37</xdr:col>
      <xdr:colOff>750093</xdr:colOff>
      <xdr:row>1</xdr:row>
      <xdr:rowOff>18574</xdr:rowOff>
    </xdr:from>
    <xdr:to>
      <xdr:col>37</xdr:col>
      <xdr:colOff>1293017</xdr:colOff>
      <xdr:row>1</xdr:row>
      <xdr:rowOff>218599</xdr:rowOff>
    </xdr:to>
    <xdr:sp macro="" textlink="">
      <xdr:nvSpPr>
        <xdr:cNvPr id="89" name="Lekerekített téglalap 1">
          <a:hlinkClick xmlns:r="http://schemas.openxmlformats.org/officeDocument/2006/relationships" r:id="rId1" tooltip="Season 2011/2012"/>
          <a:extLst>
            <a:ext uri="{FF2B5EF4-FFF2-40B4-BE49-F238E27FC236}">
              <a16:creationId xmlns:a16="http://schemas.microsoft.com/office/drawing/2014/main" id="{159ACC46-2FC4-42BD-AB0E-2C4E5AE3395F}"/>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90" name="Lekerekített téglalap 2">
          <a:hlinkClick xmlns:r="http://schemas.openxmlformats.org/officeDocument/2006/relationships" r:id="rId1" tooltip="Season 2010/2011"/>
          <a:extLst>
            <a:ext uri="{FF2B5EF4-FFF2-40B4-BE49-F238E27FC236}">
              <a16:creationId xmlns:a16="http://schemas.microsoft.com/office/drawing/2014/main" id="{5E741486-8213-49C1-8CD8-A874B6AD592F}"/>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91" name="Lekerekített téglalap 3">
          <a:hlinkClick xmlns:r="http://schemas.openxmlformats.org/officeDocument/2006/relationships" r:id="rId1" tooltip="Season 2009/2010"/>
          <a:extLst>
            <a:ext uri="{FF2B5EF4-FFF2-40B4-BE49-F238E27FC236}">
              <a16:creationId xmlns:a16="http://schemas.microsoft.com/office/drawing/2014/main" id="{251C505F-F77B-4337-ADFE-32D281B12AFE}"/>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38</xdr:col>
      <xdr:colOff>750093</xdr:colOff>
      <xdr:row>1</xdr:row>
      <xdr:rowOff>18574</xdr:rowOff>
    </xdr:from>
    <xdr:to>
      <xdr:col>38</xdr:col>
      <xdr:colOff>1293017</xdr:colOff>
      <xdr:row>1</xdr:row>
      <xdr:rowOff>218599</xdr:rowOff>
    </xdr:to>
    <xdr:sp macro="" textlink="">
      <xdr:nvSpPr>
        <xdr:cNvPr id="92" name="Lekerekített téglalap 1">
          <a:hlinkClick xmlns:r="http://schemas.openxmlformats.org/officeDocument/2006/relationships" r:id="rId1" tooltip="Season 2011/2012"/>
          <a:extLst>
            <a:ext uri="{FF2B5EF4-FFF2-40B4-BE49-F238E27FC236}">
              <a16:creationId xmlns:a16="http://schemas.microsoft.com/office/drawing/2014/main" id="{213BC740-9F76-40E4-A676-16356B3EA502}"/>
            </a:ext>
          </a:extLst>
        </xdr:cNvPr>
        <xdr:cNvSpPr/>
      </xdr:nvSpPr>
      <xdr:spPr>
        <a:xfrm>
          <a:off x="1263348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38</xdr:col>
      <xdr:colOff>750093</xdr:colOff>
      <xdr:row>2</xdr:row>
      <xdr:rowOff>18574</xdr:rowOff>
    </xdr:from>
    <xdr:to>
      <xdr:col>38</xdr:col>
      <xdr:colOff>1293017</xdr:colOff>
      <xdr:row>2</xdr:row>
      <xdr:rowOff>218599</xdr:rowOff>
    </xdr:to>
    <xdr:sp macro="" textlink="">
      <xdr:nvSpPr>
        <xdr:cNvPr id="93" name="Lekerekített téglalap 2">
          <a:hlinkClick xmlns:r="http://schemas.openxmlformats.org/officeDocument/2006/relationships" r:id="rId1" tooltip="Season 2010/2011"/>
          <a:extLst>
            <a:ext uri="{FF2B5EF4-FFF2-40B4-BE49-F238E27FC236}">
              <a16:creationId xmlns:a16="http://schemas.microsoft.com/office/drawing/2014/main" id="{354A3FE1-D598-4AF5-9F69-E38513E1867C}"/>
            </a:ext>
          </a:extLst>
        </xdr:cNvPr>
        <xdr:cNvSpPr/>
      </xdr:nvSpPr>
      <xdr:spPr>
        <a:xfrm>
          <a:off x="1263348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38</xdr:col>
      <xdr:colOff>750093</xdr:colOff>
      <xdr:row>3</xdr:row>
      <xdr:rowOff>18574</xdr:rowOff>
    </xdr:from>
    <xdr:to>
      <xdr:col>38</xdr:col>
      <xdr:colOff>1293017</xdr:colOff>
      <xdr:row>3</xdr:row>
      <xdr:rowOff>218599</xdr:rowOff>
    </xdr:to>
    <xdr:sp macro="" textlink="">
      <xdr:nvSpPr>
        <xdr:cNvPr id="94" name="Lekerekített téglalap 3">
          <a:hlinkClick xmlns:r="http://schemas.openxmlformats.org/officeDocument/2006/relationships" r:id="rId1" tooltip="Season 2009/2010"/>
          <a:extLst>
            <a:ext uri="{FF2B5EF4-FFF2-40B4-BE49-F238E27FC236}">
              <a16:creationId xmlns:a16="http://schemas.microsoft.com/office/drawing/2014/main" id="{A6210A4F-190C-42F6-81F2-AC612DBF186E}"/>
            </a:ext>
          </a:extLst>
        </xdr:cNvPr>
        <xdr:cNvSpPr/>
      </xdr:nvSpPr>
      <xdr:spPr>
        <a:xfrm>
          <a:off x="1263348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95" name="Lekerekített téglalap 1">
          <a:hlinkClick xmlns:r="http://schemas.openxmlformats.org/officeDocument/2006/relationships" r:id="rId1" tooltip="Season 2011/2012"/>
          <a:extLst>
            <a:ext uri="{FF2B5EF4-FFF2-40B4-BE49-F238E27FC236}">
              <a16:creationId xmlns:a16="http://schemas.microsoft.com/office/drawing/2014/main" id="{BB8A44B5-5187-409B-BF6A-FC5C238258A6}"/>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96" name="Lekerekített téglalap 2">
          <a:hlinkClick xmlns:r="http://schemas.openxmlformats.org/officeDocument/2006/relationships" r:id="rId1" tooltip="Season 2010/2011"/>
          <a:extLst>
            <a:ext uri="{FF2B5EF4-FFF2-40B4-BE49-F238E27FC236}">
              <a16:creationId xmlns:a16="http://schemas.microsoft.com/office/drawing/2014/main" id="{90135175-D734-4E39-B705-5EC374924653}"/>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97" name="Lekerekített téglalap 3">
          <a:hlinkClick xmlns:r="http://schemas.openxmlformats.org/officeDocument/2006/relationships" r:id="rId1" tooltip="Season 2009/2010"/>
          <a:extLst>
            <a:ext uri="{FF2B5EF4-FFF2-40B4-BE49-F238E27FC236}">
              <a16:creationId xmlns:a16="http://schemas.microsoft.com/office/drawing/2014/main" id="{7CB49467-8A1E-482E-9E17-55FBA0DB7580}"/>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147638</xdr:colOff>
      <xdr:row>1</xdr:row>
      <xdr:rowOff>35242</xdr:rowOff>
    </xdr:from>
    <xdr:to>
      <xdr:col>7</xdr:col>
      <xdr:colOff>232587</xdr:colOff>
      <xdr:row>1</xdr:row>
      <xdr:rowOff>492442</xdr:rowOff>
    </xdr:to>
    <xdr:sp macro="" textlink="">
      <xdr:nvSpPr>
        <xdr:cNvPr id="98" name="Lekerekített téglalap 64">
          <a:hlinkClick xmlns:r="http://schemas.openxmlformats.org/officeDocument/2006/relationships" r:id="rId10" tooltip="2004 Pirmasens"/>
          <a:extLst>
            <a:ext uri="{FF2B5EF4-FFF2-40B4-BE49-F238E27FC236}">
              <a16:creationId xmlns:a16="http://schemas.microsoft.com/office/drawing/2014/main" id="{ED6C9276-C983-4FB2-AD74-D7B376856FB0}"/>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99" name="Lekerekített téglalap 65">
          <a:hlinkClick xmlns:r="http://schemas.openxmlformats.org/officeDocument/2006/relationships" r:id="rId11" tooltip="2005 Pirmasens"/>
          <a:extLst>
            <a:ext uri="{FF2B5EF4-FFF2-40B4-BE49-F238E27FC236}">
              <a16:creationId xmlns:a16="http://schemas.microsoft.com/office/drawing/2014/main" id="{B2251DF7-8250-4FDD-8C4D-5AC719237F11}"/>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100" name="Lekerekített téglalap 66">
          <a:hlinkClick xmlns:r="http://schemas.openxmlformats.org/officeDocument/2006/relationships" r:id="rId12" tooltip="2006 Pirmasens"/>
          <a:extLst>
            <a:ext uri="{FF2B5EF4-FFF2-40B4-BE49-F238E27FC236}">
              <a16:creationId xmlns:a16="http://schemas.microsoft.com/office/drawing/2014/main" id="{1AAEE319-2B4B-44F5-B06A-7AED66D7016C}"/>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101" name="Lekerekített téglalap 67">
          <a:hlinkClick xmlns:r="http://schemas.openxmlformats.org/officeDocument/2006/relationships" r:id="rId13" tooltip="2007 Pirmasens"/>
          <a:extLst>
            <a:ext uri="{FF2B5EF4-FFF2-40B4-BE49-F238E27FC236}">
              <a16:creationId xmlns:a16="http://schemas.microsoft.com/office/drawing/2014/main" id="{8527435A-25CB-48DC-BB6C-D9E7E0770592}"/>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102" name="Lekerekített téglalap 68">
          <a:hlinkClick xmlns:r="http://schemas.openxmlformats.org/officeDocument/2006/relationships" r:id="rId14" tooltip="2008 Pirmasens"/>
          <a:extLst>
            <a:ext uri="{FF2B5EF4-FFF2-40B4-BE49-F238E27FC236}">
              <a16:creationId xmlns:a16="http://schemas.microsoft.com/office/drawing/2014/main" id="{8E770EFF-8304-4A09-8964-58476C6DD9DE}"/>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103" name="Lekerekített téglalap 69">
          <a:hlinkClick xmlns:r="http://schemas.openxmlformats.org/officeDocument/2006/relationships" r:id="rId15" tooltip="2009 Fulda"/>
          <a:extLst>
            <a:ext uri="{FF2B5EF4-FFF2-40B4-BE49-F238E27FC236}">
              <a16:creationId xmlns:a16="http://schemas.microsoft.com/office/drawing/2014/main" id="{250FD1C4-AAE5-4038-9C2C-A7BE20E7710E}"/>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104" name="Lekerekített téglalap 70">
          <a:hlinkClick xmlns:r="http://schemas.openxmlformats.org/officeDocument/2006/relationships" r:id="rId16" tooltip="2010 Wroclaw"/>
          <a:extLst>
            <a:ext uri="{FF2B5EF4-FFF2-40B4-BE49-F238E27FC236}">
              <a16:creationId xmlns:a16="http://schemas.microsoft.com/office/drawing/2014/main" id="{D5FC057B-B07B-4685-A7C2-56CB023B9F68}"/>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105" name="Lekerekített téglalap 71">
          <a:hlinkClick xmlns:r="http://schemas.openxmlformats.org/officeDocument/2006/relationships" r:id="rId17" tooltip="2011 Varna"/>
          <a:extLst>
            <a:ext uri="{FF2B5EF4-FFF2-40B4-BE49-F238E27FC236}">
              <a16:creationId xmlns:a16="http://schemas.microsoft.com/office/drawing/2014/main" id="{6D1DDF9D-1867-4EB1-AF30-FBDCBB98984A}"/>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106" name="Lekerekített téglalap 72">
          <a:hlinkClick xmlns:r="http://schemas.openxmlformats.org/officeDocument/2006/relationships" r:id="rId18" tooltip="2012 Almelo"/>
          <a:extLst>
            <a:ext uri="{FF2B5EF4-FFF2-40B4-BE49-F238E27FC236}">
              <a16:creationId xmlns:a16="http://schemas.microsoft.com/office/drawing/2014/main" id="{8D1ABB33-F972-430B-8183-9E7BA42BA6AE}"/>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107" name="Lekerekített téglalap 73">
          <a:hlinkClick xmlns:r="http://schemas.openxmlformats.org/officeDocument/2006/relationships" r:id="rId19" tooltip="2013 Berlin"/>
          <a:extLst>
            <a:ext uri="{FF2B5EF4-FFF2-40B4-BE49-F238E27FC236}">
              <a16:creationId xmlns:a16="http://schemas.microsoft.com/office/drawing/2014/main" id="{585C61D8-07AF-410C-8DBB-9D33E9D77DBA}"/>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108" name="Lekerekített téglalap 74">
          <a:hlinkClick xmlns:r="http://schemas.openxmlformats.org/officeDocument/2006/relationships" r:id="rId20" tooltip="2014 Billund"/>
          <a:extLst>
            <a:ext uri="{FF2B5EF4-FFF2-40B4-BE49-F238E27FC236}">
              <a16:creationId xmlns:a16="http://schemas.microsoft.com/office/drawing/2014/main" id="{73BE8293-5203-4070-88AE-2A72737614B5}"/>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109" name="Lekerekített téglalap 75">
          <a:hlinkClick xmlns:r="http://schemas.openxmlformats.org/officeDocument/2006/relationships" r:id="rId21" tooltip="2015 Lubin"/>
          <a:extLst>
            <a:ext uri="{FF2B5EF4-FFF2-40B4-BE49-F238E27FC236}">
              <a16:creationId xmlns:a16="http://schemas.microsoft.com/office/drawing/2014/main" id="{EB07A3A9-9C4E-4268-9DD7-CC1F22E83D19}"/>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110" name="Lekerekített téglalap 76">
          <a:hlinkClick xmlns:r="http://schemas.openxmlformats.org/officeDocument/2006/relationships" r:id="rId22" tooltip="2016 Almelo"/>
          <a:extLst>
            <a:ext uri="{FF2B5EF4-FFF2-40B4-BE49-F238E27FC236}">
              <a16:creationId xmlns:a16="http://schemas.microsoft.com/office/drawing/2014/main" id="{2828AD0B-3979-4311-84FE-0E02A9DD2A81}"/>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xdr:from>
      <xdr:col>31</xdr:col>
      <xdr:colOff>232412</xdr:colOff>
      <xdr:row>1</xdr:row>
      <xdr:rowOff>11430</xdr:rowOff>
    </xdr:from>
    <xdr:to>
      <xdr:col>36</xdr:col>
      <xdr:colOff>214306</xdr:colOff>
      <xdr:row>1</xdr:row>
      <xdr:rowOff>468630</xdr:rowOff>
    </xdr:to>
    <xdr:sp macro="" textlink="">
      <xdr:nvSpPr>
        <xdr:cNvPr id="111" name="Lekerekített téglalap 77">
          <a:hlinkClick xmlns:r="http://schemas.openxmlformats.org/officeDocument/2006/relationships" r:id="rId23" tooltip="Overview"/>
          <a:extLst>
            <a:ext uri="{FF2B5EF4-FFF2-40B4-BE49-F238E27FC236}">
              <a16:creationId xmlns:a16="http://schemas.microsoft.com/office/drawing/2014/main" id="{C5CC949B-3AD5-4FB9-A60D-B431B7AC0658}"/>
            </a:ext>
          </a:extLst>
        </xdr:cNvPr>
        <xdr:cNvSpPr/>
      </xdr:nvSpPr>
      <xdr:spPr>
        <a:xfrm>
          <a:off x="10273667" y="72390"/>
          <a:ext cx="1595429" cy="45720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Overview</a:t>
          </a:r>
        </a:p>
      </xdr:txBody>
    </xdr:sp>
    <xdr:clientData/>
  </xdr:twoCellAnchor>
  <xdr:twoCellAnchor>
    <xdr:from>
      <xdr:col>31</xdr:col>
      <xdr:colOff>232412</xdr:colOff>
      <xdr:row>1</xdr:row>
      <xdr:rowOff>520065</xdr:rowOff>
    </xdr:from>
    <xdr:to>
      <xdr:col>36</xdr:col>
      <xdr:colOff>225736</xdr:colOff>
      <xdr:row>2</xdr:row>
      <xdr:rowOff>440055</xdr:rowOff>
    </xdr:to>
    <xdr:sp macro="" textlink="">
      <xdr:nvSpPr>
        <xdr:cNvPr id="112" name="Lekerekített téglalap 78">
          <a:hlinkClick xmlns:r="http://schemas.openxmlformats.org/officeDocument/2006/relationships" r:id="rId24" tooltip="All Time Table"/>
          <a:extLst>
            <a:ext uri="{FF2B5EF4-FFF2-40B4-BE49-F238E27FC236}">
              <a16:creationId xmlns:a16="http://schemas.microsoft.com/office/drawing/2014/main" id="{110D9DC1-0268-40D9-ADC7-C22919905EA2}"/>
            </a:ext>
          </a:extLst>
        </xdr:cNvPr>
        <xdr:cNvSpPr/>
      </xdr:nvSpPr>
      <xdr:spPr>
        <a:xfrm>
          <a:off x="10273667" y="573405"/>
          <a:ext cx="1610669"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232412</xdr:colOff>
      <xdr:row>2</xdr:row>
      <xdr:rowOff>520065</xdr:rowOff>
    </xdr:from>
    <xdr:to>
      <xdr:col>36</xdr:col>
      <xdr:colOff>225736</xdr:colOff>
      <xdr:row>3</xdr:row>
      <xdr:rowOff>440055</xdr:rowOff>
    </xdr:to>
    <xdr:sp macro="" textlink="">
      <xdr:nvSpPr>
        <xdr:cNvPr id="113" name="Lekerekített téglalap 79">
          <a:hlinkClick xmlns:r="http://schemas.openxmlformats.org/officeDocument/2006/relationships" r:id="rId25" tooltip="Records"/>
          <a:extLst>
            <a:ext uri="{FF2B5EF4-FFF2-40B4-BE49-F238E27FC236}">
              <a16:creationId xmlns:a16="http://schemas.microsoft.com/office/drawing/2014/main" id="{3B5EB73A-D9DD-4339-88DF-B1E3B1810D6D}"/>
            </a:ext>
          </a:extLst>
        </xdr:cNvPr>
        <xdr:cNvSpPr/>
      </xdr:nvSpPr>
      <xdr:spPr>
        <a:xfrm>
          <a:off x="10273667" y="1116330"/>
          <a:ext cx="1610669" cy="46291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Records</a:t>
          </a:r>
        </a:p>
      </xdr:txBody>
    </xdr:sp>
    <xdr:clientData/>
  </xdr:twoCellAnchor>
  <xdr:twoCellAnchor editAs="oneCell">
    <xdr:from>
      <xdr:col>0</xdr:col>
      <xdr:colOff>83344</xdr:colOff>
      <xdr:row>1</xdr:row>
      <xdr:rowOff>9525</xdr:rowOff>
    </xdr:from>
    <xdr:to>
      <xdr:col>5</xdr:col>
      <xdr:colOff>58039</xdr:colOff>
      <xdr:row>3</xdr:row>
      <xdr:rowOff>472440</xdr:rowOff>
    </xdr:to>
    <xdr:pic>
      <xdr:nvPicPr>
        <xdr:cNvPr id="114" name="Kép 113">
          <a:extLst>
            <a:ext uri="{FF2B5EF4-FFF2-40B4-BE49-F238E27FC236}">
              <a16:creationId xmlns:a16="http://schemas.microsoft.com/office/drawing/2014/main" id="{CFB9C533-AAFF-4852-AF2D-3E25FC6CC43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5249" y="68580"/>
          <a:ext cx="1592040" cy="1546860"/>
        </a:xfrm>
        <a:prstGeom prst="rect">
          <a:avLst/>
        </a:prstGeom>
      </xdr:spPr>
    </xdr:pic>
    <xdr:clientData/>
  </xdr:twoCellAnchor>
  <xdr:twoCellAnchor editAs="oneCell">
    <xdr:from>
      <xdr:col>36</xdr:col>
      <xdr:colOff>278607</xdr:colOff>
      <xdr:row>1</xdr:row>
      <xdr:rowOff>0</xdr:rowOff>
    </xdr:from>
    <xdr:to>
      <xdr:col>41</xdr:col>
      <xdr:colOff>250921</xdr:colOff>
      <xdr:row>3</xdr:row>
      <xdr:rowOff>472440</xdr:rowOff>
    </xdr:to>
    <xdr:pic>
      <xdr:nvPicPr>
        <xdr:cNvPr id="115" name="Kép 114">
          <a:extLst>
            <a:ext uri="{FF2B5EF4-FFF2-40B4-BE49-F238E27FC236}">
              <a16:creationId xmlns:a16="http://schemas.microsoft.com/office/drawing/2014/main" id="{08D224EA-53FD-476D-A450-28CCBD42261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941017" y="57150"/>
          <a:ext cx="1587754" cy="155829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116" name="Lekerekített téglalap 82">
          <a:hlinkClick xmlns:r="http://schemas.openxmlformats.org/officeDocument/2006/relationships" r:id="rId28" tooltip="2017 Budapest"/>
          <a:extLst>
            <a:ext uri="{FF2B5EF4-FFF2-40B4-BE49-F238E27FC236}">
              <a16:creationId xmlns:a16="http://schemas.microsoft.com/office/drawing/2014/main" id="{378A902A-FF9D-4FD1-AE72-6F19B069D1F4}"/>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117" name="Lekerekített téglalap 82">
          <a:hlinkClick xmlns:r="http://schemas.openxmlformats.org/officeDocument/2006/relationships" r:id="rId29" tooltip="2018 Billund"/>
          <a:extLst>
            <a:ext uri="{FF2B5EF4-FFF2-40B4-BE49-F238E27FC236}">
              <a16:creationId xmlns:a16="http://schemas.microsoft.com/office/drawing/2014/main" id="{680F4533-C335-40B8-B04F-A34F4C1562AC}"/>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118" name="Lekerekített téglalap 76">
          <a:hlinkClick xmlns:r="http://schemas.openxmlformats.org/officeDocument/2006/relationships" r:id="rId30" tooltip="2019 Fulda"/>
          <a:extLst>
            <a:ext uri="{FF2B5EF4-FFF2-40B4-BE49-F238E27FC236}">
              <a16:creationId xmlns:a16="http://schemas.microsoft.com/office/drawing/2014/main" id="{9DF23092-B8FA-43EB-8B23-3B73D299C67C}"/>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119" name="Lekerekített téglalap 82">
          <a:hlinkClick xmlns:r="http://schemas.openxmlformats.org/officeDocument/2006/relationships" r:id="rId31" tooltip="2020 Bierdzany"/>
          <a:extLst>
            <a:ext uri="{FF2B5EF4-FFF2-40B4-BE49-F238E27FC236}">
              <a16:creationId xmlns:a16="http://schemas.microsoft.com/office/drawing/2014/main" id="{078C12C4-311E-4667-90B7-D80252C11775}"/>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120" name="Lekerekített téglalap 82">
          <a:hlinkClick xmlns:r="http://schemas.openxmlformats.org/officeDocument/2006/relationships" r:id="rId32" tooltip="2021 Bielsko-Biala"/>
          <a:extLst>
            <a:ext uri="{FF2B5EF4-FFF2-40B4-BE49-F238E27FC236}">
              <a16:creationId xmlns:a16="http://schemas.microsoft.com/office/drawing/2014/main" id="{89EF1316-9176-4C90-84A3-D52C3D066D0E}"/>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oneCellAnchor>
    <xdr:from>
      <xdr:col>4</xdr:col>
      <xdr:colOff>0</xdr:colOff>
      <xdr:row>20</xdr:row>
      <xdr:rowOff>0</xdr:rowOff>
    </xdr:from>
    <xdr:ext cx="342000" cy="342000"/>
    <xdr:pic>
      <xdr:nvPicPr>
        <xdr:cNvPr id="121" name="Kép 120">
          <a:extLst>
            <a:ext uri="{FF2B5EF4-FFF2-40B4-BE49-F238E27FC236}">
              <a16:creationId xmlns:a16="http://schemas.microsoft.com/office/drawing/2014/main" id="{1DED8DED-BCB3-4048-8B4B-D5226B481A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4202906"/>
          <a:ext cx="342000" cy="342000"/>
        </a:xfrm>
        <a:prstGeom prst="rect">
          <a:avLst/>
        </a:prstGeom>
      </xdr:spPr>
    </xdr:pic>
    <xdr:clientData/>
  </xdr:oneCellAnchor>
  <xdr:oneCellAnchor>
    <xdr:from>
      <xdr:col>19</xdr:col>
      <xdr:colOff>0</xdr:colOff>
      <xdr:row>20</xdr:row>
      <xdr:rowOff>0</xdr:rowOff>
    </xdr:from>
    <xdr:ext cx="342000" cy="342000"/>
    <xdr:pic>
      <xdr:nvPicPr>
        <xdr:cNvPr id="125" name="Kép 124">
          <a:extLst>
            <a:ext uri="{FF2B5EF4-FFF2-40B4-BE49-F238E27FC236}">
              <a16:creationId xmlns:a16="http://schemas.microsoft.com/office/drawing/2014/main" id="{E2EA8F55-FEB9-46A1-9816-2B31E79B1E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07906" y="4202906"/>
          <a:ext cx="342000" cy="342000"/>
        </a:xfrm>
        <a:prstGeom prst="rect">
          <a:avLst/>
        </a:prstGeom>
      </xdr:spPr>
    </xdr:pic>
    <xdr:clientData/>
  </xdr:oneCellAnchor>
  <xdr:oneCellAnchor>
    <xdr:from>
      <xdr:col>4</xdr:col>
      <xdr:colOff>0</xdr:colOff>
      <xdr:row>17</xdr:row>
      <xdr:rowOff>0</xdr:rowOff>
    </xdr:from>
    <xdr:ext cx="342000" cy="342000"/>
    <xdr:pic>
      <xdr:nvPicPr>
        <xdr:cNvPr id="126" name="Kép 125">
          <a:extLst>
            <a:ext uri="{FF2B5EF4-FFF2-40B4-BE49-F238E27FC236}">
              <a16:creationId xmlns:a16="http://schemas.microsoft.com/office/drawing/2014/main" id="{793BA352-AEAC-42E7-9809-3E124FBA39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4202906"/>
          <a:ext cx="342000" cy="342000"/>
        </a:xfrm>
        <a:prstGeom prst="rect">
          <a:avLst/>
        </a:prstGeom>
      </xdr:spPr>
    </xdr:pic>
    <xdr:clientData/>
  </xdr:oneCellAnchor>
  <xdr:oneCellAnchor>
    <xdr:from>
      <xdr:col>19</xdr:col>
      <xdr:colOff>0</xdr:colOff>
      <xdr:row>17</xdr:row>
      <xdr:rowOff>0</xdr:rowOff>
    </xdr:from>
    <xdr:ext cx="342000" cy="342000"/>
    <xdr:pic>
      <xdr:nvPicPr>
        <xdr:cNvPr id="130" name="Kép 129">
          <a:extLst>
            <a:ext uri="{FF2B5EF4-FFF2-40B4-BE49-F238E27FC236}">
              <a16:creationId xmlns:a16="http://schemas.microsoft.com/office/drawing/2014/main" id="{32493A3C-202B-4571-A5E4-BAB1E9F250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07906" y="4202906"/>
          <a:ext cx="342000" cy="342000"/>
        </a:xfrm>
        <a:prstGeom prst="rect">
          <a:avLst/>
        </a:prstGeom>
      </xdr:spPr>
    </xdr:pic>
    <xdr:clientData/>
  </xdr:oneCellAnchor>
  <xdr:oneCellAnchor>
    <xdr:from>
      <xdr:col>4</xdr:col>
      <xdr:colOff>0</xdr:colOff>
      <xdr:row>14</xdr:row>
      <xdr:rowOff>0</xdr:rowOff>
    </xdr:from>
    <xdr:ext cx="342000" cy="342000"/>
    <xdr:pic>
      <xdr:nvPicPr>
        <xdr:cNvPr id="131" name="Kép 130">
          <a:extLst>
            <a:ext uri="{FF2B5EF4-FFF2-40B4-BE49-F238E27FC236}">
              <a16:creationId xmlns:a16="http://schemas.microsoft.com/office/drawing/2014/main" id="{3F58CE60-D371-4066-BC12-297CD5497F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4202906"/>
          <a:ext cx="342000" cy="342000"/>
        </a:xfrm>
        <a:prstGeom prst="rect">
          <a:avLst/>
        </a:prstGeom>
      </xdr:spPr>
    </xdr:pic>
    <xdr:clientData/>
  </xdr:oneCellAnchor>
  <xdr:oneCellAnchor>
    <xdr:from>
      <xdr:col>4</xdr:col>
      <xdr:colOff>0</xdr:colOff>
      <xdr:row>11</xdr:row>
      <xdr:rowOff>0</xdr:rowOff>
    </xdr:from>
    <xdr:ext cx="342000" cy="342000"/>
    <xdr:pic>
      <xdr:nvPicPr>
        <xdr:cNvPr id="136" name="Kép 135">
          <a:extLst>
            <a:ext uri="{FF2B5EF4-FFF2-40B4-BE49-F238E27FC236}">
              <a16:creationId xmlns:a16="http://schemas.microsoft.com/office/drawing/2014/main" id="{98DEC90B-62B8-47D0-8092-23593A21A0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4202906"/>
          <a:ext cx="342000" cy="342000"/>
        </a:xfrm>
        <a:prstGeom prst="rect">
          <a:avLst/>
        </a:prstGeom>
      </xdr:spPr>
    </xdr:pic>
    <xdr:clientData/>
  </xdr:oneCellAnchor>
  <xdr:oneCellAnchor>
    <xdr:from>
      <xdr:col>19</xdr:col>
      <xdr:colOff>0</xdr:colOff>
      <xdr:row>11</xdr:row>
      <xdr:rowOff>0</xdr:rowOff>
    </xdr:from>
    <xdr:ext cx="342000" cy="342000"/>
    <xdr:pic>
      <xdr:nvPicPr>
        <xdr:cNvPr id="140" name="Kép 139">
          <a:extLst>
            <a:ext uri="{FF2B5EF4-FFF2-40B4-BE49-F238E27FC236}">
              <a16:creationId xmlns:a16="http://schemas.microsoft.com/office/drawing/2014/main" id="{9CEC6D0E-00B5-424B-BF33-22148BA0EF6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07906" y="4202906"/>
          <a:ext cx="342000" cy="342000"/>
        </a:xfrm>
        <a:prstGeom prst="rect">
          <a:avLst/>
        </a:prstGeom>
      </xdr:spPr>
    </xdr:pic>
    <xdr:clientData/>
  </xdr:oneCellAnchor>
  <xdr:oneCellAnchor>
    <xdr:from>
      <xdr:col>31</xdr:col>
      <xdr:colOff>281940</xdr:colOff>
      <xdr:row>20</xdr:row>
      <xdr:rowOff>7620</xdr:rowOff>
    </xdr:from>
    <xdr:ext cx="342000" cy="342000"/>
    <xdr:pic>
      <xdr:nvPicPr>
        <xdr:cNvPr id="141" name="Kép 140">
          <a:extLst>
            <a:ext uri="{FF2B5EF4-FFF2-40B4-BE49-F238E27FC236}">
              <a16:creationId xmlns:a16="http://schemas.microsoft.com/office/drawing/2014/main" id="{1314B79D-11D0-45A9-ADBB-DA974DF77E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51281" y="7272338"/>
          <a:ext cx="342000" cy="342000"/>
        </a:xfrm>
        <a:prstGeom prst="rect">
          <a:avLst/>
        </a:prstGeom>
      </xdr:spPr>
    </xdr:pic>
    <xdr:clientData/>
  </xdr:oneCellAnchor>
  <xdr:oneCellAnchor>
    <xdr:from>
      <xdr:col>16</xdr:col>
      <xdr:colOff>297180</xdr:colOff>
      <xdr:row>20</xdr:row>
      <xdr:rowOff>0</xdr:rowOff>
    </xdr:from>
    <xdr:ext cx="342000" cy="342000"/>
    <xdr:pic>
      <xdr:nvPicPr>
        <xdr:cNvPr id="142" name="Kép 141">
          <a:extLst>
            <a:ext uri="{FF2B5EF4-FFF2-40B4-BE49-F238E27FC236}">
              <a16:creationId xmlns:a16="http://schemas.microsoft.com/office/drawing/2014/main" id="{9B84BD78-0584-4396-8106-630B9BA7D7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60806" y="7762875"/>
          <a:ext cx="342000" cy="342000"/>
        </a:xfrm>
        <a:prstGeom prst="rect">
          <a:avLst/>
        </a:prstGeom>
      </xdr:spPr>
    </xdr:pic>
    <xdr:clientData/>
  </xdr:oneCellAnchor>
  <xdr:oneCellAnchor>
    <xdr:from>
      <xdr:col>34</xdr:col>
      <xdr:colOff>35719</xdr:colOff>
      <xdr:row>20</xdr:row>
      <xdr:rowOff>23812</xdr:rowOff>
    </xdr:from>
    <xdr:ext cx="342000" cy="342000"/>
    <xdr:pic>
      <xdr:nvPicPr>
        <xdr:cNvPr id="143" name="Kép 142">
          <a:extLst>
            <a:ext uri="{FF2B5EF4-FFF2-40B4-BE49-F238E27FC236}">
              <a16:creationId xmlns:a16="http://schemas.microsoft.com/office/drawing/2014/main" id="{EEE67D98-EF6B-4865-AEC5-A1249095C9B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965657" y="4869656"/>
          <a:ext cx="342000" cy="342000"/>
        </a:xfrm>
        <a:prstGeom prst="rect">
          <a:avLst/>
        </a:prstGeom>
      </xdr:spPr>
    </xdr:pic>
    <xdr:clientData/>
  </xdr:oneCellAnchor>
  <xdr:oneCellAnchor>
    <xdr:from>
      <xdr:col>34</xdr:col>
      <xdr:colOff>0</xdr:colOff>
      <xdr:row>17</xdr:row>
      <xdr:rowOff>11906</xdr:rowOff>
    </xdr:from>
    <xdr:ext cx="336708" cy="321945"/>
    <xdr:pic>
      <xdr:nvPicPr>
        <xdr:cNvPr id="144" name="Kép 143">
          <a:extLst>
            <a:ext uri="{FF2B5EF4-FFF2-40B4-BE49-F238E27FC236}">
              <a16:creationId xmlns:a16="http://schemas.microsoft.com/office/drawing/2014/main" id="{3596FD88-00B3-462C-8A80-E686BC51D4D6}"/>
            </a:ext>
          </a:extLst>
        </xdr:cNvPr>
        <xdr:cNvPicPr>
          <a:picLocks noChangeAspect="1"/>
        </xdr:cNvPicPr>
      </xdr:nvPicPr>
      <xdr:blipFill>
        <a:blip xmlns:r="http://schemas.openxmlformats.org/officeDocument/2006/relationships" r:embed="rId4"/>
        <a:stretch>
          <a:fillRect/>
        </a:stretch>
      </xdr:blipFill>
      <xdr:spPr>
        <a:xfrm>
          <a:off x="10929938" y="4321969"/>
          <a:ext cx="336708" cy="321945"/>
        </a:xfrm>
        <a:prstGeom prst="rect">
          <a:avLst/>
        </a:prstGeom>
      </xdr:spPr>
    </xdr:pic>
    <xdr:clientData/>
  </xdr:oneCellAnchor>
  <xdr:oneCellAnchor>
    <xdr:from>
      <xdr:col>31</xdr:col>
      <xdr:colOff>297180</xdr:colOff>
      <xdr:row>17</xdr:row>
      <xdr:rowOff>0</xdr:rowOff>
    </xdr:from>
    <xdr:ext cx="342000" cy="342000"/>
    <xdr:pic>
      <xdr:nvPicPr>
        <xdr:cNvPr id="145" name="Kép 144">
          <a:extLst>
            <a:ext uri="{FF2B5EF4-FFF2-40B4-BE49-F238E27FC236}">
              <a16:creationId xmlns:a16="http://schemas.microsoft.com/office/drawing/2014/main" id="{760474E2-8B4F-4B53-93F6-C1BA106B9F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60806" y="7762875"/>
          <a:ext cx="342000" cy="342000"/>
        </a:xfrm>
        <a:prstGeom prst="rect">
          <a:avLst/>
        </a:prstGeom>
      </xdr:spPr>
    </xdr:pic>
    <xdr:clientData/>
  </xdr:oneCellAnchor>
  <xdr:oneCellAnchor>
    <xdr:from>
      <xdr:col>16</xdr:col>
      <xdr:colOff>289560</xdr:colOff>
      <xdr:row>17</xdr:row>
      <xdr:rowOff>7620</xdr:rowOff>
    </xdr:from>
    <xdr:ext cx="342000" cy="342000"/>
    <xdr:pic>
      <xdr:nvPicPr>
        <xdr:cNvPr id="146" name="Kép 145">
          <a:extLst>
            <a:ext uri="{FF2B5EF4-FFF2-40B4-BE49-F238E27FC236}">
              <a16:creationId xmlns:a16="http://schemas.microsoft.com/office/drawing/2014/main" id="{23188A23-7856-448C-BD25-1C42ABF5BE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29250" y="7272338"/>
          <a:ext cx="342000" cy="342000"/>
        </a:xfrm>
        <a:prstGeom prst="rect">
          <a:avLst/>
        </a:prstGeom>
      </xdr:spPr>
    </xdr:pic>
    <xdr:clientData/>
  </xdr:oneCellAnchor>
  <xdr:oneCellAnchor>
    <xdr:from>
      <xdr:col>34</xdr:col>
      <xdr:colOff>0</xdr:colOff>
      <xdr:row>14</xdr:row>
      <xdr:rowOff>11906</xdr:rowOff>
    </xdr:from>
    <xdr:ext cx="336708" cy="321945"/>
    <xdr:pic>
      <xdr:nvPicPr>
        <xdr:cNvPr id="147" name="Kép 146">
          <a:extLst>
            <a:ext uri="{FF2B5EF4-FFF2-40B4-BE49-F238E27FC236}">
              <a16:creationId xmlns:a16="http://schemas.microsoft.com/office/drawing/2014/main" id="{682168D4-02CD-4742-A9EE-EBF80B298E83}"/>
            </a:ext>
          </a:extLst>
        </xdr:cNvPr>
        <xdr:cNvPicPr>
          <a:picLocks noChangeAspect="1"/>
        </xdr:cNvPicPr>
      </xdr:nvPicPr>
      <xdr:blipFill>
        <a:blip xmlns:r="http://schemas.openxmlformats.org/officeDocument/2006/relationships" r:embed="rId4"/>
        <a:stretch>
          <a:fillRect/>
        </a:stretch>
      </xdr:blipFill>
      <xdr:spPr>
        <a:xfrm>
          <a:off x="10929938" y="4325779"/>
          <a:ext cx="336708" cy="321945"/>
        </a:xfrm>
        <a:prstGeom prst="rect">
          <a:avLst/>
        </a:prstGeom>
      </xdr:spPr>
    </xdr:pic>
    <xdr:clientData/>
  </xdr:oneCellAnchor>
  <xdr:oneCellAnchor>
    <xdr:from>
      <xdr:col>19</xdr:col>
      <xdr:colOff>0</xdr:colOff>
      <xdr:row>14</xdr:row>
      <xdr:rowOff>0</xdr:rowOff>
    </xdr:from>
    <xdr:ext cx="342000" cy="342000"/>
    <xdr:pic>
      <xdr:nvPicPr>
        <xdr:cNvPr id="148" name="Kép 147">
          <a:extLst>
            <a:ext uri="{FF2B5EF4-FFF2-40B4-BE49-F238E27FC236}">
              <a16:creationId xmlns:a16="http://schemas.microsoft.com/office/drawing/2014/main" id="{2DD898AA-DB1D-40B0-B795-F44F93B80A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07906" y="6762750"/>
          <a:ext cx="342000" cy="342000"/>
        </a:xfrm>
        <a:prstGeom prst="rect">
          <a:avLst/>
        </a:prstGeom>
      </xdr:spPr>
    </xdr:pic>
    <xdr:clientData/>
  </xdr:oneCellAnchor>
  <xdr:oneCellAnchor>
    <xdr:from>
      <xdr:col>31</xdr:col>
      <xdr:colOff>297180</xdr:colOff>
      <xdr:row>14</xdr:row>
      <xdr:rowOff>0</xdr:rowOff>
    </xdr:from>
    <xdr:ext cx="342000" cy="342000"/>
    <xdr:pic>
      <xdr:nvPicPr>
        <xdr:cNvPr id="149" name="Kép 148">
          <a:extLst>
            <a:ext uri="{FF2B5EF4-FFF2-40B4-BE49-F238E27FC236}">
              <a16:creationId xmlns:a16="http://schemas.microsoft.com/office/drawing/2014/main" id="{A9E8FA48-D838-4E20-8F1D-D04076F757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60806" y="4310063"/>
          <a:ext cx="342000" cy="342000"/>
        </a:xfrm>
        <a:prstGeom prst="rect">
          <a:avLst/>
        </a:prstGeom>
      </xdr:spPr>
    </xdr:pic>
    <xdr:clientData/>
  </xdr:oneCellAnchor>
  <xdr:oneCellAnchor>
    <xdr:from>
      <xdr:col>16</xdr:col>
      <xdr:colOff>297180</xdr:colOff>
      <xdr:row>14</xdr:row>
      <xdr:rowOff>0</xdr:rowOff>
    </xdr:from>
    <xdr:ext cx="342000" cy="342000"/>
    <xdr:pic>
      <xdr:nvPicPr>
        <xdr:cNvPr id="150" name="Kép 149">
          <a:extLst>
            <a:ext uri="{FF2B5EF4-FFF2-40B4-BE49-F238E27FC236}">
              <a16:creationId xmlns:a16="http://schemas.microsoft.com/office/drawing/2014/main" id="{C58B07EB-E5B2-4EAE-A1FF-3ACF4739DC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8775" y="4845844"/>
          <a:ext cx="342000" cy="342000"/>
        </a:xfrm>
        <a:prstGeom prst="rect">
          <a:avLst/>
        </a:prstGeom>
      </xdr:spPr>
    </xdr:pic>
    <xdr:clientData/>
  </xdr:oneCellAnchor>
  <xdr:oneCellAnchor>
    <xdr:from>
      <xdr:col>34</xdr:col>
      <xdr:colOff>0</xdr:colOff>
      <xdr:row>11</xdr:row>
      <xdr:rowOff>0</xdr:rowOff>
    </xdr:from>
    <xdr:ext cx="342000" cy="342000"/>
    <xdr:pic>
      <xdr:nvPicPr>
        <xdr:cNvPr id="151" name="Kép 150">
          <a:extLst>
            <a:ext uri="{FF2B5EF4-FFF2-40B4-BE49-F238E27FC236}">
              <a16:creationId xmlns:a16="http://schemas.microsoft.com/office/drawing/2014/main" id="{6CBF161F-A41A-42BC-A07F-DD7F67D9AD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29938" y="3238500"/>
          <a:ext cx="342000" cy="342000"/>
        </a:xfrm>
        <a:prstGeom prst="rect">
          <a:avLst/>
        </a:prstGeom>
      </xdr:spPr>
    </xdr:pic>
    <xdr:clientData/>
  </xdr:oneCellAnchor>
  <xdr:oneCellAnchor>
    <xdr:from>
      <xdr:col>31</xdr:col>
      <xdr:colOff>297180</xdr:colOff>
      <xdr:row>11</xdr:row>
      <xdr:rowOff>0</xdr:rowOff>
    </xdr:from>
    <xdr:ext cx="342000" cy="342000"/>
    <xdr:pic>
      <xdr:nvPicPr>
        <xdr:cNvPr id="152" name="Kép 151">
          <a:extLst>
            <a:ext uri="{FF2B5EF4-FFF2-40B4-BE49-F238E27FC236}">
              <a16:creationId xmlns:a16="http://schemas.microsoft.com/office/drawing/2014/main" id="{AEDD4BF0-10FD-41FB-8F24-E29CB6893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60806" y="3774281"/>
          <a:ext cx="342000" cy="342000"/>
        </a:xfrm>
        <a:prstGeom prst="rect">
          <a:avLst/>
        </a:prstGeom>
      </xdr:spPr>
    </xdr:pic>
    <xdr:clientData/>
  </xdr:oneCellAnchor>
  <xdr:oneCellAnchor>
    <xdr:from>
      <xdr:col>16</xdr:col>
      <xdr:colOff>297180</xdr:colOff>
      <xdr:row>11</xdr:row>
      <xdr:rowOff>0</xdr:rowOff>
    </xdr:from>
    <xdr:ext cx="342000" cy="342000"/>
    <xdr:pic>
      <xdr:nvPicPr>
        <xdr:cNvPr id="153" name="Kép 152">
          <a:extLst>
            <a:ext uri="{FF2B5EF4-FFF2-40B4-BE49-F238E27FC236}">
              <a16:creationId xmlns:a16="http://schemas.microsoft.com/office/drawing/2014/main" id="{BE2FE6ED-7E22-4DE5-8A90-519AF640DD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38775" y="3774281"/>
          <a:ext cx="342000" cy="342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xdr:col>
      <xdr:colOff>144780</xdr:colOff>
      <xdr:row>7</xdr:row>
      <xdr:rowOff>91440</xdr:rowOff>
    </xdr:from>
    <xdr:to>
      <xdr:col>3</xdr:col>
      <xdr:colOff>114300</xdr:colOff>
      <xdr:row>7</xdr:row>
      <xdr:rowOff>243840</xdr:rowOff>
    </xdr:to>
    <xdr:sp macro="" textlink="">
      <xdr:nvSpPr>
        <xdr:cNvPr id="24" name="Jobbra nyíl 23">
          <a:extLst>
            <a:ext uri="{FF2B5EF4-FFF2-40B4-BE49-F238E27FC236}">
              <a16:creationId xmlns:a16="http://schemas.microsoft.com/office/drawing/2014/main" id="{00000000-0008-0000-0300-000018000000}"/>
            </a:ext>
          </a:extLst>
        </xdr:cNvPr>
        <xdr:cNvSpPr/>
      </xdr:nvSpPr>
      <xdr:spPr>
        <a:xfrm>
          <a:off x="784860" y="236220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oneCellAnchor>
    <xdr:from>
      <xdr:col>1</xdr:col>
      <xdr:colOff>0</xdr:colOff>
      <xdr:row>14</xdr:row>
      <xdr:rowOff>0</xdr:rowOff>
    </xdr:from>
    <xdr:ext cx="342000" cy="342000"/>
    <xdr:pic>
      <xdr:nvPicPr>
        <xdr:cNvPr id="25" name="Kép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040" y="4389120"/>
          <a:ext cx="342000" cy="342000"/>
        </a:xfrm>
        <a:prstGeom prst="rect">
          <a:avLst/>
        </a:prstGeom>
      </xdr:spPr>
    </xdr:pic>
    <xdr:clientData/>
  </xdr:oneCellAnchor>
  <xdr:oneCellAnchor>
    <xdr:from>
      <xdr:col>1</xdr:col>
      <xdr:colOff>0</xdr:colOff>
      <xdr:row>11</xdr:row>
      <xdr:rowOff>0</xdr:rowOff>
    </xdr:from>
    <xdr:ext cx="342000" cy="342000"/>
    <xdr:pic>
      <xdr:nvPicPr>
        <xdr:cNvPr id="26" name="Kép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040" y="3406140"/>
          <a:ext cx="342000" cy="342000"/>
        </a:xfrm>
        <a:prstGeom prst="rect">
          <a:avLst/>
        </a:prstGeom>
      </xdr:spPr>
    </xdr:pic>
    <xdr:clientData/>
  </xdr:oneCellAnchor>
  <xdr:twoCellAnchor editAs="oneCell">
    <xdr:from>
      <xdr:col>1</xdr:col>
      <xdr:colOff>0</xdr:colOff>
      <xdr:row>10</xdr:row>
      <xdr:rowOff>0</xdr:rowOff>
    </xdr:from>
    <xdr:to>
      <xdr:col>2</xdr:col>
      <xdr:colOff>17145</xdr:colOff>
      <xdr:row>11</xdr:row>
      <xdr:rowOff>15240</xdr:rowOff>
    </xdr:to>
    <xdr:pic>
      <xdr:nvPicPr>
        <xdr:cNvPr id="27" name="Kép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3"/>
        <a:stretch>
          <a:fillRect/>
        </a:stretch>
      </xdr:blipFill>
      <xdr:spPr>
        <a:xfrm>
          <a:off x="320040" y="3078480"/>
          <a:ext cx="352425" cy="337185"/>
        </a:xfrm>
        <a:prstGeom prst="rect">
          <a:avLst/>
        </a:prstGeom>
      </xdr:spPr>
    </xdr:pic>
    <xdr:clientData/>
  </xdr:twoCellAnchor>
  <xdr:oneCellAnchor>
    <xdr:from>
      <xdr:col>1</xdr:col>
      <xdr:colOff>0</xdr:colOff>
      <xdr:row>12</xdr:row>
      <xdr:rowOff>0</xdr:rowOff>
    </xdr:from>
    <xdr:ext cx="335962" cy="342000"/>
    <xdr:pic>
      <xdr:nvPicPr>
        <xdr:cNvPr id="28" name="Kép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040" y="3733800"/>
          <a:ext cx="335962" cy="342000"/>
        </a:xfrm>
        <a:prstGeom prst="rect">
          <a:avLst/>
        </a:prstGeom>
      </xdr:spPr>
    </xdr:pic>
    <xdr:clientData/>
  </xdr:oneCellAnchor>
  <xdr:oneCellAnchor>
    <xdr:from>
      <xdr:col>1</xdr:col>
      <xdr:colOff>0</xdr:colOff>
      <xdr:row>13</xdr:row>
      <xdr:rowOff>0</xdr:rowOff>
    </xdr:from>
    <xdr:ext cx="342000" cy="342000"/>
    <xdr:pic>
      <xdr:nvPicPr>
        <xdr:cNvPr id="29" name="Kép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0040" y="4061460"/>
          <a:ext cx="342000" cy="342000"/>
        </a:xfrm>
        <a:prstGeom prst="rect">
          <a:avLst/>
        </a:prstGeom>
      </xdr:spPr>
    </xdr:pic>
    <xdr:clientData/>
  </xdr:oneCellAnchor>
  <xdr:oneCellAnchor>
    <xdr:from>
      <xdr:col>1</xdr:col>
      <xdr:colOff>0</xdr:colOff>
      <xdr:row>15</xdr:row>
      <xdr:rowOff>0</xdr:rowOff>
    </xdr:from>
    <xdr:ext cx="342000" cy="342000"/>
    <xdr:pic>
      <xdr:nvPicPr>
        <xdr:cNvPr id="30" name="Kép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0040" y="4716780"/>
          <a:ext cx="342000" cy="342000"/>
        </a:xfrm>
        <a:prstGeom prst="rect">
          <a:avLst/>
        </a:prstGeom>
      </xdr:spPr>
    </xdr:pic>
    <xdr:clientData/>
  </xdr:oneCellAnchor>
  <xdr:oneCellAnchor>
    <xdr:from>
      <xdr:col>1</xdr:col>
      <xdr:colOff>0</xdr:colOff>
      <xdr:row>16</xdr:row>
      <xdr:rowOff>0</xdr:rowOff>
    </xdr:from>
    <xdr:ext cx="342000" cy="342000"/>
    <xdr:pic>
      <xdr:nvPicPr>
        <xdr:cNvPr id="31" name="Kép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0040" y="5044440"/>
          <a:ext cx="342000" cy="342000"/>
        </a:xfrm>
        <a:prstGeom prst="rect">
          <a:avLst/>
        </a:prstGeom>
      </xdr:spPr>
    </xdr:pic>
    <xdr:clientData/>
  </xdr:oneCellAnchor>
  <xdr:twoCellAnchor editAs="oneCell">
    <xdr:from>
      <xdr:col>1</xdr:col>
      <xdr:colOff>0</xdr:colOff>
      <xdr:row>18</xdr:row>
      <xdr:rowOff>0</xdr:rowOff>
    </xdr:from>
    <xdr:to>
      <xdr:col>2</xdr:col>
      <xdr:colOff>21960</xdr:colOff>
      <xdr:row>19</xdr:row>
      <xdr:rowOff>21960</xdr:rowOff>
    </xdr:to>
    <xdr:pic>
      <xdr:nvPicPr>
        <xdr:cNvPr id="32" name="Kép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0040" y="5699760"/>
          <a:ext cx="342000" cy="342000"/>
        </a:xfrm>
        <a:prstGeom prst="rect">
          <a:avLst/>
        </a:prstGeom>
      </xdr:spPr>
    </xdr:pic>
    <xdr:clientData/>
  </xdr:twoCellAnchor>
  <xdr:twoCellAnchor editAs="oneCell">
    <xdr:from>
      <xdr:col>1</xdr:col>
      <xdr:colOff>0</xdr:colOff>
      <xdr:row>22</xdr:row>
      <xdr:rowOff>0</xdr:rowOff>
    </xdr:from>
    <xdr:to>
      <xdr:col>2</xdr:col>
      <xdr:colOff>21960</xdr:colOff>
      <xdr:row>23</xdr:row>
      <xdr:rowOff>20055</xdr:rowOff>
    </xdr:to>
    <xdr:pic>
      <xdr:nvPicPr>
        <xdr:cNvPr id="33" name="Kép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0040" y="7010400"/>
          <a:ext cx="347715" cy="336285"/>
        </a:xfrm>
        <a:prstGeom prst="rect">
          <a:avLst/>
        </a:prstGeom>
      </xdr:spPr>
    </xdr:pic>
    <xdr:clientData/>
  </xdr:twoCellAnchor>
  <xdr:twoCellAnchor editAs="oneCell">
    <xdr:from>
      <xdr:col>1</xdr:col>
      <xdr:colOff>0</xdr:colOff>
      <xdr:row>17</xdr:row>
      <xdr:rowOff>0</xdr:rowOff>
    </xdr:from>
    <xdr:to>
      <xdr:col>2</xdr:col>
      <xdr:colOff>21960</xdr:colOff>
      <xdr:row>18</xdr:row>
      <xdr:rowOff>21960</xdr:rowOff>
    </xdr:to>
    <xdr:pic>
      <xdr:nvPicPr>
        <xdr:cNvPr id="34" name="Kép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0040" y="5372100"/>
          <a:ext cx="342000" cy="342000"/>
        </a:xfrm>
        <a:prstGeom prst="rect">
          <a:avLst/>
        </a:prstGeom>
      </xdr:spPr>
    </xdr:pic>
    <xdr:clientData/>
  </xdr:twoCellAnchor>
  <xdr:twoCellAnchor editAs="oneCell">
    <xdr:from>
      <xdr:col>1</xdr:col>
      <xdr:colOff>0</xdr:colOff>
      <xdr:row>21</xdr:row>
      <xdr:rowOff>0</xdr:rowOff>
    </xdr:from>
    <xdr:to>
      <xdr:col>2</xdr:col>
      <xdr:colOff>21960</xdr:colOff>
      <xdr:row>22</xdr:row>
      <xdr:rowOff>21960</xdr:rowOff>
    </xdr:to>
    <xdr:pic>
      <xdr:nvPicPr>
        <xdr:cNvPr id="35" name="Kép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0040" y="6682740"/>
          <a:ext cx="342000" cy="342000"/>
        </a:xfrm>
        <a:prstGeom prst="rect">
          <a:avLst/>
        </a:prstGeom>
      </xdr:spPr>
    </xdr:pic>
    <xdr:clientData/>
  </xdr:twoCellAnchor>
  <xdr:twoCellAnchor editAs="oneCell">
    <xdr:from>
      <xdr:col>1</xdr:col>
      <xdr:colOff>0</xdr:colOff>
      <xdr:row>19</xdr:row>
      <xdr:rowOff>0</xdr:rowOff>
    </xdr:from>
    <xdr:to>
      <xdr:col>2</xdr:col>
      <xdr:colOff>21960</xdr:colOff>
      <xdr:row>20</xdr:row>
      <xdr:rowOff>21960</xdr:rowOff>
    </xdr:to>
    <xdr:pic>
      <xdr:nvPicPr>
        <xdr:cNvPr id="36" name="Kép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0040" y="6027420"/>
          <a:ext cx="342000" cy="342000"/>
        </a:xfrm>
        <a:prstGeom prst="rect">
          <a:avLst/>
        </a:prstGeom>
      </xdr:spPr>
    </xdr:pic>
    <xdr:clientData/>
  </xdr:twoCellAnchor>
  <xdr:oneCellAnchor>
    <xdr:from>
      <xdr:col>1</xdr:col>
      <xdr:colOff>0</xdr:colOff>
      <xdr:row>25</xdr:row>
      <xdr:rowOff>0</xdr:rowOff>
    </xdr:from>
    <xdr:ext cx="342000" cy="342000"/>
    <xdr:pic>
      <xdr:nvPicPr>
        <xdr:cNvPr id="37" name="Kép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0040" y="7993380"/>
          <a:ext cx="342000" cy="342000"/>
        </a:xfrm>
        <a:prstGeom prst="rect">
          <a:avLst/>
        </a:prstGeom>
      </xdr:spPr>
    </xdr:pic>
    <xdr:clientData/>
  </xdr:oneCellAnchor>
  <xdr:oneCellAnchor>
    <xdr:from>
      <xdr:col>1</xdr:col>
      <xdr:colOff>0</xdr:colOff>
      <xdr:row>27</xdr:row>
      <xdr:rowOff>0</xdr:rowOff>
    </xdr:from>
    <xdr:ext cx="342000" cy="342000"/>
    <xdr:pic>
      <xdr:nvPicPr>
        <xdr:cNvPr id="38" name="Kép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0040" y="8648700"/>
          <a:ext cx="342000" cy="342000"/>
        </a:xfrm>
        <a:prstGeom prst="rect">
          <a:avLst/>
        </a:prstGeom>
      </xdr:spPr>
    </xdr:pic>
    <xdr:clientData/>
  </xdr:oneCellAnchor>
  <xdr:twoCellAnchor editAs="oneCell">
    <xdr:from>
      <xdr:col>1</xdr:col>
      <xdr:colOff>0</xdr:colOff>
      <xdr:row>23</xdr:row>
      <xdr:rowOff>0</xdr:rowOff>
    </xdr:from>
    <xdr:to>
      <xdr:col>2</xdr:col>
      <xdr:colOff>21960</xdr:colOff>
      <xdr:row>24</xdr:row>
      <xdr:rowOff>20055</xdr:rowOff>
    </xdr:to>
    <xdr:pic>
      <xdr:nvPicPr>
        <xdr:cNvPr id="39" name="Kép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0040" y="7338060"/>
          <a:ext cx="347715" cy="336285"/>
        </a:xfrm>
        <a:prstGeom prst="rect">
          <a:avLst/>
        </a:prstGeom>
      </xdr:spPr>
    </xdr:pic>
    <xdr:clientData/>
  </xdr:twoCellAnchor>
  <xdr:twoCellAnchor editAs="oneCell">
    <xdr:from>
      <xdr:col>1</xdr:col>
      <xdr:colOff>0</xdr:colOff>
      <xdr:row>24</xdr:row>
      <xdr:rowOff>0</xdr:rowOff>
    </xdr:from>
    <xdr:to>
      <xdr:col>2</xdr:col>
      <xdr:colOff>21960</xdr:colOff>
      <xdr:row>25</xdr:row>
      <xdr:rowOff>21960</xdr:rowOff>
    </xdr:to>
    <xdr:pic>
      <xdr:nvPicPr>
        <xdr:cNvPr id="40" name="Kép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20040" y="7665720"/>
          <a:ext cx="342000" cy="342000"/>
        </a:xfrm>
        <a:prstGeom prst="rect">
          <a:avLst/>
        </a:prstGeom>
      </xdr:spPr>
    </xdr:pic>
    <xdr:clientData/>
  </xdr:twoCellAnchor>
  <xdr:oneCellAnchor>
    <xdr:from>
      <xdr:col>1</xdr:col>
      <xdr:colOff>0</xdr:colOff>
      <xdr:row>20</xdr:row>
      <xdr:rowOff>0</xdr:rowOff>
    </xdr:from>
    <xdr:ext cx="342000" cy="342000"/>
    <xdr:pic>
      <xdr:nvPicPr>
        <xdr:cNvPr id="41" name="Kép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20040" y="6355080"/>
          <a:ext cx="342000" cy="342000"/>
        </a:xfrm>
        <a:prstGeom prst="rect">
          <a:avLst/>
        </a:prstGeom>
      </xdr:spPr>
    </xdr:pic>
    <xdr:clientData/>
  </xdr:oneCellAnchor>
  <xdr:twoCellAnchor editAs="oneCell">
    <xdr:from>
      <xdr:col>1</xdr:col>
      <xdr:colOff>0</xdr:colOff>
      <xdr:row>26</xdr:row>
      <xdr:rowOff>0</xdr:rowOff>
    </xdr:from>
    <xdr:to>
      <xdr:col>2</xdr:col>
      <xdr:colOff>21960</xdr:colOff>
      <xdr:row>27</xdr:row>
      <xdr:rowOff>21960</xdr:rowOff>
    </xdr:to>
    <xdr:pic>
      <xdr:nvPicPr>
        <xdr:cNvPr id="42" name="Kép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20040" y="8321040"/>
          <a:ext cx="342000" cy="342000"/>
        </a:xfrm>
        <a:prstGeom prst="rect">
          <a:avLst/>
        </a:prstGeom>
      </xdr:spPr>
    </xdr:pic>
    <xdr:clientData/>
  </xdr:twoCellAnchor>
  <xdr:twoCellAnchor>
    <xdr:from>
      <xdr:col>5</xdr:col>
      <xdr:colOff>147638</xdr:colOff>
      <xdr:row>1</xdr:row>
      <xdr:rowOff>35242</xdr:rowOff>
    </xdr:from>
    <xdr:to>
      <xdr:col>7</xdr:col>
      <xdr:colOff>232587</xdr:colOff>
      <xdr:row>1</xdr:row>
      <xdr:rowOff>492442</xdr:rowOff>
    </xdr:to>
    <xdr:sp macro="" textlink="">
      <xdr:nvSpPr>
        <xdr:cNvPr id="57" name="Lekerekített téglalap 64">
          <a:hlinkClick xmlns:r="http://schemas.openxmlformats.org/officeDocument/2006/relationships" r:id="rId19" tooltip="2004 Pirmasens"/>
          <a:extLst>
            <a:ext uri="{FF2B5EF4-FFF2-40B4-BE49-F238E27FC236}">
              <a16:creationId xmlns:a16="http://schemas.microsoft.com/office/drawing/2014/main" id="{01272900-AF54-4E50-985B-B31CF25C5CAE}"/>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58" name="Lekerekített téglalap 65">
          <a:hlinkClick xmlns:r="http://schemas.openxmlformats.org/officeDocument/2006/relationships" r:id="rId20" tooltip="2005 Pirmasens"/>
          <a:extLst>
            <a:ext uri="{FF2B5EF4-FFF2-40B4-BE49-F238E27FC236}">
              <a16:creationId xmlns:a16="http://schemas.microsoft.com/office/drawing/2014/main" id="{5DD3C40E-D9B6-4926-B8AF-59A22E6469C3}"/>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59" name="Lekerekített téglalap 66">
          <a:hlinkClick xmlns:r="http://schemas.openxmlformats.org/officeDocument/2006/relationships" r:id="rId21" tooltip="2006 Pirmasens"/>
          <a:extLst>
            <a:ext uri="{FF2B5EF4-FFF2-40B4-BE49-F238E27FC236}">
              <a16:creationId xmlns:a16="http://schemas.microsoft.com/office/drawing/2014/main" id="{165E255B-28E7-4A00-AD64-433A0388FC18}"/>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60" name="Lekerekített téglalap 67">
          <a:hlinkClick xmlns:r="http://schemas.openxmlformats.org/officeDocument/2006/relationships" r:id="rId22" tooltip="2007 Pirmasens"/>
          <a:extLst>
            <a:ext uri="{FF2B5EF4-FFF2-40B4-BE49-F238E27FC236}">
              <a16:creationId xmlns:a16="http://schemas.microsoft.com/office/drawing/2014/main" id="{EB040348-BEA1-4F5A-9BEA-CA4A565E2551}"/>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61" name="Lekerekített téglalap 68">
          <a:hlinkClick xmlns:r="http://schemas.openxmlformats.org/officeDocument/2006/relationships" r:id="rId23" tooltip="2008 Pirmasens"/>
          <a:extLst>
            <a:ext uri="{FF2B5EF4-FFF2-40B4-BE49-F238E27FC236}">
              <a16:creationId xmlns:a16="http://schemas.microsoft.com/office/drawing/2014/main" id="{D82C0950-1C5E-4940-B57D-41A052E0A5A8}"/>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62" name="Lekerekített téglalap 69">
          <a:hlinkClick xmlns:r="http://schemas.openxmlformats.org/officeDocument/2006/relationships" r:id="rId24" tooltip="2009 Fulda"/>
          <a:extLst>
            <a:ext uri="{FF2B5EF4-FFF2-40B4-BE49-F238E27FC236}">
              <a16:creationId xmlns:a16="http://schemas.microsoft.com/office/drawing/2014/main" id="{969278E0-0F08-4A5F-809C-643D554D3403}"/>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63" name="Lekerekített téglalap 70">
          <a:hlinkClick xmlns:r="http://schemas.openxmlformats.org/officeDocument/2006/relationships" r:id="rId25" tooltip="2010 Wroclaw"/>
          <a:extLst>
            <a:ext uri="{FF2B5EF4-FFF2-40B4-BE49-F238E27FC236}">
              <a16:creationId xmlns:a16="http://schemas.microsoft.com/office/drawing/2014/main" id="{31D6394A-6E66-4C5C-BBF3-45EC3CE44D6A}"/>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64" name="Lekerekített téglalap 71">
          <a:hlinkClick xmlns:r="http://schemas.openxmlformats.org/officeDocument/2006/relationships" r:id="rId26" tooltip="2011 Varna"/>
          <a:extLst>
            <a:ext uri="{FF2B5EF4-FFF2-40B4-BE49-F238E27FC236}">
              <a16:creationId xmlns:a16="http://schemas.microsoft.com/office/drawing/2014/main" id="{47CBCCF3-E64B-4A3C-B564-9365F9541CC8}"/>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65" name="Lekerekített téglalap 72">
          <a:hlinkClick xmlns:r="http://schemas.openxmlformats.org/officeDocument/2006/relationships" r:id="rId27" tooltip="2012 Almelo"/>
          <a:extLst>
            <a:ext uri="{FF2B5EF4-FFF2-40B4-BE49-F238E27FC236}">
              <a16:creationId xmlns:a16="http://schemas.microsoft.com/office/drawing/2014/main" id="{F53F2467-09C6-4115-AF98-E720190CF421}"/>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66" name="Lekerekített téglalap 73">
          <a:hlinkClick xmlns:r="http://schemas.openxmlformats.org/officeDocument/2006/relationships" r:id="rId28" tooltip="2013 Berlin"/>
          <a:extLst>
            <a:ext uri="{FF2B5EF4-FFF2-40B4-BE49-F238E27FC236}">
              <a16:creationId xmlns:a16="http://schemas.microsoft.com/office/drawing/2014/main" id="{A641308A-171B-4CF0-8CBC-82A4FC4D04EB}"/>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67" name="Lekerekített téglalap 74">
          <a:hlinkClick xmlns:r="http://schemas.openxmlformats.org/officeDocument/2006/relationships" r:id="rId29" tooltip="2014 Billund"/>
          <a:extLst>
            <a:ext uri="{FF2B5EF4-FFF2-40B4-BE49-F238E27FC236}">
              <a16:creationId xmlns:a16="http://schemas.microsoft.com/office/drawing/2014/main" id="{0F14A900-E064-40C2-BC74-DA9B4D94B6D0}"/>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68" name="Lekerekített téglalap 75">
          <a:hlinkClick xmlns:r="http://schemas.openxmlformats.org/officeDocument/2006/relationships" r:id="rId30" tooltip="2015 Lubin"/>
          <a:extLst>
            <a:ext uri="{FF2B5EF4-FFF2-40B4-BE49-F238E27FC236}">
              <a16:creationId xmlns:a16="http://schemas.microsoft.com/office/drawing/2014/main" id="{F8AC9E41-1A2F-45CF-94F1-EB42D72C64AA}"/>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69" name="Lekerekített téglalap 76">
          <a:hlinkClick xmlns:r="http://schemas.openxmlformats.org/officeDocument/2006/relationships" r:id="rId31" tooltip="2016 Almelo"/>
          <a:extLst>
            <a:ext uri="{FF2B5EF4-FFF2-40B4-BE49-F238E27FC236}">
              <a16:creationId xmlns:a16="http://schemas.microsoft.com/office/drawing/2014/main" id="{902D4739-A405-4B56-A88C-33BC3056A932}"/>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editAs="oneCell">
    <xdr:from>
      <xdr:col>0</xdr:col>
      <xdr:colOff>83344</xdr:colOff>
      <xdr:row>1</xdr:row>
      <xdr:rowOff>9525</xdr:rowOff>
    </xdr:from>
    <xdr:to>
      <xdr:col>5</xdr:col>
      <xdr:colOff>54229</xdr:colOff>
      <xdr:row>3</xdr:row>
      <xdr:rowOff>476250</xdr:rowOff>
    </xdr:to>
    <xdr:pic>
      <xdr:nvPicPr>
        <xdr:cNvPr id="73" name="Kép 72">
          <a:extLst>
            <a:ext uri="{FF2B5EF4-FFF2-40B4-BE49-F238E27FC236}">
              <a16:creationId xmlns:a16="http://schemas.microsoft.com/office/drawing/2014/main" id="{53FDF25F-E7EC-4B1D-A557-ADC907FCDDE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5249" y="68580"/>
          <a:ext cx="1592040" cy="154686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75" name="Lekerekített téglalap 82">
          <a:hlinkClick xmlns:r="http://schemas.openxmlformats.org/officeDocument/2006/relationships" r:id="rId33" tooltip="2017 Budapest"/>
          <a:extLst>
            <a:ext uri="{FF2B5EF4-FFF2-40B4-BE49-F238E27FC236}">
              <a16:creationId xmlns:a16="http://schemas.microsoft.com/office/drawing/2014/main" id="{D893382B-BBFF-489A-910B-E5617C3B232D}"/>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76" name="Lekerekített téglalap 82">
          <a:hlinkClick xmlns:r="http://schemas.openxmlformats.org/officeDocument/2006/relationships" r:id="rId34" tooltip="2018 Billund"/>
          <a:extLst>
            <a:ext uri="{FF2B5EF4-FFF2-40B4-BE49-F238E27FC236}">
              <a16:creationId xmlns:a16="http://schemas.microsoft.com/office/drawing/2014/main" id="{FCA45B95-AF26-404D-85B4-DF0F4A272FE2}"/>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77" name="Lekerekített téglalap 76">
          <a:hlinkClick xmlns:r="http://schemas.openxmlformats.org/officeDocument/2006/relationships" r:id="rId35" tooltip="2019 Fulda"/>
          <a:extLst>
            <a:ext uri="{FF2B5EF4-FFF2-40B4-BE49-F238E27FC236}">
              <a16:creationId xmlns:a16="http://schemas.microsoft.com/office/drawing/2014/main" id="{A01750EB-417F-44D1-8B85-DA9DA02175A2}"/>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78" name="Lekerekített téglalap 82">
          <a:hlinkClick xmlns:r="http://schemas.openxmlformats.org/officeDocument/2006/relationships" r:id="rId36" tooltip="2020 Bierdzany"/>
          <a:extLst>
            <a:ext uri="{FF2B5EF4-FFF2-40B4-BE49-F238E27FC236}">
              <a16:creationId xmlns:a16="http://schemas.microsoft.com/office/drawing/2014/main" id="{607F319B-9BC9-4871-9A48-F985C2959A0C}"/>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79" name="Lekerekített téglalap 82">
          <a:hlinkClick xmlns:r="http://schemas.openxmlformats.org/officeDocument/2006/relationships" r:id="rId37" tooltip="2021 Bielsko-Biala"/>
          <a:extLst>
            <a:ext uri="{FF2B5EF4-FFF2-40B4-BE49-F238E27FC236}">
              <a16:creationId xmlns:a16="http://schemas.microsoft.com/office/drawing/2014/main" id="{02476E72-7AB4-410A-86CF-60C9C3A68FFE}"/>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31</xdr:col>
      <xdr:colOff>214313</xdr:colOff>
      <xdr:row>1</xdr:row>
      <xdr:rowOff>30956</xdr:rowOff>
    </xdr:from>
    <xdr:to>
      <xdr:col>36</xdr:col>
      <xdr:colOff>188587</xdr:colOff>
      <xdr:row>1</xdr:row>
      <xdr:rowOff>482441</xdr:rowOff>
    </xdr:to>
    <xdr:sp macro="" textlink="">
      <xdr:nvSpPr>
        <xdr:cNvPr id="80" name="Lekerekített téglalap 77">
          <a:hlinkClick xmlns:r="http://schemas.openxmlformats.org/officeDocument/2006/relationships" r:id="rId38" tooltip="Overview"/>
          <a:extLst>
            <a:ext uri="{FF2B5EF4-FFF2-40B4-BE49-F238E27FC236}">
              <a16:creationId xmlns:a16="http://schemas.microsoft.com/office/drawing/2014/main" id="{1F27E261-501D-427D-9D85-6C9130F232A7}"/>
            </a:ext>
          </a:extLst>
        </xdr:cNvPr>
        <xdr:cNvSpPr/>
      </xdr:nvSpPr>
      <xdr:spPr>
        <a:xfrm>
          <a:off x="10179844" y="90487"/>
          <a:ext cx="1581618" cy="451485"/>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Overview</a:t>
          </a:r>
        </a:p>
      </xdr:txBody>
    </xdr:sp>
    <xdr:clientData/>
  </xdr:twoCellAnchor>
  <xdr:twoCellAnchor>
    <xdr:from>
      <xdr:col>31</xdr:col>
      <xdr:colOff>214313</xdr:colOff>
      <xdr:row>1</xdr:row>
      <xdr:rowOff>528161</xdr:rowOff>
    </xdr:from>
    <xdr:to>
      <xdr:col>36</xdr:col>
      <xdr:colOff>207637</xdr:colOff>
      <xdr:row>2</xdr:row>
      <xdr:rowOff>446246</xdr:rowOff>
    </xdr:to>
    <xdr:sp macro="" textlink="">
      <xdr:nvSpPr>
        <xdr:cNvPr id="81" name="Lekerekített téglalap 78">
          <a:hlinkClick xmlns:r="http://schemas.openxmlformats.org/officeDocument/2006/relationships" r:id="rId39" tooltip="All Time Table"/>
          <a:extLst>
            <a:ext uri="{FF2B5EF4-FFF2-40B4-BE49-F238E27FC236}">
              <a16:creationId xmlns:a16="http://schemas.microsoft.com/office/drawing/2014/main" id="{DA42DF32-9F5E-410E-827B-DAADC4F31DD7}"/>
            </a:ext>
          </a:extLst>
        </xdr:cNvPr>
        <xdr:cNvSpPr/>
      </xdr:nvSpPr>
      <xdr:spPr>
        <a:xfrm>
          <a:off x="10179844" y="587692"/>
          <a:ext cx="1600668" cy="465773"/>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214313</xdr:colOff>
      <xdr:row>2</xdr:row>
      <xdr:rowOff>528161</xdr:rowOff>
    </xdr:from>
    <xdr:to>
      <xdr:col>36</xdr:col>
      <xdr:colOff>207637</xdr:colOff>
      <xdr:row>3</xdr:row>
      <xdr:rowOff>446246</xdr:rowOff>
    </xdr:to>
    <xdr:sp macro="" textlink="">
      <xdr:nvSpPr>
        <xdr:cNvPr id="82" name="Lekerekített téglalap 79">
          <a:hlinkClick xmlns:r="http://schemas.openxmlformats.org/officeDocument/2006/relationships" r:id="rId40" tooltip="Records"/>
          <a:extLst>
            <a:ext uri="{FF2B5EF4-FFF2-40B4-BE49-F238E27FC236}">
              <a16:creationId xmlns:a16="http://schemas.microsoft.com/office/drawing/2014/main" id="{9AFADFE5-D0A6-4507-A553-997E91E9ECEF}"/>
            </a:ext>
          </a:extLst>
        </xdr:cNvPr>
        <xdr:cNvSpPr/>
      </xdr:nvSpPr>
      <xdr:spPr>
        <a:xfrm>
          <a:off x="10179844" y="1135380"/>
          <a:ext cx="1600668" cy="465772"/>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Records</a:t>
          </a:r>
        </a:p>
      </xdr:txBody>
    </xdr:sp>
    <xdr:clientData/>
  </xdr:twoCellAnchor>
  <xdr:twoCellAnchor editAs="oneCell">
    <xdr:from>
      <xdr:col>36</xdr:col>
      <xdr:colOff>264318</xdr:colOff>
      <xdr:row>1</xdr:row>
      <xdr:rowOff>11906</xdr:rowOff>
    </xdr:from>
    <xdr:to>
      <xdr:col>41</xdr:col>
      <xdr:colOff>244252</xdr:colOff>
      <xdr:row>3</xdr:row>
      <xdr:rowOff>478631</xdr:rowOff>
    </xdr:to>
    <xdr:pic>
      <xdr:nvPicPr>
        <xdr:cNvPr id="83" name="Kép 82">
          <a:extLst>
            <a:ext uri="{FF2B5EF4-FFF2-40B4-BE49-F238E27FC236}">
              <a16:creationId xmlns:a16="http://schemas.microsoft.com/office/drawing/2014/main" id="{054024FF-A6BF-4B61-B6B9-4819DB212EC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837193" y="71437"/>
          <a:ext cx="1579658" cy="1565910"/>
        </a:xfrm>
        <a:prstGeom prst="rect">
          <a:avLst/>
        </a:prstGeom>
      </xdr:spPr>
    </xdr:pic>
    <xdr:clientData/>
  </xdr:twoCellAnchor>
  <xdr:oneCellAnchor>
    <xdr:from>
      <xdr:col>1</xdr:col>
      <xdr:colOff>0</xdr:colOff>
      <xdr:row>28</xdr:row>
      <xdr:rowOff>0</xdr:rowOff>
    </xdr:from>
    <xdr:ext cx="360000" cy="360000"/>
    <xdr:pic>
      <xdr:nvPicPr>
        <xdr:cNvPr id="86" name="Kép 85">
          <a:extLst>
            <a:ext uri="{FF2B5EF4-FFF2-40B4-BE49-F238E27FC236}">
              <a16:creationId xmlns:a16="http://schemas.microsoft.com/office/drawing/2014/main" id="{F8909FE5-7FF3-40C8-A04F-FDEB5D41EA5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21469" y="8870156"/>
          <a:ext cx="360000" cy="360000"/>
        </a:xfrm>
        <a:prstGeom prst="rect">
          <a:avLst/>
        </a:prstGeom>
      </xdr:spPr>
    </xdr:pic>
    <xdr:clientData/>
  </xdr:oneCellAnchor>
  <xdr:twoCellAnchor editAs="oneCell">
    <xdr:from>
      <xdr:col>1</xdr:col>
      <xdr:colOff>0</xdr:colOff>
      <xdr:row>29</xdr:row>
      <xdr:rowOff>0</xdr:rowOff>
    </xdr:from>
    <xdr:to>
      <xdr:col>2</xdr:col>
      <xdr:colOff>37102</xdr:colOff>
      <xdr:row>30</xdr:row>
      <xdr:rowOff>36061</xdr:rowOff>
    </xdr:to>
    <xdr:pic>
      <xdr:nvPicPr>
        <xdr:cNvPr id="89" name="Kép 88">
          <a:extLst>
            <a:ext uri="{FF2B5EF4-FFF2-40B4-BE49-F238E27FC236}">
              <a16:creationId xmlns:a16="http://schemas.microsoft.com/office/drawing/2014/main" id="{6B423DCC-E7C2-4346-95FD-5B7E82671707}"/>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21469" y="9191625"/>
          <a:ext cx="358571" cy="357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320040</xdr:colOff>
      <xdr:row>7</xdr:row>
      <xdr:rowOff>83820</xdr:rowOff>
    </xdr:from>
    <xdr:to>
      <xdr:col>2</xdr:col>
      <xdr:colOff>289560</xdr:colOff>
      <xdr:row>7</xdr:row>
      <xdr:rowOff>236220</xdr:rowOff>
    </xdr:to>
    <xdr:sp macro="" textlink="">
      <xdr:nvSpPr>
        <xdr:cNvPr id="24" name="Jobbra nyíl 23">
          <a:extLst>
            <a:ext uri="{FF2B5EF4-FFF2-40B4-BE49-F238E27FC236}">
              <a16:creationId xmlns:a16="http://schemas.microsoft.com/office/drawing/2014/main" id="{00000000-0008-0000-0400-000018000000}"/>
            </a:ext>
          </a:extLst>
        </xdr:cNvPr>
        <xdr:cNvSpPr/>
      </xdr:nvSpPr>
      <xdr:spPr>
        <a:xfrm>
          <a:off x="624840" y="2322195"/>
          <a:ext cx="29337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oneCellAnchor>
    <xdr:from>
      <xdr:col>1</xdr:col>
      <xdr:colOff>22860</xdr:colOff>
      <xdr:row>16</xdr:row>
      <xdr:rowOff>22860</xdr:rowOff>
    </xdr:from>
    <xdr:ext cx="406690" cy="414000"/>
    <xdr:pic>
      <xdr:nvPicPr>
        <xdr:cNvPr id="25" name="Kép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4518660"/>
          <a:ext cx="406690" cy="414000"/>
        </a:xfrm>
        <a:prstGeom prst="rect">
          <a:avLst/>
        </a:prstGeom>
      </xdr:spPr>
    </xdr:pic>
    <xdr:clientData/>
  </xdr:oneCellAnchor>
  <xdr:twoCellAnchor editAs="oneCell">
    <xdr:from>
      <xdr:col>1</xdr:col>
      <xdr:colOff>15239</xdr:colOff>
      <xdr:row>12</xdr:row>
      <xdr:rowOff>30479</xdr:rowOff>
    </xdr:from>
    <xdr:to>
      <xdr:col>2</xdr:col>
      <xdr:colOff>135531</xdr:colOff>
      <xdr:row>13</xdr:row>
      <xdr:rowOff>208259</xdr:rowOff>
    </xdr:to>
    <xdr:pic>
      <xdr:nvPicPr>
        <xdr:cNvPr id="26" name="Kép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
        <a:stretch>
          <a:fillRect/>
        </a:stretch>
      </xdr:blipFill>
      <xdr:spPr>
        <a:xfrm>
          <a:off x="335279" y="3108959"/>
          <a:ext cx="432712" cy="414000"/>
        </a:xfrm>
        <a:prstGeom prst="rect">
          <a:avLst/>
        </a:prstGeom>
      </xdr:spPr>
    </xdr:pic>
    <xdr:clientData/>
  </xdr:twoCellAnchor>
  <xdr:oneCellAnchor>
    <xdr:from>
      <xdr:col>1</xdr:col>
      <xdr:colOff>15240</xdr:colOff>
      <xdr:row>10</xdr:row>
      <xdr:rowOff>22860</xdr:rowOff>
    </xdr:from>
    <xdr:ext cx="414000" cy="414000"/>
    <xdr:pic>
      <xdr:nvPicPr>
        <xdr:cNvPr id="27" name="Kép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5280" y="3573780"/>
          <a:ext cx="414000" cy="414000"/>
        </a:xfrm>
        <a:prstGeom prst="rect">
          <a:avLst/>
        </a:prstGeom>
      </xdr:spPr>
    </xdr:pic>
    <xdr:clientData/>
  </xdr:oneCellAnchor>
  <xdr:oneCellAnchor>
    <xdr:from>
      <xdr:col>1</xdr:col>
      <xdr:colOff>15240</xdr:colOff>
      <xdr:row>18</xdr:row>
      <xdr:rowOff>22860</xdr:rowOff>
    </xdr:from>
    <xdr:ext cx="414000" cy="414000"/>
    <xdr:pic>
      <xdr:nvPicPr>
        <xdr:cNvPr id="28" name="Kép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5280" y="4991100"/>
          <a:ext cx="414000" cy="414000"/>
        </a:xfrm>
        <a:prstGeom prst="rect">
          <a:avLst/>
        </a:prstGeom>
      </xdr:spPr>
    </xdr:pic>
    <xdr:clientData/>
  </xdr:oneCellAnchor>
  <xdr:oneCellAnchor>
    <xdr:from>
      <xdr:col>1</xdr:col>
      <xdr:colOff>15240</xdr:colOff>
      <xdr:row>20</xdr:row>
      <xdr:rowOff>15240</xdr:rowOff>
    </xdr:from>
    <xdr:ext cx="414000" cy="414000"/>
    <xdr:pic>
      <xdr:nvPicPr>
        <xdr:cNvPr id="29" name="Kép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5280" y="5455920"/>
          <a:ext cx="414000" cy="414000"/>
        </a:xfrm>
        <a:prstGeom prst="rect">
          <a:avLst/>
        </a:prstGeom>
      </xdr:spPr>
    </xdr:pic>
    <xdr:clientData/>
  </xdr:oneCellAnchor>
  <xdr:oneCellAnchor>
    <xdr:from>
      <xdr:col>1</xdr:col>
      <xdr:colOff>15240</xdr:colOff>
      <xdr:row>14</xdr:row>
      <xdr:rowOff>22860</xdr:rowOff>
    </xdr:from>
    <xdr:ext cx="414000" cy="414000"/>
    <xdr:pic>
      <xdr:nvPicPr>
        <xdr:cNvPr id="30" name="Kép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5280" y="4046220"/>
          <a:ext cx="414000" cy="414000"/>
        </a:xfrm>
        <a:prstGeom prst="rect">
          <a:avLst/>
        </a:prstGeom>
      </xdr:spPr>
    </xdr:pic>
    <xdr:clientData/>
  </xdr:oneCellAnchor>
  <xdr:twoCellAnchor editAs="oneCell">
    <xdr:from>
      <xdr:col>1</xdr:col>
      <xdr:colOff>15240</xdr:colOff>
      <xdr:row>22</xdr:row>
      <xdr:rowOff>15240</xdr:rowOff>
    </xdr:from>
    <xdr:to>
      <xdr:col>2</xdr:col>
      <xdr:colOff>93960</xdr:colOff>
      <xdr:row>23</xdr:row>
      <xdr:rowOff>193020</xdr:rowOff>
    </xdr:to>
    <xdr:pic>
      <xdr:nvPicPr>
        <xdr:cNvPr id="31" name="Kép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5280" y="5928360"/>
          <a:ext cx="414000" cy="414000"/>
        </a:xfrm>
        <a:prstGeom prst="rect">
          <a:avLst/>
        </a:prstGeom>
      </xdr:spPr>
    </xdr:pic>
    <xdr:clientData/>
  </xdr:twoCellAnchor>
  <xdr:twoCellAnchor editAs="oneCell">
    <xdr:from>
      <xdr:col>1</xdr:col>
      <xdr:colOff>15240</xdr:colOff>
      <xdr:row>24</xdr:row>
      <xdr:rowOff>15239</xdr:rowOff>
    </xdr:from>
    <xdr:to>
      <xdr:col>2</xdr:col>
      <xdr:colOff>134701</xdr:colOff>
      <xdr:row>25</xdr:row>
      <xdr:rowOff>193019</xdr:rowOff>
    </xdr:to>
    <xdr:pic>
      <xdr:nvPicPr>
        <xdr:cNvPr id="32" name="Kép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5280" y="6400799"/>
          <a:ext cx="428071" cy="414000"/>
        </a:xfrm>
        <a:prstGeom prst="rect">
          <a:avLst/>
        </a:prstGeom>
      </xdr:spPr>
    </xdr:pic>
    <xdr:clientData/>
  </xdr:twoCellAnchor>
  <xdr:oneCellAnchor>
    <xdr:from>
      <xdr:col>1</xdr:col>
      <xdr:colOff>15240</xdr:colOff>
      <xdr:row>26</xdr:row>
      <xdr:rowOff>15240</xdr:rowOff>
    </xdr:from>
    <xdr:ext cx="414000" cy="414000"/>
    <xdr:pic>
      <xdr:nvPicPr>
        <xdr:cNvPr id="33" name="Kép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5280" y="6873240"/>
          <a:ext cx="414000" cy="414000"/>
        </a:xfrm>
        <a:prstGeom prst="rect">
          <a:avLst/>
        </a:prstGeom>
      </xdr:spPr>
    </xdr:pic>
    <xdr:clientData/>
  </xdr:oneCellAnchor>
  <xdr:twoCellAnchor editAs="oneCell">
    <xdr:from>
      <xdr:col>1</xdr:col>
      <xdr:colOff>7620</xdr:colOff>
      <xdr:row>28</xdr:row>
      <xdr:rowOff>15240</xdr:rowOff>
    </xdr:from>
    <xdr:to>
      <xdr:col>2</xdr:col>
      <xdr:colOff>93960</xdr:colOff>
      <xdr:row>29</xdr:row>
      <xdr:rowOff>193020</xdr:rowOff>
    </xdr:to>
    <xdr:pic>
      <xdr:nvPicPr>
        <xdr:cNvPr id="34" name="Kép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7660" y="7345680"/>
          <a:ext cx="414000" cy="414000"/>
        </a:xfrm>
        <a:prstGeom prst="rect">
          <a:avLst/>
        </a:prstGeom>
      </xdr:spPr>
    </xdr:pic>
    <xdr:clientData/>
  </xdr:twoCellAnchor>
  <xdr:twoCellAnchor editAs="oneCell">
    <xdr:from>
      <xdr:col>1</xdr:col>
      <xdr:colOff>15240</xdr:colOff>
      <xdr:row>30</xdr:row>
      <xdr:rowOff>15240</xdr:rowOff>
    </xdr:from>
    <xdr:to>
      <xdr:col>2</xdr:col>
      <xdr:colOff>93960</xdr:colOff>
      <xdr:row>31</xdr:row>
      <xdr:rowOff>193020</xdr:rowOff>
    </xdr:to>
    <xdr:pic>
      <xdr:nvPicPr>
        <xdr:cNvPr id="35" name="Kép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5280" y="7818120"/>
          <a:ext cx="414000" cy="414000"/>
        </a:xfrm>
        <a:prstGeom prst="rect">
          <a:avLst/>
        </a:prstGeom>
      </xdr:spPr>
    </xdr:pic>
    <xdr:clientData/>
  </xdr:twoCellAnchor>
  <xdr:twoCellAnchor editAs="oneCell">
    <xdr:from>
      <xdr:col>1</xdr:col>
      <xdr:colOff>15240</xdr:colOff>
      <xdr:row>40</xdr:row>
      <xdr:rowOff>15240</xdr:rowOff>
    </xdr:from>
    <xdr:to>
      <xdr:col>2</xdr:col>
      <xdr:colOff>93960</xdr:colOff>
      <xdr:row>41</xdr:row>
      <xdr:rowOff>193020</xdr:rowOff>
    </xdr:to>
    <xdr:pic>
      <xdr:nvPicPr>
        <xdr:cNvPr id="36" name="Kép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5280" y="10180320"/>
          <a:ext cx="414000" cy="414000"/>
        </a:xfrm>
        <a:prstGeom prst="rect">
          <a:avLst/>
        </a:prstGeom>
      </xdr:spPr>
    </xdr:pic>
    <xdr:clientData/>
  </xdr:twoCellAnchor>
  <xdr:oneCellAnchor>
    <xdr:from>
      <xdr:col>1</xdr:col>
      <xdr:colOff>15240</xdr:colOff>
      <xdr:row>42</xdr:row>
      <xdr:rowOff>22860</xdr:rowOff>
    </xdr:from>
    <xdr:ext cx="414000" cy="414000"/>
    <xdr:pic>
      <xdr:nvPicPr>
        <xdr:cNvPr id="37" name="Kép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5280" y="10660380"/>
          <a:ext cx="414000" cy="414000"/>
        </a:xfrm>
        <a:prstGeom prst="rect">
          <a:avLst/>
        </a:prstGeom>
      </xdr:spPr>
    </xdr:pic>
    <xdr:clientData/>
  </xdr:oneCellAnchor>
  <xdr:oneCellAnchor>
    <xdr:from>
      <xdr:col>1</xdr:col>
      <xdr:colOff>15240</xdr:colOff>
      <xdr:row>46</xdr:row>
      <xdr:rowOff>15240</xdr:rowOff>
    </xdr:from>
    <xdr:ext cx="414000" cy="414000"/>
    <xdr:pic>
      <xdr:nvPicPr>
        <xdr:cNvPr id="39" name="Kép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5280" y="11125200"/>
          <a:ext cx="414000" cy="414000"/>
        </a:xfrm>
        <a:prstGeom prst="rect">
          <a:avLst/>
        </a:prstGeom>
      </xdr:spPr>
    </xdr:pic>
    <xdr:clientData/>
  </xdr:oneCellAnchor>
  <xdr:twoCellAnchor editAs="oneCell">
    <xdr:from>
      <xdr:col>1</xdr:col>
      <xdr:colOff>15240</xdr:colOff>
      <xdr:row>38</xdr:row>
      <xdr:rowOff>22859</xdr:rowOff>
    </xdr:from>
    <xdr:to>
      <xdr:col>2</xdr:col>
      <xdr:colOff>134701</xdr:colOff>
      <xdr:row>39</xdr:row>
      <xdr:rowOff>206354</xdr:rowOff>
    </xdr:to>
    <xdr:pic>
      <xdr:nvPicPr>
        <xdr:cNvPr id="40" name="Kép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5280" y="9715499"/>
          <a:ext cx="428071" cy="414000"/>
        </a:xfrm>
        <a:prstGeom prst="rect">
          <a:avLst/>
        </a:prstGeom>
      </xdr:spPr>
    </xdr:pic>
    <xdr:clientData/>
  </xdr:twoCellAnchor>
  <xdr:twoCellAnchor editAs="oneCell">
    <xdr:from>
      <xdr:col>1</xdr:col>
      <xdr:colOff>15240</xdr:colOff>
      <xdr:row>36</xdr:row>
      <xdr:rowOff>22860</xdr:rowOff>
    </xdr:from>
    <xdr:to>
      <xdr:col>2</xdr:col>
      <xdr:colOff>93960</xdr:colOff>
      <xdr:row>37</xdr:row>
      <xdr:rowOff>206355</xdr:rowOff>
    </xdr:to>
    <xdr:pic>
      <xdr:nvPicPr>
        <xdr:cNvPr id="41" name="Kép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5280" y="9243060"/>
          <a:ext cx="414000" cy="414000"/>
        </a:xfrm>
        <a:prstGeom prst="rect">
          <a:avLst/>
        </a:prstGeom>
      </xdr:spPr>
    </xdr:pic>
    <xdr:clientData/>
  </xdr:twoCellAnchor>
  <xdr:oneCellAnchor>
    <xdr:from>
      <xdr:col>1</xdr:col>
      <xdr:colOff>15240</xdr:colOff>
      <xdr:row>34</xdr:row>
      <xdr:rowOff>22860</xdr:rowOff>
    </xdr:from>
    <xdr:ext cx="414000" cy="414000"/>
    <xdr:pic>
      <xdr:nvPicPr>
        <xdr:cNvPr id="42" name="Kép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35280" y="8770620"/>
          <a:ext cx="414000" cy="414000"/>
        </a:xfrm>
        <a:prstGeom prst="rect">
          <a:avLst/>
        </a:prstGeom>
      </xdr:spPr>
    </xdr:pic>
    <xdr:clientData/>
  </xdr:oneCellAnchor>
  <xdr:twoCellAnchor editAs="oneCell">
    <xdr:from>
      <xdr:col>1</xdr:col>
      <xdr:colOff>15240</xdr:colOff>
      <xdr:row>32</xdr:row>
      <xdr:rowOff>22860</xdr:rowOff>
    </xdr:from>
    <xdr:to>
      <xdr:col>2</xdr:col>
      <xdr:colOff>93960</xdr:colOff>
      <xdr:row>33</xdr:row>
      <xdr:rowOff>206355</xdr:rowOff>
    </xdr:to>
    <xdr:pic>
      <xdr:nvPicPr>
        <xdr:cNvPr id="43" name="Kép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5280" y="8298180"/>
          <a:ext cx="414000" cy="414000"/>
        </a:xfrm>
        <a:prstGeom prst="rect">
          <a:avLst/>
        </a:prstGeom>
      </xdr:spPr>
    </xdr:pic>
    <xdr:clientData/>
  </xdr:twoCellAnchor>
  <xdr:twoCellAnchor>
    <xdr:from>
      <xdr:col>5</xdr:col>
      <xdr:colOff>147638</xdr:colOff>
      <xdr:row>1</xdr:row>
      <xdr:rowOff>35242</xdr:rowOff>
    </xdr:from>
    <xdr:to>
      <xdr:col>7</xdr:col>
      <xdr:colOff>232587</xdr:colOff>
      <xdr:row>1</xdr:row>
      <xdr:rowOff>492442</xdr:rowOff>
    </xdr:to>
    <xdr:sp macro="" textlink="">
      <xdr:nvSpPr>
        <xdr:cNvPr id="44" name="Lekerekített téglalap 64">
          <a:hlinkClick xmlns:r="http://schemas.openxmlformats.org/officeDocument/2006/relationships" r:id="rId19" tooltip="2004 Pirmasens"/>
          <a:extLst>
            <a:ext uri="{FF2B5EF4-FFF2-40B4-BE49-F238E27FC236}">
              <a16:creationId xmlns:a16="http://schemas.microsoft.com/office/drawing/2014/main" id="{7DAD6094-7133-45B8-8A8C-EFC5A72C606A}"/>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45" name="Lekerekített téglalap 65">
          <a:hlinkClick xmlns:r="http://schemas.openxmlformats.org/officeDocument/2006/relationships" r:id="rId20" tooltip="2005 Pirmasens"/>
          <a:extLst>
            <a:ext uri="{FF2B5EF4-FFF2-40B4-BE49-F238E27FC236}">
              <a16:creationId xmlns:a16="http://schemas.microsoft.com/office/drawing/2014/main" id="{8113AFD1-049C-4044-AAB1-63A70D230FF5}"/>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46" name="Lekerekített téglalap 66">
          <a:hlinkClick xmlns:r="http://schemas.openxmlformats.org/officeDocument/2006/relationships" r:id="rId21" tooltip="2006 Pirmasens"/>
          <a:extLst>
            <a:ext uri="{FF2B5EF4-FFF2-40B4-BE49-F238E27FC236}">
              <a16:creationId xmlns:a16="http://schemas.microsoft.com/office/drawing/2014/main" id="{65396AC6-59CF-4052-9ABF-9EF847495A6F}"/>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47" name="Lekerekített téglalap 67">
          <a:hlinkClick xmlns:r="http://schemas.openxmlformats.org/officeDocument/2006/relationships" r:id="rId22" tooltip="2007 Pirmasens"/>
          <a:extLst>
            <a:ext uri="{FF2B5EF4-FFF2-40B4-BE49-F238E27FC236}">
              <a16:creationId xmlns:a16="http://schemas.microsoft.com/office/drawing/2014/main" id="{309DC7B9-9B02-4CDB-8C60-EF42C76BF64E}"/>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48" name="Lekerekített téglalap 68">
          <a:hlinkClick xmlns:r="http://schemas.openxmlformats.org/officeDocument/2006/relationships" r:id="rId23" tooltip="2008 Pirmasens"/>
          <a:extLst>
            <a:ext uri="{FF2B5EF4-FFF2-40B4-BE49-F238E27FC236}">
              <a16:creationId xmlns:a16="http://schemas.microsoft.com/office/drawing/2014/main" id="{D5A6FE6E-33E1-4058-A4A3-D26225E7FB12}"/>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49" name="Lekerekített téglalap 69">
          <a:hlinkClick xmlns:r="http://schemas.openxmlformats.org/officeDocument/2006/relationships" r:id="rId24" tooltip="2009 Fulda"/>
          <a:extLst>
            <a:ext uri="{FF2B5EF4-FFF2-40B4-BE49-F238E27FC236}">
              <a16:creationId xmlns:a16="http://schemas.microsoft.com/office/drawing/2014/main" id="{B371B0F2-5640-4E6F-9FB0-A1EEE058944C}"/>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50" name="Lekerekített téglalap 70">
          <a:hlinkClick xmlns:r="http://schemas.openxmlformats.org/officeDocument/2006/relationships" r:id="rId25" tooltip="2010 Wroclaw"/>
          <a:extLst>
            <a:ext uri="{FF2B5EF4-FFF2-40B4-BE49-F238E27FC236}">
              <a16:creationId xmlns:a16="http://schemas.microsoft.com/office/drawing/2014/main" id="{80BBA526-137C-4514-A38F-F8598641DE95}"/>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51" name="Lekerekített téglalap 71">
          <a:hlinkClick xmlns:r="http://schemas.openxmlformats.org/officeDocument/2006/relationships" r:id="rId26" tooltip="2011 Varna"/>
          <a:extLst>
            <a:ext uri="{FF2B5EF4-FFF2-40B4-BE49-F238E27FC236}">
              <a16:creationId xmlns:a16="http://schemas.microsoft.com/office/drawing/2014/main" id="{18CD4ACD-D2D6-466D-B8B6-2E78A179B62C}"/>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52" name="Lekerekített téglalap 72">
          <a:hlinkClick xmlns:r="http://schemas.openxmlformats.org/officeDocument/2006/relationships" r:id="rId27" tooltip="2012 Almelo"/>
          <a:extLst>
            <a:ext uri="{FF2B5EF4-FFF2-40B4-BE49-F238E27FC236}">
              <a16:creationId xmlns:a16="http://schemas.microsoft.com/office/drawing/2014/main" id="{A2788FD1-F4D7-4365-A0A5-19219899073A}"/>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53" name="Lekerekített téglalap 73">
          <a:hlinkClick xmlns:r="http://schemas.openxmlformats.org/officeDocument/2006/relationships" r:id="rId28" tooltip="2013 Berlin"/>
          <a:extLst>
            <a:ext uri="{FF2B5EF4-FFF2-40B4-BE49-F238E27FC236}">
              <a16:creationId xmlns:a16="http://schemas.microsoft.com/office/drawing/2014/main" id="{8CE272A8-9A1A-4309-AFCA-4CA233B10AA4}"/>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54" name="Lekerekített téglalap 74">
          <a:hlinkClick xmlns:r="http://schemas.openxmlformats.org/officeDocument/2006/relationships" r:id="rId29" tooltip="2014 Billund"/>
          <a:extLst>
            <a:ext uri="{FF2B5EF4-FFF2-40B4-BE49-F238E27FC236}">
              <a16:creationId xmlns:a16="http://schemas.microsoft.com/office/drawing/2014/main" id="{710FB8A4-D7E5-4E91-A1CE-D546311AE15A}"/>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55" name="Lekerekített téglalap 75">
          <a:hlinkClick xmlns:r="http://schemas.openxmlformats.org/officeDocument/2006/relationships" r:id="rId30" tooltip="2015 Lubin"/>
          <a:extLst>
            <a:ext uri="{FF2B5EF4-FFF2-40B4-BE49-F238E27FC236}">
              <a16:creationId xmlns:a16="http://schemas.microsoft.com/office/drawing/2014/main" id="{BE70A43E-18E9-42FD-96D8-4F76D2DA5913}"/>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56" name="Lekerekített téglalap 76">
          <a:hlinkClick xmlns:r="http://schemas.openxmlformats.org/officeDocument/2006/relationships" r:id="rId31" tooltip="2016 Almelo"/>
          <a:extLst>
            <a:ext uri="{FF2B5EF4-FFF2-40B4-BE49-F238E27FC236}">
              <a16:creationId xmlns:a16="http://schemas.microsoft.com/office/drawing/2014/main" id="{3AA74AA4-401D-4157-A997-F5CA2B6F2555}"/>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editAs="oneCell">
    <xdr:from>
      <xdr:col>0</xdr:col>
      <xdr:colOff>83344</xdr:colOff>
      <xdr:row>1</xdr:row>
      <xdr:rowOff>9525</xdr:rowOff>
    </xdr:from>
    <xdr:to>
      <xdr:col>5</xdr:col>
      <xdr:colOff>58039</xdr:colOff>
      <xdr:row>3</xdr:row>
      <xdr:rowOff>472440</xdr:rowOff>
    </xdr:to>
    <xdr:pic>
      <xdr:nvPicPr>
        <xdr:cNvPr id="57" name="Kép 56">
          <a:extLst>
            <a:ext uri="{FF2B5EF4-FFF2-40B4-BE49-F238E27FC236}">
              <a16:creationId xmlns:a16="http://schemas.microsoft.com/office/drawing/2014/main" id="{FABDB025-D6C1-4E63-BE82-FCC096C6E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5249" y="68580"/>
          <a:ext cx="1588230" cy="155067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58" name="Lekerekített téglalap 82">
          <a:hlinkClick xmlns:r="http://schemas.openxmlformats.org/officeDocument/2006/relationships" r:id="rId33" tooltip="2017 Budapest"/>
          <a:extLst>
            <a:ext uri="{FF2B5EF4-FFF2-40B4-BE49-F238E27FC236}">
              <a16:creationId xmlns:a16="http://schemas.microsoft.com/office/drawing/2014/main" id="{E93CC0A2-D485-46FE-AA29-A5D20760A8B2}"/>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59" name="Lekerekített téglalap 82">
          <a:hlinkClick xmlns:r="http://schemas.openxmlformats.org/officeDocument/2006/relationships" r:id="rId34" tooltip="2018 Billund"/>
          <a:extLst>
            <a:ext uri="{FF2B5EF4-FFF2-40B4-BE49-F238E27FC236}">
              <a16:creationId xmlns:a16="http://schemas.microsoft.com/office/drawing/2014/main" id="{340D0C15-C8BF-40EC-9A62-1F40686C5BE0}"/>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60" name="Lekerekített téglalap 76">
          <a:hlinkClick xmlns:r="http://schemas.openxmlformats.org/officeDocument/2006/relationships" r:id="rId35" tooltip="2019 Fulda"/>
          <a:extLst>
            <a:ext uri="{FF2B5EF4-FFF2-40B4-BE49-F238E27FC236}">
              <a16:creationId xmlns:a16="http://schemas.microsoft.com/office/drawing/2014/main" id="{DDAFE693-603F-418F-A257-23A1E527DA3E}"/>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61" name="Lekerekített téglalap 82">
          <a:hlinkClick xmlns:r="http://schemas.openxmlformats.org/officeDocument/2006/relationships" r:id="rId36" tooltip="2020 Bierdzany"/>
          <a:extLst>
            <a:ext uri="{FF2B5EF4-FFF2-40B4-BE49-F238E27FC236}">
              <a16:creationId xmlns:a16="http://schemas.microsoft.com/office/drawing/2014/main" id="{2914932D-E2E5-4DBE-9F24-8E108D699A96}"/>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62" name="Lekerekített téglalap 82">
          <a:hlinkClick xmlns:r="http://schemas.openxmlformats.org/officeDocument/2006/relationships" r:id="rId37" tooltip="2021 Bielsko-Biala"/>
          <a:extLst>
            <a:ext uri="{FF2B5EF4-FFF2-40B4-BE49-F238E27FC236}">
              <a16:creationId xmlns:a16="http://schemas.microsoft.com/office/drawing/2014/main" id="{319495F3-89BA-4A82-AA80-F8AAD48634AB}"/>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31</xdr:col>
      <xdr:colOff>214313</xdr:colOff>
      <xdr:row>1</xdr:row>
      <xdr:rowOff>30956</xdr:rowOff>
    </xdr:from>
    <xdr:to>
      <xdr:col>36</xdr:col>
      <xdr:colOff>188587</xdr:colOff>
      <xdr:row>1</xdr:row>
      <xdr:rowOff>482441</xdr:rowOff>
    </xdr:to>
    <xdr:sp macro="" textlink="">
      <xdr:nvSpPr>
        <xdr:cNvPr id="63" name="Lekerekített téglalap 77">
          <a:hlinkClick xmlns:r="http://schemas.openxmlformats.org/officeDocument/2006/relationships" r:id="rId38" tooltip="Overview"/>
          <a:extLst>
            <a:ext uri="{FF2B5EF4-FFF2-40B4-BE49-F238E27FC236}">
              <a16:creationId xmlns:a16="http://schemas.microsoft.com/office/drawing/2014/main" id="{69295CC3-D3F1-4594-A6D4-B1976A95111D}"/>
            </a:ext>
          </a:extLst>
        </xdr:cNvPr>
        <xdr:cNvSpPr/>
      </xdr:nvSpPr>
      <xdr:spPr>
        <a:xfrm>
          <a:off x="10249853" y="86201"/>
          <a:ext cx="1597334" cy="44958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Overview</a:t>
          </a:r>
        </a:p>
      </xdr:txBody>
    </xdr:sp>
    <xdr:clientData/>
  </xdr:twoCellAnchor>
  <xdr:twoCellAnchor>
    <xdr:from>
      <xdr:col>31</xdr:col>
      <xdr:colOff>214313</xdr:colOff>
      <xdr:row>1</xdr:row>
      <xdr:rowOff>528161</xdr:rowOff>
    </xdr:from>
    <xdr:to>
      <xdr:col>36</xdr:col>
      <xdr:colOff>207637</xdr:colOff>
      <xdr:row>2</xdr:row>
      <xdr:rowOff>446246</xdr:rowOff>
    </xdr:to>
    <xdr:sp macro="" textlink="">
      <xdr:nvSpPr>
        <xdr:cNvPr id="64" name="Lekerekített téglalap 78">
          <a:hlinkClick xmlns:r="http://schemas.openxmlformats.org/officeDocument/2006/relationships" r:id="rId39" tooltip="All Time Table"/>
          <a:extLst>
            <a:ext uri="{FF2B5EF4-FFF2-40B4-BE49-F238E27FC236}">
              <a16:creationId xmlns:a16="http://schemas.microsoft.com/office/drawing/2014/main" id="{53B054AF-36F5-4F7B-995E-404440C47C3D}"/>
            </a:ext>
          </a:extLst>
        </xdr:cNvPr>
        <xdr:cNvSpPr/>
      </xdr:nvSpPr>
      <xdr:spPr>
        <a:xfrm>
          <a:off x="10249853" y="583406"/>
          <a:ext cx="1620194" cy="46101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214313</xdr:colOff>
      <xdr:row>2</xdr:row>
      <xdr:rowOff>528161</xdr:rowOff>
    </xdr:from>
    <xdr:to>
      <xdr:col>36</xdr:col>
      <xdr:colOff>207637</xdr:colOff>
      <xdr:row>3</xdr:row>
      <xdr:rowOff>446246</xdr:rowOff>
    </xdr:to>
    <xdr:sp macro="" textlink="">
      <xdr:nvSpPr>
        <xdr:cNvPr id="65" name="Lekerekített téglalap 79">
          <a:hlinkClick xmlns:r="http://schemas.openxmlformats.org/officeDocument/2006/relationships" r:id="rId40" tooltip="Records"/>
          <a:extLst>
            <a:ext uri="{FF2B5EF4-FFF2-40B4-BE49-F238E27FC236}">
              <a16:creationId xmlns:a16="http://schemas.microsoft.com/office/drawing/2014/main" id="{CEA81E26-8DCF-488D-BCF0-0989C83715CB}"/>
            </a:ext>
          </a:extLst>
        </xdr:cNvPr>
        <xdr:cNvSpPr/>
      </xdr:nvSpPr>
      <xdr:spPr>
        <a:xfrm>
          <a:off x="10249853" y="1126331"/>
          <a:ext cx="1620194" cy="4610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Records</a:t>
          </a:r>
        </a:p>
      </xdr:txBody>
    </xdr:sp>
    <xdr:clientData/>
  </xdr:twoCellAnchor>
  <xdr:twoCellAnchor editAs="oneCell">
    <xdr:from>
      <xdr:col>36</xdr:col>
      <xdr:colOff>264318</xdr:colOff>
      <xdr:row>1</xdr:row>
      <xdr:rowOff>11906</xdr:rowOff>
    </xdr:from>
    <xdr:to>
      <xdr:col>41</xdr:col>
      <xdr:colOff>248062</xdr:colOff>
      <xdr:row>3</xdr:row>
      <xdr:rowOff>474821</xdr:rowOff>
    </xdr:to>
    <xdr:pic>
      <xdr:nvPicPr>
        <xdr:cNvPr id="66" name="Kép 65">
          <a:extLst>
            <a:ext uri="{FF2B5EF4-FFF2-40B4-BE49-F238E27FC236}">
              <a16:creationId xmlns:a16="http://schemas.microsoft.com/office/drawing/2014/main" id="{4780D167-C45E-4536-870B-589CD9917AB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922918" y="72866"/>
          <a:ext cx="1599184" cy="1548765"/>
        </a:xfrm>
        <a:prstGeom prst="rect">
          <a:avLst/>
        </a:prstGeom>
      </xdr:spPr>
    </xdr:pic>
    <xdr:clientData/>
  </xdr:twoCellAnchor>
  <xdr:twoCellAnchor editAs="oneCell">
    <xdr:from>
      <xdr:col>1</xdr:col>
      <xdr:colOff>41434</xdr:colOff>
      <xdr:row>48</xdr:row>
      <xdr:rowOff>21907</xdr:rowOff>
    </xdr:from>
    <xdr:to>
      <xdr:col>2</xdr:col>
      <xdr:colOff>131970</xdr:colOff>
      <xdr:row>49</xdr:row>
      <xdr:rowOff>210502</xdr:rowOff>
    </xdr:to>
    <xdr:pic>
      <xdr:nvPicPr>
        <xdr:cNvPr id="69" name="Kép 68">
          <a:extLst>
            <a:ext uri="{FF2B5EF4-FFF2-40B4-BE49-F238E27FC236}">
              <a16:creationId xmlns:a16="http://schemas.microsoft.com/office/drawing/2014/main" id="{C8794CD7-09B6-45F8-A4C4-A8DF7575560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62903" y="12154376"/>
          <a:ext cx="412005" cy="426720"/>
        </a:xfrm>
        <a:prstGeom prst="rect">
          <a:avLst/>
        </a:prstGeom>
      </xdr:spPr>
    </xdr:pic>
    <xdr:clientData/>
  </xdr:twoCellAnchor>
  <xdr:oneCellAnchor>
    <xdr:from>
      <xdr:col>1</xdr:col>
      <xdr:colOff>27622</xdr:colOff>
      <xdr:row>44</xdr:row>
      <xdr:rowOff>25717</xdr:rowOff>
    </xdr:from>
    <xdr:ext cx="428625" cy="428625"/>
    <xdr:pic>
      <xdr:nvPicPr>
        <xdr:cNvPr id="70" name="Kép 69">
          <a:extLst>
            <a:ext uri="{FF2B5EF4-FFF2-40B4-BE49-F238E27FC236}">
              <a16:creationId xmlns:a16="http://schemas.microsoft.com/office/drawing/2014/main" id="{9A5868A1-1570-451F-AEB0-C34F94D9DC8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49091" y="11205686"/>
          <a:ext cx="428625" cy="4286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500-000002000000}"/>
            </a:ext>
          </a:extLst>
        </xdr:cNvPr>
        <xdr:cNvSpPr/>
      </xdr:nvSpPr>
      <xdr:spPr>
        <a:xfrm>
          <a:off x="12164853" y="7191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500-000003000000}"/>
            </a:ext>
          </a:extLst>
        </xdr:cNvPr>
        <xdr:cNvSpPr/>
      </xdr:nvSpPr>
      <xdr:spPr>
        <a:xfrm>
          <a:off x="12164853" y="61293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500-000004000000}"/>
            </a:ext>
          </a:extLst>
        </xdr:cNvPr>
        <xdr:cNvSpPr/>
      </xdr:nvSpPr>
      <xdr:spPr>
        <a:xfrm>
          <a:off x="12164853" y="115395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2</xdr:col>
      <xdr:colOff>144780</xdr:colOff>
      <xdr:row>7</xdr:row>
      <xdr:rowOff>91440</xdr:rowOff>
    </xdr:from>
    <xdr:to>
      <xdr:col>3</xdr:col>
      <xdr:colOff>114300</xdr:colOff>
      <xdr:row>7</xdr:row>
      <xdr:rowOff>243840</xdr:rowOff>
    </xdr:to>
    <xdr:sp macro="" textlink="">
      <xdr:nvSpPr>
        <xdr:cNvPr id="24" name="Jobbra nyíl 23">
          <a:extLst>
            <a:ext uri="{FF2B5EF4-FFF2-40B4-BE49-F238E27FC236}">
              <a16:creationId xmlns:a16="http://schemas.microsoft.com/office/drawing/2014/main" id="{00000000-0008-0000-0500-000018000000}"/>
            </a:ext>
          </a:extLst>
        </xdr:cNvPr>
        <xdr:cNvSpPr/>
      </xdr:nvSpPr>
      <xdr:spPr>
        <a:xfrm>
          <a:off x="784860" y="236220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oneCell">
    <xdr:from>
      <xdr:col>1</xdr:col>
      <xdr:colOff>0</xdr:colOff>
      <xdr:row>10</xdr:row>
      <xdr:rowOff>0</xdr:rowOff>
    </xdr:from>
    <xdr:to>
      <xdr:col>2</xdr:col>
      <xdr:colOff>20955</xdr:colOff>
      <xdr:row>11</xdr:row>
      <xdr:rowOff>19050</xdr:rowOff>
    </xdr:to>
    <xdr:pic>
      <xdr:nvPicPr>
        <xdr:cNvPr id="43" name="Kép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
        <a:stretch>
          <a:fillRect/>
        </a:stretch>
      </xdr:blipFill>
      <xdr:spPr>
        <a:xfrm>
          <a:off x="320040" y="3078480"/>
          <a:ext cx="348615" cy="337185"/>
        </a:xfrm>
        <a:prstGeom prst="rect">
          <a:avLst/>
        </a:prstGeom>
      </xdr:spPr>
    </xdr:pic>
    <xdr:clientData/>
  </xdr:twoCellAnchor>
  <xdr:twoCellAnchor editAs="oneCell">
    <xdr:from>
      <xdr:col>1</xdr:col>
      <xdr:colOff>0</xdr:colOff>
      <xdr:row>11</xdr:row>
      <xdr:rowOff>0</xdr:rowOff>
    </xdr:from>
    <xdr:to>
      <xdr:col>2</xdr:col>
      <xdr:colOff>20955</xdr:colOff>
      <xdr:row>12</xdr:row>
      <xdr:rowOff>19050</xdr:rowOff>
    </xdr:to>
    <xdr:pic>
      <xdr:nvPicPr>
        <xdr:cNvPr id="44" name="Kép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
        <a:stretch>
          <a:fillRect/>
        </a:stretch>
      </xdr:blipFill>
      <xdr:spPr>
        <a:xfrm>
          <a:off x="320040" y="3406140"/>
          <a:ext cx="348615" cy="337185"/>
        </a:xfrm>
        <a:prstGeom prst="rect">
          <a:avLst/>
        </a:prstGeom>
      </xdr:spPr>
    </xdr:pic>
    <xdr:clientData/>
  </xdr:twoCellAnchor>
  <xdr:twoCellAnchor editAs="oneCell">
    <xdr:from>
      <xdr:col>1</xdr:col>
      <xdr:colOff>0</xdr:colOff>
      <xdr:row>13</xdr:row>
      <xdr:rowOff>0</xdr:rowOff>
    </xdr:from>
    <xdr:to>
      <xdr:col>2</xdr:col>
      <xdr:colOff>20955</xdr:colOff>
      <xdr:row>14</xdr:row>
      <xdr:rowOff>19050</xdr:rowOff>
    </xdr:to>
    <xdr:pic>
      <xdr:nvPicPr>
        <xdr:cNvPr id="45" name="Kép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
        <a:stretch>
          <a:fillRect/>
        </a:stretch>
      </xdr:blipFill>
      <xdr:spPr>
        <a:xfrm>
          <a:off x="320040" y="4061460"/>
          <a:ext cx="348615" cy="337185"/>
        </a:xfrm>
        <a:prstGeom prst="rect">
          <a:avLst/>
        </a:prstGeom>
      </xdr:spPr>
    </xdr:pic>
    <xdr:clientData/>
  </xdr:twoCellAnchor>
  <xdr:twoCellAnchor editAs="oneCell">
    <xdr:from>
      <xdr:col>1</xdr:col>
      <xdr:colOff>0</xdr:colOff>
      <xdr:row>14</xdr:row>
      <xdr:rowOff>0</xdr:rowOff>
    </xdr:from>
    <xdr:to>
      <xdr:col>2</xdr:col>
      <xdr:colOff>20955</xdr:colOff>
      <xdr:row>15</xdr:row>
      <xdr:rowOff>19050</xdr:rowOff>
    </xdr:to>
    <xdr:pic>
      <xdr:nvPicPr>
        <xdr:cNvPr id="46" name="Kép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
        <a:stretch>
          <a:fillRect/>
        </a:stretch>
      </xdr:blipFill>
      <xdr:spPr>
        <a:xfrm>
          <a:off x="320040" y="4389120"/>
          <a:ext cx="348615" cy="337185"/>
        </a:xfrm>
        <a:prstGeom prst="rect">
          <a:avLst/>
        </a:prstGeom>
      </xdr:spPr>
    </xdr:pic>
    <xdr:clientData/>
  </xdr:twoCellAnchor>
  <xdr:oneCellAnchor>
    <xdr:from>
      <xdr:col>1</xdr:col>
      <xdr:colOff>0</xdr:colOff>
      <xdr:row>12</xdr:row>
      <xdr:rowOff>0</xdr:rowOff>
    </xdr:from>
    <xdr:ext cx="342000" cy="342000"/>
    <xdr:pic>
      <xdr:nvPicPr>
        <xdr:cNvPr id="63" name="Kép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0040" y="3733800"/>
          <a:ext cx="342000" cy="342000"/>
        </a:xfrm>
        <a:prstGeom prst="rect">
          <a:avLst/>
        </a:prstGeom>
      </xdr:spPr>
    </xdr:pic>
    <xdr:clientData/>
  </xdr:oneCellAnchor>
  <xdr:twoCellAnchor editAs="oneCell">
    <xdr:from>
      <xdr:col>1</xdr:col>
      <xdr:colOff>0</xdr:colOff>
      <xdr:row>48</xdr:row>
      <xdr:rowOff>1905</xdr:rowOff>
    </xdr:from>
    <xdr:to>
      <xdr:col>2</xdr:col>
      <xdr:colOff>16245</xdr:colOff>
      <xdr:row>49</xdr:row>
      <xdr:rowOff>18150</xdr:rowOff>
    </xdr:to>
    <xdr:pic>
      <xdr:nvPicPr>
        <xdr:cNvPr id="173" name="Kép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1469" y="15301436"/>
          <a:ext cx="341524" cy="333904"/>
        </a:xfrm>
        <a:prstGeom prst="rect">
          <a:avLst/>
        </a:prstGeom>
      </xdr:spPr>
    </xdr:pic>
    <xdr:clientData/>
  </xdr:twoCellAnchor>
  <xdr:twoCellAnchor editAs="oneCell">
    <xdr:from>
      <xdr:col>1</xdr:col>
      <xdr:colOff>11906</xdr:colOff>
      <xdr:row>49</xdr:row>
      <xdr:rowOff>15716</xdr:rowOff>
    </xdr:from>
    <xdr:to>
      <xdr:col>2</xdr:col>
      <xdr:colOff>22436</xdr:colOff>
      <xdr:row>50</xdr:row>
      <xdr:rowOff>31961</xdr:rowOff>
    </xdr:to>
    <xdr:pic>
      <xdr:nvPicPr>
        <xdr:cNvPr id="174" name="Kép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15636716"/>
          <a:ext cx="335809" cy="339619"/>
        </a:xfrm>
        <a:prstGeom prst="rect">
          <a:avLst/>
        </a:prstGeom>
      </xdr:spPr>
    </xdr:pic>
    <xdr:clientData/>
  </xdr:twoCellAnchor>
  <xdr:oneCellAnchor>
    <xdr:from>
      <xdr:col>1</xdr:col>
      <xdr:colOff>3810</xdr:colOff>
      <xdr:row>51</xdr:row>
      <xdr:rowOff>317658</xdr:rowOff>
    </xdr:from>
    <xdr:ext cx="342000" cy="342000"/>
    <xdr:pic>
      <xdr:nvPicPr>
        <xdr:cNvPr id="181" name="Kép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5279" y="16581596"/>
          <a:ext cx="342000" cy="342000"/>
        </a:xfrm>
        <a:prstGeom prst="rect">
          <a:avLst/>
        </a:prstGeom>
      </xdr:spPr>
    </xdr:pic>
    <xdr:clientData/>
  </xdr:oneCellAnchor>
  <xdr:twoCellAnchor editAs="oneCell">
    <xdr:from>
      <xdr:col>0</xdr:col>
      <xdr:colOff>317659</xdr:colOff>
      <xdr:row>57</xdr:row>
      <xdr:rowOff>1904</xdr:rowOff>
    </xdr:from>
    <xdr:to>
      <xdr:col>2</xdr:col>
      <xdr:colOff>21960</xdr:colOff>
      <xdr:row>58</xdr:row>
      <xdr:rowOff>20054</xdr:rowOff>
    </xdr:to>
    <xdr:pic>
      <xdr:nvPicPr>
        <xdr:cNvPr id="182" name="Kép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7659" y="18194654"/>
          <a:ext cx="343429" cy="335809"/>
        </a:xfrm>
        <a:prstGeom prst="rect">
          <a:avLst/>
        </a:prstGeom>
      </xdr:spPr>
    </xdr:pic>
    <xdr:clientData/>
  </xdr:twoCellAnchor>
  <xdr:twoCellAnchor editAs="oneCell">
    <xdr:from>
      <xdr:col>1</xdr:col>
      <xdr:colOff>0</xdr:colOff>
      <xdr:row>57</xdr:row>
      <xdr:rowOff>317659</xdr:rowOff>
    </xdr:from>
    <xdr:to>
      <xdr:col>2</xdr:col>
      <xdr:colOff>18150</xdr:colOff>
      <xdr:row>59</xdr:row>
      <xdr:rowOff>21960</xdr:rowOff>
    </xdr:to>
    <xdr:pic>
      <xdr:nvPicPr>
        <xdr:cNvPr id="190" name="Kép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469" y="18510409"/>
          <a:ext cx="343429" cy="343429"/>
        </a:xfrm>
        <a:prstGeom prst="rect">
          <a:avLst/>
        </a:prstGeom>
      </xdr:spPr>
    </xdr:pic>
    <xdr:clientData/>
  </xdr:twoCellAnchor>
  <xdr:twoCellAnchor editAs="oneCell">
    <xdr:from>
      <xdr:col>1</xdr:col>
      <xdr:colOff>3810</xdr:colOff>
      <xdr:row>79</xdr:row>
      <xdr:rowOff>293845</xdr:rowOff>
    </xdr:from>
    <xdr:to>
      <xdr:col>2</xdr:col>
      <xdr:colOff>20055</xdr:colOff>
      <xdr:row>80</xdr:row>
      <xdr:rowOff>317711</xdr:rowOff>
    </xdr:to>
    <xdr:pic>
      <xdr:nvPicPr>
        <xdr:cNvPr id="198" name="Kép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5279" y="25558908"/>
          <a:ext cx="333904" cy="343429"/>
        </a:xfrm>
        <a:prstGeom prst="rect">
          <a:avLst/>
        </a:prstGeom>
      </xdr:spPr>
    </xdr:pic>
    <xdr:clientData/>
  </xdr:twoCellAnchor>
  <xdr:twoCellAnchor editAs="oneCell">
    <xdr:from>
      <xdr:col>1</xdr:col>
      <xdr:colOff>1905</xdr:colOff>
      <xdr:row>94</xdr:row>
      <xdr:rowOff>305753</xdr:rowOff>
    </xdr:from>
    <xdr:to>
      <xdr:col>2</xdr:col>
      <xdr:colOff>20055</xdr:colOff>
      <xdr:row>96</xdr:row>
      <xdr:rowOff>15770</xdr:rowOff>
    </xdr:to>
    <xdr:pic>
      <xdr:nvPicPr>
        <xdr:cNvPr id="199" name="Kép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374" y="30392847"/>
          <a:ext cx="335809" cy="349144"/>
        </a:xfrm>
        <a:prstGeom prst="rect">
          <a:avLst/>
        </a:prstGeom>
      </xdr:spPr>
    </xdr:pic>
    <xdr:clientData/>
  </xdr:twoCellAnchor>
  <xdr:oneCellAnchor>
    <xdr:from>
      <xdr:col>1</xdr:col>
      <xdr:colOff>1905</xdr:colOff>
      <xdr:row>112</xdr:row>
      <xdr:rowOff>307657</xdr:rowOff>
    </xdr:from>
    <xdr:ext cx="342000" cy="342000"/>
    <xdr:pic>
      <xdr:nvPicPr>
        <xdr:cNvPr id="202" name="Kép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3374" y="36181188"/>
          <a:ext cx="342000" cy="342000"/>
        </a:xfrm>
        <a:prstGeom prst="rect">
          <a:avLst/>
        </a:prstGeom>
      </xdr:spPr>
    </xdr:pic>
    <xdr:clientData/>
  </xdr:oneCellAnchor>
  <xdr:oneCellAnchor>
    <xdr:from>
      <xdr:col>1</xdr:col>
      <xdr:colOff>1906</xdr:colOff>
      <xdr:row>113</xdr:row>
      <xdr:rowOff>313849</xdr:rowOff>
    </xdr:from>
    <xdr:ext cx="342000" cy="342000"/>
    <xdr:pic>
      <xdr:nvPicPr>
        <xdr:cNvPr id="204" name="Kép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3375" y="36508849"/>
          <a:ext cx="342000" cy="342000"/>
        </a:xfrm>
        <a:prstGeom prst="rect">
          <a:avLst/>
        </a:prstGeom>
      </xdr:spPr>
    </xdr:pic>
    <xdr:clientData/>
  </xdr:oneCellAnchor>
  <xdr:twoCellAnchor editAs="oneCell">
    <xdr:from>
      <xdr:col>1</xdr:col>
      <xdr:colOff>10001</xdr:colOff>
      <xdr:row>116</xdr:row>
      <xdr:rowOff>311468</xdr:rowOff>
    </xdr:from>
    <xdr:to>
      <xdr:col>2</xdr:col>
      <xdr:colOff>22436</xdr:colOff>
      <xdr:row>118</xdr:row>
      <xdr:rowOff>19579</xdr:rowOff>
    </xdr:to>
    <xdr:pic>
      <xdr:nvPicPr>
        <xdr:cNvPr id="206" name="Kép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1470" y="37470874"/>
          <a:ext cx="337714" cy="347239"/>
        </a:xfrm>
        <a:prstGeom prst="rect">
          <a:avLst/>
        </a:prstGeom>
      </xdr:spPr>
    </xdr:pic>
    <xdr:clientData/>
  </xdr:twoCellAnchor>
  <xdr:twoCellAnchor editAs="oneCell">
    <xdr:from>
      <xdr:col>0</xdr:col>
      <xdr:colOff>315754</xdr:colOff>
      <xdr:row>159</xdr:row>
      <xdr:rowOff>317181</xdr:rowOff>
    </xdr:from>
    <xdr:to>
      <xdr:col>2</xdr:col>
      <xdr:colOff>20055</xdr:colOff>
      <xdr:row>161</xdr:row>
      <xdr:rowOff>6243</xdr:rowOff>
    </xdr:to>
    <xdr:pic>
      <xdr:nvPicPr>
        <xdr:cNvPr id="209" name="Kép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5754" y="51299744"/>
          <a:ext cx="351049" cy="330094"/>
        </a:xfrm>
        <a:prstGeom prst="rect">
          <a:avLst/>
        </a:prstGeom>
      </xdr:spPr>
    </xdr:pic>
    <xdr:clientData/>
  </xdr:twoCellAnchor>
  <xdr:twoCellAnchor>
    <xdr:from>
      <xdr:col>5</xdr:col>
      <xdr:colOff>147638</xdr:colOff>
      <xdr:row>1</xdr:row>
      <xdr:rowOff>35242</xdr:rowOff>
    </xdr:from>
    <xdr:to>
      <xdr:col>7</xdr:col>
      <xdr:colOff>232587</xdr:colOff>
      <xdr:row>1</xdr:row>
      <xdr:rowOff>492442</xdr:rowOff>
    </xdr:to>
    <xdr:sp macro="" textlink="">
      <xdr:nvSpPr>
        <xdr:cNvPr id="211" name="Lekerekített téglalap 64">
          <a:hlinkClick xmlns:r="http://schemas.openxmlformats.org/officeDocument/2006/relationships" r:id="rId15" tooltip="2004 Pirmasens"/>
          <a:extLst>
            <a:ext uri="{FF2B5EF4-FFF2-40B4-BE49-F238E27FC236}">
              <a16:creationId xmlns:a16="http://schemas.microsoft.com/office/drawing/2014/main" id="{077FE611-A616-47AF-8B93-933246D576B9}"/>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212" name="Lekerekített téglalap 65">
          <a:hlinkClick xmlns:r="http://schemas.openxmlformats.org/officeDocument/2006/relationships" r:id="rId16" tooltip="2005 Pirmasens"/>
          <a:extLst>
            <a:ext uri="{FF2B5EF4-FFF2-40B4-BE49-F238E27FC236}">
              <a16:creationId xmlns:a16="http://schemas.microsoft.com/office/drawing/2014/main" id="{FB378733-2F08-41D3-8911-D2E893D93DB9}"/>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213" name="Lekerekített téglalap 66">
          <a:hlinkClick xmlns:r="http://schemas.openxmlformats.org/officeDocument/2006/relationships" r:id="rId17" tooltip="2006 Pirmasens"/>
          <a:extLst>
            <a:ext uri="{FF2B5EF4-FFF2-40B4-BE49-F238E27FC236}">
              <a16:creationId xmlns:a16="http://schemas.microsoft.com/office/drawing/2014/main" id="{8334B662-7CE2-45ED-83FD-C27A7E685945}"/>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214" name="Lekerekített téglalap 67">
          <a:hlinkClick xmlns:r="http://schemas.openxmlformats.org/officeDocument/2006/relationships" r:id="rId18" tooltip="2007 Pirmasens"/>
          <a:extLst>
            <a:ext uri="{FF2B5EF4-FFF2-40B4-BE49-F238E27FC236}">
              <a16:creationId xmlns:a16="http://schemas.microsoft.com/office/drawing/2014/main" id="{AD720073-55DB-40D4-8666-6FA310CC8526}"/>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215" name="Lekerekített téglalap 68">
          <a:hlinkClick xmlns:r="http://schemas.openxmlformats.org/officeDocument/2006/relationships" r:id="rId19" tooltip="2008 Pirmasens"/>
          <a:extLst>
            <a:ext uri="{FF2B5EF4-FFF2-40B4-BE49-F238E27FC236}">
              <a16:creationId xmlns:a16="http://schemas.microsoft.com/office/drawing/2014/main" id="{00C61A2D-B752-44FC-94D7-8431BA4C8B33}"/>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216" name="Lekerekített téglalap 69">
          <a:hlinkClick xmlns:r="http://schemas.openxmlformats.org/officeDocument/2006/relationships" r:id="rId20" tooltip="2009 Fulda"/>
          <a:extLst>
            <a:ext uri="{FF2B5EF4-FFF2-40B4-BE49-F238E27FC236}">
              <a16:creationId xmlns:a16="http://schemas.microsoft.com/office/drawing/2014/main" id="{CB1E04F2-87D5-4302-B930-573EEBE26F2A}"/>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217" name="Lekerekített téglalap 70">
          <a:hlinkClick xmlns:r="http://schemas.openxmlformats.org/officeDocument/2006/relationships" r:id="rId21" tooltip="2010 Wroclaw"/>
          <a:extLst>
            <a:ext uri="{FF2B5EF4-FFF2-40B4-BE49-F238E27FC236}">
              <a16:creationId xmlns:a16="http://schemas.microsoft.com/office/drawing/2014/main" id="{24DF0267-303B-44BF-BAC7-FEF79417906D}"/>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218" name="Lekerekített téglalap 71">
          <a:hlinkClick xmlns:r="http://schemas.openxmlformats.org/officeDocument/2006/relationships" r:id="rId22" tooltip="2011 Varna"/>
          <a:extLst>
            <a:ext uri="{FF2B5EF4-FFF2-40B4-BE49-F238E27FC236}">
              <a16:creationId xmlns:a16="http://schemas.microsoft.com/office/drawing/2014/main" id="{FF59E838-5128-483C-9FF3-554653E7F579}"/>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219" name="Lekerekített téglalap 72">
          <a:hlinkClick xmlns:r="http://schemas.openxmlformats.org/officeDocument/2006/relationships" r:id="rId23" tooltip="2012 Almelo"/>
          <a:extLst>
            <a:ext uri="{FF2B5EF4-FFF2-40B4-BE49-F238E27FC236}">
              <a16:creationId xmlns:a16="http://schemas.microsoft.com/office/drawing/2014/main" id="{2BEA0E15-635F-4F01-8807-0FBF1FF92ABE}"/>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220" name="Lekerekített téglalap 73">
          <a:hlinkClick xmlns:r="http://schemas.openxmlformats.org/officeDocument/2006/relationships" r:id="rId24" tooltip="2013 Berlin"/>
          <a:extLst>
            <a:ext uri="{FF2B5EF4-FFF2-40B4-BE49-F238E27FC236}">
              <a16:creationId xmlns:a16="http://schemas.microsoft.com/office/drawing/2014/main" id="{61B1C818-A4B7-4CCE-977A-141817053746}"/>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221" name="Lekerekített téglalap 74">
          <a:hlinkClick xmlns:r="http://schemas.openxmlformats.org/officeDocument/2006/relationships" r:id="rId25" tooltip="2014 Billund"/>
          <a:extLst>
            <a:ext uri="{FF2B5EF4-FFF2-40B4-BE49-F238E27FC236}">
              <a16:creationId xmlns:a16="http://schemas.microsoft.com/office/drawing/2014/main" id="{4E70F02D-8B19-43B2-88EC-6FC12C07F9F1}"/>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222" name="Lekerekített téglalap 75">
          <a:hlinkClick xmlns:r="http://schemas.openxmlformats.org/officeDocument/2006/relationships" r:id="rId26" tooltip="2015 Lubin"/>
          <a:extLst>
            <a:ext uri="{FF2B5EF4-FFF2-40B4-BE49-F238E27FC236}">
              <a16:creationId xmlns:a16="http://schemas.microsoft.com/office/drawing/2014/main" id="{8471EF24-8DC2-4D15-92AB-F0DAD5F9A664}"/>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223" name="Lekerekített téglalap 76">
          <a:hlinkClick xmlns:r="http://schemas.openxmlformats.org/officeDocument/2006/relationships" r:id="rId27" tooltip="2016 Almelo"/>
          <a:extLst>
            <a:ext uri="{FF2B5EF4-FFF2-40B4-BE49-F238E27FC236}">
              <a16:creationId xmlns:a16="http://schemas.microsoft.com/office/drawing/2014/main" id="{DB199601-7B35-4650-A868-3AB0C26F6678}"/>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editAs="oneCell">
    <xdr:from>
      <xdr:col>0</xdr:col>
      <xdr:colOff>83344</xdr:colOff>
      <xdr:row>1</xdr:row>
      <xdr:rowOff>9525</xdr:rowOff>
    </xdr:from>
    <xdr:to>
      <xdr:col>5</xdr:col>
      <xdr:colOff>58039</xdr:colOff>
      <xdr:row>3</xdr:row>
      <xdr:rowOff>472440</xdr:rowOff>
    </xdr:to>
    <xdr:pic>
      <xdr:nvPicPr>
        <xdr:cNvPr id="224" name="Kép 223">
          <a:extLst>
            <a:ext uri="{FF2B5EF4-FFF2-40B4-BE49-F238E27FC236}">
              <a16:creationId xmlns:a16="http://schemas.microsoft.com/office/drawing/2014/main" id="{36AF3D32-F0B0-4FBD-8B27-0578BE1D75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5249" y="68580"/>
          <a:ext cx="1592040" cy="154686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225" name="Lekerekített téglalap 82">
          <a:hlinkClick xmlns:r="http://schemas.openxmlformats.org/officeDocument/2006/relationships" r:id="rId29" tooltip="2017 Budapest"/>
          <a:extLst>
            <a:ext uri="{FF2B5EF4-FFF2-40B4-BE49-F238E27FC236}">
              <a16:creationId xmlns:a16="http://schemas.microsoft.com/office/drawing/2014/main" id="{7F9295D7-FA57-484C-A2E6-2465ED04B1D4}"/>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226" name="Lekerekített téglalap 82">
          <a:hlinkClick xmlns:r="http://schemas.openxmlformats.org/officeDocument/2006/relationships" r:id="rId30" tooltip="2018 Billund"/>
          <a:extLst>
            <a:ext uri="{FF2B5EF4-FFF2-40B4-BE49-F238E27FC236}">
              <a16:creationId xmlns:a16="http://schemas.microsoft.com/office/drawing/2014/main" id="{D81DC000-869D-4368-9332-C40ED58AC2A0}"/>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227" name="Lekerekített téglalap 76">
          <a:hlinkClick xmlns:r="http://schemas.openxmlformats.org/officeDocument/2006/relationships" r:id="rId31" tooltip="2019 Fulda"/>
          <a:extLst>
            <a:ext uri="{FF2B5EF4-FFF2-40B4-BE49-F238E27FC236}">
              <a16:creationId xmlns:a16="http://schemas.microsoft.com/office/drawing/2014/main" id="{13A41900-5687-4384-A4ED-0D9A9CFE5B60}"/>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228" name="Lekerekített téglalap 82">
          <a:hlinkClick xmlns:r="http://schemas.openxmlformats.org/officeDocument/2006/relationships" r:id="rId32" tooltip="2020 Bierdzany"/>
          <a:extLst>
            <a:ext uri="{FF2B5EF4-FFF2-40B4-BE49-F238E27FC236}">
              <a16:creationId xmlns:a16="http://schemas.microsoft.com/office/drawing/2014/main" id="{9A6B291C-D1C9-44E6-85F7-4A5CFF2770EF}"/>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229" name="Lekerekített téglalap 82">
          <a:hlinkClick xmlns:r="http://schemas.openxmlformats.org/officeDocument/2006/relationships" r:id="rId33" tooltip="2021 Bielsko-Biala"/>
          <a:extLst>
            <a:ext uri="{FF2B5EF4-FFF2-40B4-BE49-F238E27FC236}">
              <a16:creationId xmlns:a16="http://schemas.microsoft.com/office/drawing/2014/main" id="{45949E94-21BB-4914-ACB9-C6BCBC82D238}"/>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31</xdr:col>
      <xdr:colOff>214313</xdr:colOff>
      <xdr:row>1</xdr:row>
      <xdr:rowOff>30956</xdr:rowOff>
    </xdr:from>
    <xdr:to>
      <xdr:col>36</xdr:col>
      <xdr:colOff>188587</xdr:colOff>
      <xdr:row>1</xdr:row>
      <xdr:rowOff>482441</xdr:rowOff>
    </xdr:to>
    <xdr:sp macro="" textlink="">
      <xdr:nvSpPr>
        <xdr:cNvPr id="230" name="Lekerekített téglalap 77">
          <a:hlinkClick xmlns:r="http://schemas.openxmlformats.org/officeDocument/2006/relationships" r:id="rId34" tooltip="Overview"/>
          <a:extLst>
            <a:ext uri="{FF2B5EF4-FFF2-40B4-BE49-F238E27FC236}">
              <a16:creationId xmlns:a16="http://schemas.microsoft.com/office/drawing/2014/main" id="{C534D357-0E91-47C5-B81B-49A50E7D123E}"/>
            </a:ext>
          </a:extLst>
        </xdr:cNvPr>
        <xdr:cNvSpPr/>
      </xdr:nvSpPr>
      <xdr:spPr>
        <a:xfrm>
          <a:off x="10249853" y="86201"/>
          <a:ext cx="1597334" cy="44958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Overview</a:t>
          </a:r>
        </a:p>
      </xdr:txBody>
    </xdr:sp>
    <xdr:clientData/>
  </xdr:twoCellAnchor>
  <xdr:twoCellAnchor>
    <xdr:from>
      <xdr:col>31</xdr:col>
      <xdr:colOff>214313</xdr:colOff>
      <xdr:row>1</xdr:row>
      <xdr:rowOff>528161</xdr:rowOff>
    </xdr:from>
    <xdr:to>
      <xdr:col>36</xdr:col>
      <xdr:colOff>207637</xdr:colOff>
      <xdr:row>2</xdr:row>
      <xdr:rowOff>446246</xdr:rowOff>
    </xdr:to>
    <xdr:sp macro="" textlink="">
      <xdr:nvSpPr>
        <xdr:cNvPr id="231" name="Lekerekített téglalap 78">
          <a:hlinkClick xmlns:r="http://schemas.openxmlformats.org/officeDocument/2006/relationships" r:id="rId35" tooltip="All Time Table"/>
          <a:extLst>
            <a:ext uri="{FF2B5EF4-FFF2-40B4-BE49-F238E27FC236}">
              <a16:creationId xmlns:a16="http://schemas.microsoft.com/office/drawing/2014/main" id="{8E45E957-F3D4-44DC-9061-F59C9C728516}"/>
            </a:ext>
          </a:extLst>
        </xdr:cNvPr>
        <xdr:cNvSpPr/>
      </xdr:nvSpPr>
      <xdr:spPr>
        <a:xfrm>
          <a:off x="10249853" y="583406"/>
          <a:ext cx="1620194" cy="46101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214313</xdr:colOff>
      <xdr:row>2</xdr:row>
      <xdr:rowOff>528161</xdr:rowOff>
    </xdr:from>
    <xdr:to>
      <xdr:col>36</xdr:col>
      <xdr:colOff>207637</xdr:colOff>
      <xdr:row>3</xdr:row>
      <xdr:rowOff>446246</xdr:rowOff>
    </xdr:to>
    <xdr:sp macro="" textlink="">
      <xdr:nvSpPr>
        <xdr:cNvPr id="232" name="Lekerekített téglalap 79">
          <a:hlinkClick xmlns:r="http://schemas.openxmlformats.org/officeDocument/2006/relationships" r:id="rId36" tooltip="Records"/>
          <a:extLst>
            <a:ext uri="{FF2B5EF4-FFF2-40B4-BE49-F238E27FC236}">
              <a16:creationId xmlns:a16="http://schemas.microsoft.com/office/drawing/2014/main" id="{77B19221-1242-4F1C-A2CE-480DE0A9DAE6}"/>
            </a:ext>
          </a:extLst>
        </xdr:cNvPr>
        <xdr:cNvSpPr/>
      </xdr:nvSpPr>
      <xdr:spPr>
        <a:xfrm>
          <a:off x="10249853" y="1126331"/>
          <a:ext cx="1620194" cy="4610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Records</a:t>
          </a:r>
        </a:p>
      </xdr:txBody>
    </xdr:sp>
    <xdr:clientData/>
  </xdr:twoCellAnchor>
  <xdr:twoCellAnchor editAs="oneCell">
    <xdr:from>
      <xdr:col>36</xdr:col>
      <xdr:colOff>264318</xdr:colOff>
      <xdr:row>1</xdr:row>
      <xdr:rowOff>11906</xdr:rowOff>
    </xdr:from>
    <xdr:to>
      <xdr:col>41</xdr:col>
      <xdr:colOff>248062</xdr:colOff>
      <xdr:row>3</xdr:row>
      <xdr:rowOff>474821</xdr:rowOff>
    </xdr:to>
    <xdr:pic>
      <xdr:nvPicPr>
        <xdr:cNvPr id="233" name="Kép 232">
          <a:extLst>
            <a:ext uri="{FF2B5EF4-FFF2-40B4-BE49-F238E27FC236}">
              <a16:creationId xmlns:a16="http://schemas.microsoft.com/office/drawing/2014/main" id="{D1F7F8D1-16AE-4F24-BDAA-527BE4F9A29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922918" y="72866"/>
          <a:ext cx="1602994" cy="1544955"/>
        </a:xfrm>
        <a:prstGeom prst="rect">
          <a:avLst/>
        </a:prstGeom>
      </xdr:spPr>
    </xdr:pic>
    <xdr:clientData/>
  </xdr:twoCellAnchor>
  <xdr:twoCellAnchor editAs="oneCell">
    <xdr:from>
      <xdr:col>1</xdr:col>
      <xdr:colOff>0</xdr:colOff>
      <xdr:row>17</xdr:row>
      <xdr:rowOff>0</xdr:rowOff>
    </xdr:from>
    <xdr:to>
      <xdr:col>2</xdr:col>
      <xdr:colOff>17145</xdr:colOff>
      <xdr:row>18</xdr:row>
      <xdr:rowOff>15240</xdr:rowOff>
    </xdr:to>
    <xdr:pic>
      <xdr:nvPicPr>
        <xdr:cNvPr id="234" name="Kép 233">
          <a:extLst>
            <a:ext uri="{FF2B5EF4-FFF2-40B4-BE49-F238E27FC236}">
              <a16:creationId xmlns:a16="http://schemas.microsoft.com/office/drawing/2014/main" id="{7B7A279C-63D5-4471-BF7D-52E94EC8881F}"/>
            </a:ext>
          </a:extLst>
        </xdr:cNvPr>
        <xdr:cNvPicPr>
          <a:picLocks noChangeAspect="1"/>
        </xdr:cNvPicPr>
      </xdr:nvPicPr>
      <xdr:blipFill>
        <a:blip xmlns:r="http://schemas.openxmlformats.org/officeDocument/2006/relationships" r:embed="rId2"/>
        <a:stretch>
          <a:fillRect/>
        </a:stretch>
      </xdr:blipFill>
      <xdr:spPr>
        <a:xfrm>
          <a:off x="321469" y="5334000"/>
          <a:ext cx="342424" cy="340519"/>
        </a:xfrm>
        <a:prstGeom prst="rect">
          <a:avLst/>
        </a:prstGeom>
      </xdr:spPr>
    </xdr:pic>
    <xdr:clientData/>
  </xdr:twoCellAnchor>
  <xdr:twoCellAnchor editAs="oneCell">
    <xdr:from>
      <xdr:col>1</xdr:col>
      <xdr:colOff>0</xdr:colOff>
      <xdr:row>20</xdr:row>
      <xdr:rowOff>0</xdr:rowOff>
    </xdr:from>
    <xdr:to>
      <xdr:col>2</xdr:col>
      <xdr:colOff>17145</xdr:colOff>
      <xdr:row>21</xdr:row>
      <xdr:rowOff>15240</xdr:rowOff>
    </xdr:to>
    <xdr:pic>
      <xdr:nvPicPr>
        <xdr:cNvPr id="235" name="Kép 234">
          <a:extLst>
            <a:ext uri="{FF2B5EF4-FFF2-40B4-BE49-F238E27FC236}">
              <a16:creationId xmlns:a16="http://schemas.microsoft.com/office/drawing/2014/main" id="{8FBDC5CF-44F8-43ED-A4C0-12B329380D34}"/>
            </a:ext>
          </a:extLst>
        </xdr:cNvPr>
        <xdr:cNvPicPr>
          <a:picLocks noChangeAspect="1"/>
        </xdr:cNvPicPr>
      </xdr:nvPicPr>
      <xdr:blipFill>
        <a:blip xmlns:r="http://schemas.openxmlformats.org/officeDocument/2006/relationships" r:embed="rId2"/>
        <a:stretch>
          <a:fillRect/>
        </a:stretch>
      </xdr:blipFill>
      <xdr:spPr>
        <a:xfrm>
          <a:off x="321469" y="6298406"/>
          <a:ext cx="342424" cy="340519"/>
        </a:xfrm>
        <a:prstGeom prst="rect">
          <a:avLst/>
        </a:prstGeom>
      </xdr:spPr>
    </xdr:pic>
    <xdr:clientData/>
  </xdr:twoCellAnchor>
  <xdr:twoCellAnchor editAs="oneCell">
    <xdr:from>
      <xdr:col>1</xdr:col>
      <xdr:colOff>8096</xdr:colOff>
      <xdr:row>22</xdr:row>
      <xdr:rowOff>317660</xdr:rowOff>
    </xdr:from>
    <xdr:to>
      <xdr:col>2</xdr:col>
      <xdr:colOff>27146</xdr:colOff>
      <xdr:row>24</xdr:row>
      <xdr:rowOff>19052</xdr:rowOff>
    </xdr:to>
    <xdr:pic>
      <xdr:nvPicPr>
        <xdr:cNvPr id="236" name="Kép 235">
          <a:extLst>
            <a:ext uri="{FF2B5EF4-FFF2-40B4-BE49-F238E27FC236}">
              <a16:creationId xmlns:a16="http://schemas.microsoft.com/office/drawing/2014/main" id="{7D96789C-C8D5-4CE2-9AB9-6CBE25031B79}"/>
            </a:ext>
          </a:extLst>
        </xdr:cNvPr>
        <xdr:cNvPicPr>
          <a:picLocks noChangeAspect="1"/>
        </xdr:cNvPicPr>
      </xdr:nvPicPr>
      <xdr:blipFill>
        <a:blip xmlns:r="http://schemas.openxmlformats.org/officeDocument/2006/relationships" r:embed="rId2"/>
        <a:stretch>
          <a:fillRect/>
        </a:stretch>
      </xdr:blipFill>
      <xdr:spPr>
        <a:xfrm>
          <a:off x="329565" y="7259004"/>
          <a:ext cx="342424" cy="340519"/>
        </a:xfrm>
        <a:prstGeom prst="rect">
          <a:avLst/>
        </a:prstGeom>
      </xdr:spPr>
    </xdr:pic>
    <xdr:clientData/>
  </xdr:twoCellAnchor>
  <xdr:twoCellAnchor editAs="oneCell">
    <xdr:from>
      <xdr:col>1</xdr:col>
      <xdr:colOff>0</xdr:colOff>
      <xdr:row>33</xdr:row>
      <xdr:rowOff>0</xdr:rowOff>
    </xdr:from>
    <xdr:to>
      <xdr:col>2</xdr:col>
      <xdr:colOff>17145</xdr:colOff>
      <xdr:row>34</xdr:row>
      <xdr:rowOff>15240</xdr:rowOff>
    </xdr:to>
    <xdr:pic>
      <xdr:nvPicPr>
        <xdr:cNvPr id="237" name="Kép 236">
          <a:extLst>
            <a:ext uri="{FF2B5EF4-FFF2-40B4-BE49-F238E27FC236}">
              <a16:creationId xmlns:a16="http://schemas.microsoft.com/office/drawing/2014/main" id="{668AA411-EBAD-4F68-9BE4-B4277585DD17}"/>
            </a:ext>
          </a:extLst>
        </xdr:cNvPr>
        <xdr:cNvPicPr>
          <a:picLocks noChangeAspect="1"/>
        </xdr:cNvPicPr>
      </xdr:nvPicPr>
      <xdr:blipFill>
        <a:blip xmlns:r="http://schemas.openxmlformats.org/officeDocument/2006/relationships" r:embed="rId2"/>
        <a:stretch>
          <a:fillRect/>
        </a:stretch>
      </xdr:blipFill>
      <xdr:spPr>
        <a:xfrm>
          <a:off x="321469" y="10477500"/>
          <a:ext cx="342424" cy="340519"/>
        </a:xfrm>
        <a:prstGeom prst="rect">
          <a:avLst/>
        </a:prstGeom>
      </xdr:spPr>
    </xdr:pic>
    <xdr:clientData/>
  </xdr:twoCellAnchor>
  <xdr:twoCellAnchor editAs="oneCell">
    <xdr:from>
      <xdr:col>1</xdr:col>
      <xdr:colOff>0</xdr:colOff>
      <xdr:row>36</xdr:row>
      <xdr:rowOff>0</xdr:rowOff>
    </xdr:from>
    <xdr:to>
      <xdr:col>2</xdr:col>
      <xdr:colOff>17145</xdr:colOff>
      <xdr:row>37</xdr:row>
      <xdr:rowOff>15240</xdr:rowOff>
    </xdr:to>
    <xdr:pic>
      <xdr:nvPicPr>
        <xdr:cNvPr id="238" name="Kép 237">
          <a:extLst>
            <a:ext uri="{FF2B5EF4-FFF2-40B4-BE49-F238E27FC236}">
              <a16:creationId xmlns:a16="http://schemas.microsoft.com/office/drawing/2014/main" id="{58021781-047B-4CC0-B979-7E6FAE200B3F}"/>
            </a:ext>
          </a:extLst>
        </xdr:cNvPr>
        <xdr:cNvPicPr>
          <a:picLocks noChangeAspect="1"/>
        </xdr:cNvPicPr>
      </xdr:nvPicPr>
      <xdr:blipFill>
        <a:blip xmlns:r="http://schemas.openxmlformats.org/officeDocument/2006/relationships" r:embed="rId2"/>
        <a:stretch>
          <a:fillRect/>
        </a:stretch>
      </xdr:blipFill>
      <xdr:spPr>
        <a:xfrm>
          <a:off x="321469" y="11441906"/>
          <a:ext cx="342424" cy="340519"/>
        </a:xfrm>
        <a:prstGeom prst="rect">
          <a:avLst/>
        </a:prstGeom>
      </xdr:spPr>
    </xdr:pic>
    <xdr:clientData/>
  </xdr:twoCellAnchor>
  <xdr:twoCellAnchor editAs="oneCell">
    <xdr:from>
      <xdr:col>1</xdr:col>
      <xdr:colOff>0</xdr:colOff>
      <xdr:row>37</xdr:row>
      <xdr:rowOff>0</xdr:rowOff>
    </xdr:from>
    <xdr:to>
      <xdr:col>2</xdr:col>
      <xdr:colOff>17145</xdr:colOff>
      <xdr:row>38</xdr:row>
      <xdr:rowOff>15240</xdr:rowOff>
    </xdr:to>
    <xdr:pic>
      <xdr:nvPicPr>
        <xdr:cNvPr id="239" name="Kép 238">
          <a:extLst>
            <a:ext uri="{FF2B5EF4-FFF2-40B4-BE49-F238E27FC236}">
              <a16:creationId xmlns:a16="http://schemas.microsoft.com/office/drawing/2014/main" id="{3E3B8A58-A7AA-4872-8919-E489C9E4F13A}"/>
            </a:ext>
          </a:extLst>
        </xdr:cNvPr>
        <xdr:cNvPicPr>
          <a:picLocks noChangeAspect="1"/>
        </xdr:cNvPicPr>
      </xdr:nvPicPr>
      <xdr:blipFill>
        <a:blip xmlns:r="http://schemas.openxmlformats.org/officeDocument/2006/relationships" r:embed="rId2"/>
        <a:stretch>
          <a:fillRect/>
        </a:stretch>
      </xdr:blipFill>
      <xdr:spPr>
        <a:xfrm>
          <a:off x="321469" y="11763375"/>
          <a:ext cx="342424" cy="340519"/>
        </a:xfrm>
        <a:prstGeom prst="rect">
          <a:avLst/>
        </a:prstGeom>
      </xdr:spPr>
    </xdr:pic>
    <xdr:clientData/>
  </xdr:twoCellAnchor>
  <xdr:twoCellAnchor editAs="oneCell">
    <xdr:from>
      <xdr:col>1</xdr:col>
      <xdr:colOff>0</xdr:colOff>
      <xdr:row>42</xdr:row>
      <xdr:rowOff>0</xdr:rowOff>
    </xdr:from>
    <xdr:to>
      <xdr:col>2</xdr:col>
      <xdr:colOff>17145</xdr:colOff>
      <xdr:row>43</xdr:row>
      <xdr:rowOff>15240</xdr:rowOff>
    </xdr:to>
    <xdr:pic>
      <xdr:nvPicPr>
        <xdr:cNvPr id="240" name="Kép 239">
          <a:extLst>
            <a:ext uri="{FF2B5EF4-FFF2-40B4-BE49-F238E27FC236}">
              <a16:creationId xmlns:a16="http://schemas.microsoft.com/office/drawing/2014/main" id="{B129159F-4AC3-4E6B-BE6F-D26E2DA24C4E}"/>
            </a:ext>
          </a:extLst>
        </xdr:cNvPr>
        <xdr:cNvPicPr>
          <a:picLocks noChangeAspect="1"/>
        </xdr:cNvPicPr>
      </xdr:nvPicPr>
      <xdr:blipFill>
        <a:blip xmlns:r="http://schemas.openxmlformats.org/officeDocument/2006/relationships" r:embed="rId2"/>
        <a:stretch>
          <a:fillRect/>
        </a:stretch>
      </xdr:blipFill>
      <xdr:spPr>
        <a:xfrm>
          <a:off x="321469" y="13370719"/>
          <a:ext cx="342424" cy="340519"/>
        </a:xfrm>
        <a:prstGeom prst="rect">
          <a:avLst/>
        </a:prstGeom>
      </xdr:spPr>
    </xdr:pic>
    <xdr:clientData/>
  </xdr:twoCellAnchor>
  <xdr:twoCellAnchor editAs="oneCell">
    <xdr:from>
      <xdr:col>1</xdr:col>
      <xdr:colOff>0</xdr:colOff>
      <xdr:row>45</xdr:row>
      <xdr:rowOff>0</xdr:rowOff>
    </xdr:from>
    <xdr:to>
      <xdr:col>2</xdr:col>
      <xdr:colOff>17145</xdr:colOff>
      <xdr:row>46</xdr:row>
      <xdr:rowOff>15240</xdr:rowOff>
    </xdr:to>
    <xdr:pic>
      <xdr:nvPicPr>
        <xdr:cNvPr id="241" name="Kép 240">
          <a:extLst>
            <a:ext uri="{FF2B5EF4-FFF2-40B4-BE49-F238E27FC236}">
              <a16:creationId xmlns:a16="http://schemas.microsoft.com/office/drawing/2014/main" id="{8C02F442-900F-44B3-B1B4-66DD32E42D85}"/>
            </a:ext>
          </a:extLst>
        </xdr:cNvPr>
        <xdr:cNvPicPr>
          <a:picLocks noChangeAspect="1"/>
        </xdr:cNvPicPr>
      </xdr:nvPicPr>
      <xdr:blipFill>
        <a:blip xmlns:r="http://schemas.openxmlformats.org/officeDocument/2006/relationships" r:embed="rId2"/>
        <a:stretch>
          <a:fillRect/>
        </a:stretch>
      </xdr:blipFill>
      <xdr:spPr>
        <a:xfrm>
          <a:off x="321469" y="14335125"/>
          <a:ext cx="342424" cy="340519"/>
        </a:xfrm>
        <a:prstGeom prst="rect">
          <a:avLst/>
        </a:prstGeom>
      </xdr:spPr>
    </xdr:pic>
    <xdr:clientData/>
  </xdr:twoCellAnchor>
  <xdr:twoCellAnchor editAs="oneCell">
    <xdr:from>
      <xdr:col>1</xdr:col>
      <xdr:colOff>0</xdr:colOff>
      <xdr:row>50</xdr:row>
      <xdr:rowOff>0</xdr:rowOff>
    </xdr:from>
    <xdr:to>
      <xdr:col>2</xdr:col>
      <xdr:colOff>17145</xdr:colOff>
      <xdr:row>51</xdr:row>
      <xdr:rowOff>15240</xdr:rowOff>
    </xdr:to>
    <xdr:pic>
      <xdr:nvPicPr>
        <xdr:cNvPr id="242" name="Kép 241">
          <a:extLst>
            <a:ext uri="{FF2B5EF4-FFF2-40B4-BE49-F238E27FC236}">
              <a16:creationId xmlns:a16="http://schemas.microsoft.com/office/drawing/2014/main" id="{ED50FE8F-4F8B-472B-8F69-CBF1AC4939D9}"/>
            </a:ext>
          </a:extLst>
        </xdr:cNvPr>
        <xdr:cNvPicPr>
          <a:picLocks noChangeAspect="1"/>
        </xdr:cNvPicPr>
      </xdr:nvPicPr>
      <xdr:blipFill>
        <a:blip xmlns:r="http://schemas.openxmlformats.org/officeDocument/2006/relationships" r:embed="rId2"/>
        <a:stretch>
          <a:fillRect/>
        </a:stretch>
      </xdr:blipFill>
      <xdr:spPr>
        <a:xfrm>
          <a:off x="321469" y="15942469"/>
          <a:ext cx="342424" cy="340519"/>
        </a:xfrm>
        <a:prstGeom prst="rect">
          <a:avLst/>
        </a:prstGeom>
      </xdr:spPr>
    </xdr:pic>
    <xdr:clientData/>
  </xdr:twoCellAnchor>
  <xdr:twoCellAnchor editAs="oneCell">
    <xdr:from>
      <xdr:col>1</xdr:col>
      <xdr:colOff>0</xdr:colOff>
      <xdr:row>62</xdr:row>
      <xdr:rowOff>0</xdr:rowOff>
    </xdr:from>
    <xdr:to>
      <xdr:col>2</xdr:col>
      <xdr:colOff>17145</xdr:colOff>
      <xdr:row>63</xdr:row>
      <xdr:rowOff>15240</xdr:rowOff>
    </xdr:to>
    <xdr:pic>
      <xdr:nvPicPr>
        <xdr:cNvPr id="243" name="Kép 242">
          <a:extLst>
            <a:ext uri="{FF2B5EF4-FFF2-40B4-BE49-F238E27FC236}">
              <a16:creationId xmlns:a16="http://schemas.microsoft.com/office/drawing/2014/main" id="{3F51CD51-A185-43CF-86A4-35FC3C8D6C1E}"/>
            </a:ext>
          </a:extLst>
        </xdr:cNvPr>
        <xdr:cNvPicPr>
          <a:picLocks noChangeAspect="1"/>
        </xdr:cNvPicPr>
      </xdr:nvPicPr>
      <xdr:blipFill>
        <a:blip xmlns:r="http://schemas.openxmlformats.org/officeDocument/2006/relationships" r:embed="rId2"/>
        <a:stretch>
          <a:fillRect/>
        </a:stretch>
      </xdr:blipFill>
      <xdr:spPr>
        <a:xfrm>
          <a:off x="321469" y="19800094"/>
          <a:ext cx="342424" cy="340519"/>
        </a:xfrm>
        <a:prstGeom prst="rect">
          <a:avLst/>
        </a:prstGeom>
      </xdr:spPr>
    </xdr:pic>
    <xdr:clientData/>
  </xdr:twoCellAnchor>
  <xdr:twoCellAnchor editAs="oneCell">
    <xdr:from>
      <xdr:col>1</xdr:col>
      <xdr:colOff>0</xdr:colOff>
      <xdr:row>69</xdr:row>
      <xdr:rowOff>0</xdr:rowOff>
    </xdr:from>
    <xdr:to>
      <xdr:col>2</xdr:col>
      <xdr:colOff>17145</xdr:colOff>
      <xdr:row>70</xdr:row>
      <xdr:rowOff>15240</xdr:rowOff>
    </xdr:to>
    <xdr:pic>
      <xdr:nvPicPr>
        <xdr:cNvPr id="244" name="Kép 243">
          <a:extLst>
            <a:ext uri="{FF2B5EF4-FFF2-40B4-BE49-F238E27FC236}">
              <a16:creationId xmlns:a16="http://schemas.microsoft.com/office/drawing/2014/main" id="{C60E8073-DDF6-4AF1-8352-FE2C2DEE7DEA}"/>
            </a:ext>
          </a:extLst>
        </xdr:cNvPr>
        <xdr:cNvPicPr>
          <a:picLocks noChangeAspect="1"/>
        </xdr:cNvPicPr>
      </xdr:nvPicPr>
      <xdr:blipFill>
        <a:blip xmlns:r="http://schemas.openxmlformats.org/officeDocument/2006/relationships" r:embed="rId2"/>
        <a:stretch>
          <a:fillRect/>
        </a:stretch>
      </xdr:blipFill>
      <xdr:spPr>
        <a:xfrm>
          <a:off x="321469" y="22050375"/>
          <a:ext cx="342424" cy="340519"/>
        </a:xfrm>
        <a:prstGeom prst="rect">
          <a:avLst/>
        </a:prstGeom>
      </xdr:spPr>
    </xdr:pic>
    <xdr:clientData/>
  </xdr:twoCellAnchor>
  <xdr:twoCellAnchor editAs="oneCell">
    <xdr:from>
      <xdr:col>1</xdr:col>
      <xdr:colOff>0</xdr:colOff>
      <xdr:row>77</xdr:row>
      <xdr:rowOff>0</xdr:rowOff>
    </xdr:from>
    <xdr:to>
      <xdr:col>2</xdr:col>
      <xdr:colOff>17145</xdr:colOff>
      <xdr:row>78</xdr:row>
      <xdr:rowOff>15240</xdr:rowOff>
    </xdr:to>
    <xdr:pic>
      <xdr:nvPicPr>
        <xdr:cNvPr id="245" name="Kép 244">
          <a:extLst>
            <a:ext uri="{FF2B5EF4-FFF2-40B4-BE49-F238E27FC236}">
              <a16:creationId xmlns:a16="http://schemas.microsoft.com/office/drawing/2014/main" id="{9590D22A-B3B2-467B-9BE4-879CACCCD3C0}"/>
            </a:ext>
          </a:extLst>
        </xdr:cNvPr>
        <xdr:cNvPicPr>
          <a:picLocks noChangeAspect="1"/>
        </xdr:cNvPicPr>
      </xdr:nvPicPr>
      <xdr:blipFill>
        <a:blip xmlns:r="http://schemas.openxmlformats.org/officeDocument/2006/relationships" r:embed="rId2"/>
        <a:stretch>
          <a:fillRect/>
        </a:stretch>
      </xdr:blipFill>
      <xdr:spPr>
        <a:xfrm>
          <a:off x="321469" y="24622125"/>
          <a:ext cx="342424" cy="340519"/>
        </a:xfrm>
        <a:prstGeom prst="rect">
          <a:avLst/>
        </a:prstGeom>
      </xdr:spPr>
    </xdr:pic>
    <xdr:clientData/>
  </xdr:twoCellAnchor>
  <xdr:twoCellAnchor editAs="oneCell">
    <xdr:from>
      <xdr:col>1</xdr:col>
      <xdr:colOff>0</xdr:colOff>
      <xdr:row>82</xdr:row>
      <xdr:rowOff>0</xdr:rowOff>
    </xdr:from>
    <xdr:to>
      <xdr:col>2</xdr:col>
      <xdr:colOff>17145</xdr:colOff>
      <xdr:row>83</xdr:row>
      <xdr:rowOff>15240</xdr:rowOff>
    </xdr:to>
    <xdr:pic>
      <xdr:nvPicPr>
        <xdr:cNvPr id="246" name="Kép 245">
          <a:extLst>
            <a:ext uri="{FF2B5EF4-FFF2-40B4-BE49-F238E27FC236}">
              <a16:creationId xmlns:a16="http://schemas.microsoft.com/office/drawing/2014/main" id="{3B5B6392-1BC9-4B33-A8A4-1432AD506E65}"/>
            </a:ext>
          </a:extLst>
        </xdr:cNvPr>
        <xdr:cNvPicPr>
          <a:picLocks noChangeAspect="1"/>
        </xdr:cNvPicPr>
      </xdr:nvPicPr>
      <xdr:blipFill>
        <a:blip xmlns:r="http://schemas.openxmlformats.org/officeDocument/2006/relationships" r:embed="rId2"/>
        <a:stretch>
          <a:fillRect/>
        </a:stretch>
      </xdr:blipFill>
      <xdr:spPr>
        <a:xfrm>
          <a:off x="321469" y="26229469"/>
          <a:ext cx="342424" cy="340519"/>
        </a:xfrm>
        <a:prstGeom prst="rect">
          <a:avLst/>
        </a:prstGeom>
      </xdr:spPr>
    </xdr:pic>
    <xdr:clientData/>
  </xdr:twoCellAnchor>
  <xdr:twoCellAnchor editAs="oneCell">
    <xdr:from>
      <xdr:col>1</xdr:col>
      <xdr:colOff>0</xdr:colOff>
      <xdr:row>83</xdr:row>
      <xdr:rowOff>0</xdr:rowOff>
    </xdr:from>
    <xdr:to>
      <xdr:col>2</xdr:col>
      <xdr:colOff>17145</xdr:colOff>
      <xdr:row>84</xdr:row>
      <xdr:rowOff>15241</xdr:rowOff>
    </xdr:to>
    <xdr:pic>
      <xdr:nvPicPr>
        <xdr:cNvPr id="247" name="Kép 246">
          <a:extLst>
            <a:ext uri="{FF2B5EF4-FFF2-40B4-BE49-F238E27FC236}">
              <a16:creationId xmlns:a16="http://schemas.microsoft.com/office/drawing/2014/main" id="{632F056E-5020-4DE2-B5D4-E48C9A17C851}"/>
            </a:ext>
          </a:extLst>
        </xdr:cNvPr>
        <xdr:cNvPicPr>
          <a:picLocks noChangeAspect="1"/>
        </xdr:cNvPicPr>
      </xdr:nvPicPr>
      <xdr:blipFill>
        <a:blip xmlns:r="http://schemas.openxmlformats.org/officeDocument/2006/relationships" r:embed="rId2"/>
        <a:stretch>
          <a:fillRect/>
        </a:stretch>
      </xdr:blipFill>
      <xdr:spPr>
        <a:xfrm>
          <a:off x="321469" y="26550938"/>
          <a:ext cx="342424" cy="340519"/>
        </a:xfrm>
        <a:prstGeom prst="rect">
          <a:avLst/>
        </a:prstGeom>
      </xdr:spPr>
    </xdr:pic>
    <xdr:clientData/>
  </xdr:twoCellAnchor>
  <xdr:twoCellAnchor editAs="oneCell">
    <xdr:from>
      <xdr:col>1</xdr:col>
      <xdr:colOff>0</xdr:colOff>
      <xdr:row>85</xdr:row>
      <xdr:rowOff>0</xdr:rowOff>
    </xdr:from>
    <xdr:to>
      <xdr:col>2</xdr:col>
      <xdr:colOff>17145</xdr:colOff>
      <xdr:row>86</xdr:row>
      <xdr:rowOff>15240</xdr:rowOff>
    </xdr:to>
    <xdr:pic>
      <xdr:nvPicPr>
        <xdr:cNvPr id="248" name="Kép 247">
          <a:extLst>
            <a:ext uri="{FF2B5EF4-FFF2-40B4-BE49-F238E27FC236}">
              <a16:creationId xmlns:a16="http://schemas.microsoft.com/office/drawing/2014/main" id="{90C12C69-590F-4EE0-A11B-41A81D803C49}"/>
            </a:ext>
          </a:extLst>
        </xdr:cNvPr>
        <xdr:cNvPicPr>
          <a:picLocks noChangeAspect="1"/>
        </xdr:cNvPicPr>
      </xdr:nvPicPr>
      <xdr:blipFill>
        <a:blip xmlns:r="http://schemas.openxmlformats.org/officeDocument/2006/relationships" r:embed="rId2"/>
        <a:stretch>
          <a:fillRect/>
        </a:stretch>
      </xdr:blipFill>
      <xdr:spPr>
        <a:xfrm>
          <a:off x="321469" y="27193875"/>
          <a:ext cx="342424" cy="340519"/>
        </a:xfrm>
        <a:prstGeom prst="rect">
          <a:avLst/>
        </a:prstGeom>
      </xdr:spPr>
    </xdr:pic>
    <xdr:clientData/>
  </xdr:twoCellAnchor>
  <xdr:twoCellAnchor editAs="oneCell">
    <xdr:from>
      <xdr:col>1</xdr:col>
      <xdr:colOff>11907</xdr:colOff>
      <xdr:row>93</xdr:row>
      <xdr:rowOff>321468</xdr:rowOff>
    </xdr:from>
    <xdr:to>
      <xdr:col>2</xdr:col>
      <xdr:colOff>27147</xdr:colOff>
      <xdr:row>95</xdr:row>
      <xdr:rowOff>19049</xdr:rowOff>
    </xdr:to>
    <xdr:pic>
      <xdr:nvPicPr>
        <xdr:cNvPr id="249" name="Kép 248">
          <a:extLst>
            <a:ext uri="{FF2B5EF4-FFF2-40B4-BE49-F238E27FC236}">
              <a16:creationId xmlns:a16="http://schemas.microsoft.com/office/drawing/2014/main" id="{B75AB5C6-9AEA-44EF-97A9-6A740CF65316}"/>
            </a:ext>
          </a:extLst>
        </xdr:cNvPr>
        <xdr:cNvPicPr>
          <a:picLocks noChangeAspect="1"/>
        </xdr:cNvPicPr>
      </xdr:nvPicPr>
      <xdr:blipFill>
        <a:blip xmlns:r="http://schemas.openxmlformats.org/officeDocument/2006/relationships" r:embed="rId2"/>
        <a:stretch>
          <a:fillRect/>
        </a:stretch>
      </xdr:blipFill>
      <xdr:spPr>
        <a:xfrm>
          <a:off x="333376" y="30087093"/>
          <a:ext cx="338614" cy="336709"/>
        </a:xfrm>
        <a:prstGeom prst="rect">
          <a:avLst/>
        </a:prstGeom>
      </xdr:spPr>
    </xdr:pic>
    <xdr:clientData/>
  </xdr:twoCellAnchor>
  <xdr:twoCellAnchor editAs="oneCell">
    <xdr:from>
      <xdr:col>1</xdr:col>
      <xdr:colOff>0</xdr:colOff>
      <xdr:row>93</xdr:row>
      <xdr:rowOff>0</xdr:rowOff>
    </xdr:from>
    <xdr:to>
      <xdr:col>2</xdr:col>
      <xdr:colOff>17145</xdr:colOff>
      <xdr:row>94</xdr:row>
      <xdr:rowOff>15240</xdr:rowOff>
    </xdr:to>
    <xdr:pic>
      <xdr:nvPicPr>
        <xdr:cNvPr id="250" name="Kép 249">
          <a:extLst>
            <a:ext uri="{FF2B5EF4-FFF2-40B4-BE49-F238E27FC236}">
              <a16:creationId xmlns:a16="http://schemas.microsoft.com/office/drawing/2014/main" id="{E3F0369E-09E5-4360-8AD5-B3FF29F7E866}"/>
            </a:ext>
          </a:extLst>
        </xdr:cNvPr>
        <xdr:cNvPicPr>
          <a:picLocks noChangeAspect="1"/>
        </xdr:cNvPicPr>
      </xdr:nvPicPr>
      <xdr:blipFill>
        <a:blip xmlns:r="http://schemas.openxmlformats.org/officeDocument/2006/relationships" r:embed="rId2"/>
        <a:stretch>
          <a:fillRect/>
        </a:stretch>
      </xdr:blipFill>
      <xdr:spPr>
        <a:xfrm>
          <a:off x="321469" y="29765625"/>
          <a:ext cx="342424" cy="340519"/>
        </a:xfrm>
        <a:prstGeom prst="rect">
          <a:avLst/>
        </a:prstGeom>
      </xdr:spPr>
    </xdr:pic>
    <xdr:clientData/>
  </xdr:twoCellAnchor>
  <xdr:twoCellAnchor editAs="oneCell">
    <xdr:from>
      <xdr:col>1</xdr:col>
      <xdr:colOff>0</xdr:colOff>
      <xdr:row>100</xdr:row>
      <xdr:rowOff>0</xdr:rowOff>
    </xdr:from>
    <xdr:to>
      <xdr:col>2</xdr:col>
      <xdr:colOff>15240</xdr:colOff>
      <xdr:row>101</xdr:row>
      <xdr:rowOff>19050</xdr:rowOff>
    </xdr:to>
    <xdr:pic>
      <xdr:nvPicPr>
        <xdr:cNvPr id="251" name="Kép 250">
          <a:extLst>
            <a:ext uri="{FF2B5EF4-FFF2-40B4-BE49-F238E27FC236}">
              <a16:creationId xmlns:a16="http://schemas.microsoft.com/office/drawing/2014/main" id="{179EF01D-FC5D-428C-9B86-15096E7F3BA5}"/>
            </a:ext>
          </a:extLst>
        </xdr:cNvPr>
        <xdr:cNvPicPr>
          <a:picLocks noChangeAspect="1"/>
        </xdr:cNvPicPr>
      </xdr:nvPicPr>
      <xdr:blipFill>
        <a:blip xmlns:r="http://schemas.openxmlformats.org/officeDocument/2006/relationships" r:embed="rId2"/>
        <a:stretch>
          <a:fillRect/>
        </a:stretch>
      </xdr:blipFill>
      <xdr:spPr>
        <a:xfrm>
          <a:off x="321469" y="32015906"/>
          <a:ext cx="332899" cy="336709"/>
        </a:xfrm>
        <a:prstGeom prst="rect">
          <a:avLst/>
        </a:prstGeom>
      </xdr:spPr>
    </xdr:pic>
    <xdr:clientData/>
  </xdr:twoCellAnchor>
  <xdr:oneCellAnchor>
    <xdr:from>
      <xdr:col>1</xdr:col>
      <xdr:colOff>0</xdr:colOff>
      <xdr:row>15</xdr:row>
      <xdr:rowOff>0</xdr:rowOff>
    </xdr:from>
    <xdr:ext cx="342000" cy="342000"/>
    <xdr:pic>
      <xdr:nvPicPr>
        <xdr:cNvPr id="252" name="Kép 251">
          <a:extLst>
            <a:ext uri="{FF2B5EF4-FFF2-40B4-BE49-F238E27FC236}">
              <a16:creationId xmlns:a16="http://schemas.microsoft.com/office/drawing/2014/main" id="{066F25D8-E00B-4881-A693-65D3650112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691063"/>
          <a:ext cx="342000" cy="342000"/>
        </a:xfrm>
        <a:prstGeom prst="rect">
          <a:avLst/>
        </a:prstGeom>
      </xdr:spPr>
    </xdr:pic>
    <xdr:clientData/>
  </xdr:oneCellAnchor>
  <xdr:oneCellAnchor>
    <xdr:from>
      <xdr:col>1</xdr:col>
      <xdr:colOff>0</xdr:colOff>
      <xdr:row>16</xdr:row>
      <xdr:rowOff>0</xdr:rowOff>
    </xdr:from>
    <xdr:ext cx="342000" cy="342000"/>
    <xdr:pic>
      <xdr:nvPicPr>
        <xdr:cNvPr id="253" name="Kép 252">
          <a:extLst>
            <a:ext uri="{FF2B5EF4-FFF2-40B4-BE49-F238E27FC236}">
              <a16:creationId xmlns:a16="http://schemas.microsoft.com/office/drawing/2014/main" id="{792088E7-1D4B-4D55-BB97-860F7CBBD0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012531"/>
          <a:ext cx="342000" cy="342000"/>
        </a:xfrm>
        <a:prstGeom prst="rect">
          <a:avLst/>
        </a:prstGeom>
      </xdr:spPr>
    </xdr:pic>
    <xdr:clientData/>
  </xdr:oneCellAnchor>
  <xdr:oneCellAnchor>
    <xdr:from>
      <xdr:col>1</xdr:col>
      <xdr:colOff>0</xdr:colOff>
      <xdr:row>18</xdr:row>
      <xdr:rowOff>0</xdr:rowOff>
    </xdr:from>
    <xdr:ext cx="342000" cy="342000"/>
    <xdr:pic>
      <xdr:nvPicPr>
        <xdr:cNvPr id="254" name="Kép 253">
          <a:extLst>
            <a:ext uri="{FF2B5EF4-FFF2-40B4-BE49-F238E27FC236}">
              <a16:creationId xmlns:a16="http://schemas.microsoft.com/office/drawing/2014/main" id="{71D7225C-7D2D-4DDC-AF2D-8AE009DA7D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655469"/>
          <a:ext cx="342000" cy="342000"/>
        </a:xfrm>
        <a:prstGeom prst="rect">
          <a:avLst/>
        </a:prstGeom>
      </xdr:spPr>
    </xdr:pic>
    <xdr:clientData/>
  </xdr:oneCellAnchor>
  <xdr:oneCellAnchor>
    <xdr:from>
      <xdr:col>1</xdr:col>
      <xdr:colOff>0</xdr:colOff>
      <xdr:row>19</xdr:row>
      <xdr:rowOff>0</xdr:rowOff>
    </xdr:from>
    <xdr:ext cx="342000" cy="342000"/>
    <xdr:pic>
      <xdr:nvPicPr>
        <xdr:cNvPr id="255" name="Kép 254">
          <a:extLst>
            <a:ext uri="{FF2B5EF4-FFF2-40B4-BE49-F238E27FC236}">
              <a16:creationId xmlns:a16="http://schemas.microsoft.com/office/drawing/2014/main" id="{F26C8A53-84C9-488E-A343-781BCC81DE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976938"/>
          <a:ext cx="342000" cy="342000"/>
        </a:xfrm>
        <a:prstGeom prst="rect">
          <a:avLst/>
        </a:prstGeom>
      </xdr:spPr>
    </xdr:pic>
    <xdr:clientData/>
  </xdr:oneCellAnchor>
  <xdr:oneCellAnchor>
    <xdr:from>
      <xdr:col>1</xdr:col>
      <xdr:colOff>0</xdr:colOff>
      <xdr:row>24</xdr:row>
      <xdr:rowOff>0</xdr:rowOff>
    </xdr:from>
    <xdr:ext cx="342000" cy="342000"/>
    <xdr:pic>
      <xdr:nvPicPr>
        <xdr:cNvPr id="256" name="Kép 255">
          <a:extLst>
            <a:ext uri="{FF2B5EF4-FFF2-40B4-BE49-F238E27FC236}">
              <a16:creationId xmlns:a16="http://schemas.microsoft.com/office/drawing/2014/main" id="{3844029B-08F4-45E1-8D28-04059E07DD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7584281"/>
          <a:ext cx="342000" cy="342000"/>
        </a:xfrm>
        <a:prstGeom prst="rect">
          <a:avLst/>
        </a:prstGeom>
      </xdr:spPr>
    </xdr:pic>
    <xdr:clientData/>
  </xdr:oneCellAnchor>
  <xdr:oneCellAnchor>
    <xdr:from>
      <xdr:col>1</xdr:col>
      <xdr:colOff>0</xdr:colOff>
      <xdr:row>25</xdr:row>
      <xdr:rowOff>0</xdr:rowOff>
    </xdr:from>
    <xdr:ext cx="342000" cy="342000"/>
    <xdr:pic>
      <xdr:nvPicPr>
        <xdr:cNvPr id="257" name="Kép 256">
          <a:extLst>
            <a:ext uri="{FF2B5EF4-FFF2-40B4-BE49-F238E27FC236}">
              <a16:creationId xmlns:a16="http://schemas.microsoft.com/office/drawing/2014/main" id="{C09DEEF3-1F91-4BEC-8295-80C9218503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7905750"/>
          <a:ext cx="342000" cy="342000"/>
        </a:xfrm>
        <a:prstGeom prst="rect">
          <a:avLst/>
        </a:prstGeom>
      </xdr:spPr>
    </xdr:pic>
    <xdr:clientData/>
  </xdr:oneCellAnchor>
  <xdr:oneCellAnchor>
    <xdr:from>
      <xdr:col>1</xdr:col>
      <xdr:colOff>0</xdr:colOff>
      <xdr:row>27</xdr:row>
      <xdr:rowOff>0</xdr:rowOff>
    </xdr:from>
    <xdr:ext cx="342000" cy="342000"/>
    <xdr:pic>
      <xdr:nvPicPr>
        <xdr:cNvPr id="258" name="Kép 257">
          <a:extLst>
            <a:ext uri="{FF2B5EF4-FFF2-40B4-BE49-F238E27FC236}">
              <a16:creationId xmlns:a16="http://schemas.microsoft.com/office/drawing/2014/main" id="{D889CAC8-F64F-4584-A626-47A933A33D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8548688"/>
          <a:ext cx="342000" cy="342000"/>
        </a:xfrm>
        <a:prstGeom prst="rect">
          <a:avLst/>
        </a:prstGeom>
      </xdr:spPr>
    </xdr:pic>
    <xdr:clientData/>
  </xdr:oneCellAnchor>
  <xdr:oneCellAnchor>
    <xdr:from>
      <xdr:col>1</xdr:col>
      <xdr:colOff>0</xdr:colOff>
      <xdr:row>35</xdr:row>
      <xdr:rowOff>0</xdr:rowOff>
    </xdr:from>
    <xdr:ext cx="342000" cy="342000"/>
    <xdr:pic>
      <xdr:nvPicPr>
        <xdr:cNvPr id="259" name="Kép 258">
          <a:extLst>
            <a:ext uri="{FF2B5EF4-FFF2-40B4-BE49-F238E27FC236}">
              <a16:creationId xmlns:a16="http://schemas.microsoft.com/office/drawing/2014/main" id="{9880ADBB-680F-47DF-A60F-E6D5DC0788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11120438"/>
          <a:ext cx="342000" cy="342000"/>
        </a:xfrm>
        <a:prstGeom prst="rect">
          <a:avLst/>
        </a:prstGeom>
      </xdr:spPr>
    </xdr:pic>
    <xdr:clientData/>
  </xdr:oneCellAnchor>
  <xdr:oneCellAnchor>
    <xdr:from>
      <xdr:col>1</xdr:col>
      <xdr:colOff>0</xdr:colOff>
      <xdr:row>44</xdr:row>
      <xdr:rowOff>0</xdr:rowOff>
    </xdr:from>
    <xdr:ext cx="342000" cy="342000"/>
    <xdr:pic>
      <xdr:nvPicPr>
        <xdr:cNvPr id="260" name="Kép 259">
          <a:extLst>
            <a:ext uri="{FF2B5EF4-FFF2-40B4-BE49-F238E27FC236}">
              <a16:creationId xmlns:a16="http://schemas.microsoft.com/office/drawing/2014/main" id="{22A80C55-BFC4-4EB0-9F26-CBCC6D56B6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14013656"/>
          <a:ext cx="342000" cy="342000"/>
        </a:xfrm>
        <a:prstGeom prst="rect">
          <a:avLst/>
        </a:prstGeom>
      </xdr:spPr>
    </xdr:pic>
    <xdr:clientData/>
  </xdr:oneCellAnchor>
  <xdr:oneCellAnchor>
    <xdr:from>
      <xdr:col>1</xdr:col>
      <xdr:colOff>0</xdr:colOff>
      <xdr:row>46</xdr:row>
      <xdr:rowOff>0</xdr:rowOff>
    </xdr:from>
    <xdr:ext cx="342000" cy="342000"/>
    <xdr:pic>
      <xdr:nvPicPr>
        <xdr:cNvPr id="261" name="Kép 260">
          <a:extLst>
            <a:ext uri="{FF2B5EF4-FFF2-40B4-BE49-F238E27FC236}">
              <a16:creationId xmlns:a16="http://schemas.microsoft.com/office/drawing/2014/main" id="{79FB41F1-D5E9-46C5-B34E-2898D739B3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14656594"/>
          <a:ext cx="342000" cy="342000"/>
        </a:xfrm>
        <a:prstGeom prst="rect">
          <a:avLst/>
        </a:prstGeom>
      </xdr:spPr>
    </xdr:pic>
    <xdr:clientData/>
  </xdr:oneCellAnchor>
  <xdr:oneCellAnchor>
    <xdr:from>
      <xdr:col>1</xdr:col>
      <xdr:colOff>0</xdr:colOff>
      <xdr:row>47</xdr:row>
      <xdr:rowOff>0</xdr:rowOff>
    </xdr:from>
    <xdr:ext cx="342000" cy="342000"/>
    <xdr:pic>
      <xdr:nvPicPr>
        <xdr:cNvPr id="262" name="Kép 261">
          <a:extLst>
            <a:ext uri="{FF2B5EF4-FFF2-40B4-BE49-F238E27FC236}">
              <a16:creationId xmlns:a16="http://schemas.microsoft.com/office/drawing/2014/main" id="{F7370B9A-020F-4B45-9588-4989AC35F4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14978063"/>
          <a:ext cx="342000" cy="342000"/>
        </a:xfrm>
        <a:prstGeom prst="rect">
          <a:avLst/>
        </a:prstGeom>
      </xdr:spPr>
    </xdr:pic>
    <xdr:clientData/>
  </xdr:oneCellAnchor>
  <xdr:oneCellAnchor>
    <xdr:from>
      <xdr:col>1</xdr:col>
      <xdr:colOff>0</xdr:colOff>
      <xdr:row>53</xdr:row>
      <xdr:rowOff>0</xdr:rowOff>
    </xdr:from>
    <xdr:ext cx="342000" cy="342000"/>
    <xdr:pic>
      <xdr:nvPicPr>
        <xdr:cNvPr id="263" name="Kép 262">
          <a:extLst>
            <a:ext uri="{FF2B5EF4-FFF2-40B4-BE49-F238E27FC236}">
              <a16:creationId xmlns:a16="http://schemas.microsoft.com/office/drawing/2014/main" id="{13EDCEB7-AC51-4B94-9007-CA95DC2AF8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16906875"/>
          <a:ext cx="342000" cy="342000"/>
        </a:xfrm>
        <a:prstGeom prst="rect">
          <a:avLst/>
        </a:prstGeom>
      </xdr:spPr>
    </xdr:pic>
    <xdr:clientData/>
  </xdr:oneCellAnchor>
  <xdr:oneCellAnchor>
    <xdr:from>
      <xdr:col>1</xdr:col>
      <xdr:colOff>0</xdr:colOff>
      <xdr:row>54</xdr:row>
      <xdr:rowOff>0</xdr:rowOff>
    </xdr:from>
    <xdr:ext cx="342000" cy="342000"/>
    <xdr:pic>
      <xdr:nvPicPr>
        <xdr:cNvPr id="264" name="Kép 263">
          <a:extLst>
            <a:ext uri="{FF2B5EF4-FFF2-40B4-BE49-F238E27FC236}">
              <a16:creationId xmlns:a16="http://schemas.microsoft.com/office/drawing/2014/main" id="{D69C7CFF-3A00-4F6E-87E5-060C6C720B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17228344"/>
          <a:ext cx="342000" cy="342000"/>
        </a:xfrm>
        <a:prstGeom prst="rect">
          <a:avLst/>
        </a:prstGeom>
      </xdr:spPr>
    </xdr:pic>
    <xdr:clientData/>
  </xdr:oneCellAnchor>
  <xdr:oneCellAnchor>
    <xdr:from>
      <xdr:col>1</xdr:col>
      <xdr:colOff>0</xdr:colOff>
      <xdr:row>56</xdr:row>
      <xdr:rowOff>0</xdr:rowOff>
    </xdr:from>
    <xdr:ext cx="342000" cy="342000"/>
    <xdr:pic>
      <xdr:nvPicPr>
        <xdr:cNvPr id="265" name="Kép 264">
          <a:extLst>
            <a:ext uri="{FF2B5EF4-FFF2-40B4-BE49-F238E27FC236}">
              <a16:creationId xmlns:a16="http://schemas.microsoft.com/office/drawing/2014/main" id="{5AE98171-DE28-4F7D-B4E1-0BA28F86E3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17871281"/>
          <a:ext cx="342000" cy="342000"/>
        </a:xfrm>
        <a:prstGeom prst="rect">
          <a:avLst/>
        </a:prstGeom>
      </xdr:spPr>
    </xdr:pic>
    <xdr:clientData/>
  </xdr:oneCellAnchor>
  <xdr:oneCellAnchor>
    <xdr:from>
      <xdr:col>1</xdr:col>
      <xdr:colOff>0</xdr:colOff>
      <xdr:row>64</xdr:row>
      <xdr:rowOff>0</xdr:rowOff>
    </xdr:from>
    <xdr:ext cx="342000" cy="342000"/>
    <xdr:pic>
      <xdr:nvPicPr>
        <xdr:cNvPr id="266" name="Kép 265">
          <a:extLst>
            <a:ext uri="{FF2B5EF4-FFF2-40B4-BE49-F238E27FC236}">
              <a16:creationId xmlns:a16="http://schemas.microsoft.com/office/drawing/2014/main" id="{A418F9F7-B035-4DB0-AFC4-4448F905CE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0443031"/>
          <a:ext cx="342000" cy="342000"/>
        </a:xfrm>
        <a:prstGeom prst="rect">
          <a:avLst/>
        </a:prstGeom>
      </xdr:spPr>
    </xdr:pic>
    <xdr:clientData/>
  </xdr:oneCellAnchor>
  <xdr:oneCellAnchor>
    <xdr:from>
      <xdr:col>1</xdr:col>
      <xdr:colOff>0</xdr:colOff>
      <xdr:row>70</xdr:row>
      <xdr:rowOff>0</xdr:rowOff>
    </xdr:from>
    <xdr:ext cx="342000" cy="342000"/>
    <xdr:pic>
      <xdr:nvPicPr>
        <xdr:cNvPr id="267" name="Kép 266">
          <a:extLst>
            <a:ext uri="{FF2B5EF4-FFF2-40B4-BE49-F238E27FC236}">
              <a16:creationId xmlns:a16="http://schemas.microsoft.com/office/drawing/2014/main" id="{1358E8DA-69CD-4AD3-84C9-4C3F4F4551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2371844"/>
          <a:ext cx="342000" cy="342000"/>
        </a:xfrm>
        <a:prstGeom prst="rect">
          <a:avLst/>
        </a:prstGeom>
      </xdr:spPr>
    </xdr:pic>
    <xdr:clientData/>
  </xdr:oneCellAnchor>
  <xdr:oneCellAnchor>
    <xdr:from>
      <xdr:col>1</xdr:col>
      <xdr:colOff>0</xdr:colOff>
      <xdr:row>71</xdr:row>
      <xdr:rowOff>0</xdr:rowOff>
    </xdr:from>
    <xdr:ext cx="342000" cy="342000"/>
    <xdr:pic>
      <xdr:nvPicPr>
        <xdr:cNvPr id="268" name="Kép 267">
          <a:extLst>
            <a:ext uri="{FF2B5EF4-FFF2-40B4-BE49-F238E27FC236}">
              <a16:creationId xmlns:a16="http://schemas.microsoft.com/office/drawing/2014/main" id="{2CF68226-AE3D-42D6-8921-AFA06EAE62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2693313"/>
          <a:ext cx="342000" cy="342000"/>
        </a:xfrm>
        <a:prstGeom prst="rect">
          <a:avLst/>
        </a:prstGeom>
      </xdr:spPr>
    </xdr:pic>
    <xdr:clientData/>
  </xdr:oneCellAnchor>
  <xdr:oneCellAnchor>
    <xdr:from>
      <xdr:col>1</xdr:col>
      <xdr:colOff>0</xdr:colOff>
      <xdr:row>72</xdr:row>
      <xdr:rowOff>0</xdr:rowOff>
    </xdr:from>
    <xdr:ext cx="342000" cy="342000"/>
    <xdr:pic>
      <xdr:nvPicPr>
        <xdr:cNvPr id="269" name="Kép 268">
          <a:extLst>
            <a:ext uri="{FF2B5EF4-FFF2-40B4-BE49-F238E27FC236}">
              <a16:creationId xmlns:a16="http://schemas.microsoft.com/office/drawing/2014/main" id="{9504C2E0-AC8F-47D6-8D0E-E488FE1095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3014781"/>
          <a:ext cx="342000" cy="342000"/>
        </a:xfrm>
        <a:prstGeom prst="rect">
          <a:avLst/>
        </a:prstGeom>
      </xdr:spPr>
    </xdr:pic>
    <xdr:clientData/>
  </xdr:oneCellAnchor>
  <xdr:oneCellAnchor>
    <xdr:from>
      <xdr:col>1</xdr:col>
      <xdr:colOff>0</xdr:colOff>
      <xdr:row>74</xdr:row>
      <xdr:rowOff>0</xdr:rowOff>
    </xdr:from>
    <xdr:ext cx="342000" cy="342000"/>
    <xdr:pic>
      <xdr:nvPicPr>
        <xdr:cNvPr id="270" name="Kép 269">
          <a:extLst>
            <a:ext uri="{FF2B5EF4-FFF2-40B4-BE49-F238E27FC236}">
              <a16:creationId xmlns:a16="http://schemas.microsoft.com/office/drawing/2014/main" id="{A382515E-836B-46F3-B0A7-6FF464E1AA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3657719"/>
          <a:ext cx="342000" cy="342000"/>
        </a:xfrm>
        <a:prstGeom prst="rect">
          <a:avLst/>
        </a:prstGeom>
      </xdr:spPr>
    </xdr:pic>
    <xdr:clientData/>
  </xdr:oneCellAnchor>
  <xdr:oneCellAnchor>
    <xdr:from>
      <xdr:col>1</xdr:col>
      <xdr:colOff>0</xdr:colOff>
      <xdr:row>87</xdr:row>
      <xdr:rowOff>0</xdr:rowOff>
    </xdr:from>
    <xdr:ext cx="342000" cy="342000"/>
    <xdr:pic>
      <xdr:nvPicPr>
        <xdr:cNvPr id="271" name="Kép 270">
          <a:extLst>
            <a:ext uri="{FF2B5EF4-FFF2-40B4-BE49-F238E27FC236}">
              <a16:creationId xmlns:a16="http://schemas.microsoft.com/office/drawing/2014/main" id="{919C02E3-17E6-4E50-AB9E-97A4F3FFAD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7836813"/>
          <a:ext cx="342000" cy="342000"/>
        </a:xfrm>
        <a:prstGeom prst="rect">
          <a:avLst/>
        </a:prstGeom>
      </xdr:spPr>
    </xdr:pic>
    <xdr:clientData/>
  </xdr:oneCellAnchor>
  <xdr:oneCellAnchor>
    <xdr:from>
      <xdr:col>1</xdr:col>
      <xdr:colOff>0</xdr:colOff>
      <xdr:row>88</xdr:row>
      <xdr:rowOff>0</xdr:rowOff>
    </xdr:from>
    <xdr:ext cx="342000" cy="342000"/>
    <xdr:pic>
      <xdr:nvPicPr>
        <xdr:cNvPr id="272" name="Kép 271">
          <a:extLst>
            <a:ext uri="{FF2B5EF4-FFF2-40B4-BE49-F238E27FC236}">
              <a16:creationId xmlns:a16="http://schemas.microsoft.com/office/drawing/2014/main" id="{AF94BB7B-89A7-4786-A2F8-B2F657E1EA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8158281"/>
          <a:ext cx="342000" cy="342000"/>
        </a:xfrm>
        <a:prstGeom prst="rect">
          <a:avLst/>
        </a:prstGeom>
      </xdr:spPr>
    </xdr:pic>
    <xdr:clientData/>
  </xdr:oneCellAnchor>
  <xdr:oneCellAnchor>
    <xdr:from>
      <xdr:col>1</xdr:col>
      <xdr:colOff>0</xdr:colOff>
      <xdr:row>96</xdr:row>
      <xdr:rowOff>0</xdr:rowOff>
    </xdr:from>
    <xdr:ext cx="342000" cy="342000"/>
    <xdr:pic>
      <xdr:nvPicPr>
        <xdr:cNvPr id="273" name="Kép 272">
          <a:extLst>
            <a:ext uri="{FF2B5EF4-FFF2-40B4-BE49-F238E27FC236}">
              <a16:creationId xmlns:a16="http://schemas.microsoft.com/office/drawing/2014/main" id="{1C5E6A45-CD10-4644-A213-6D5E23D494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30730031"/>
          <a:ext cx="342000" cy="342000"/>
        </a:xfrm>
        <a:prstGeom prst="rect">
          <a:avLst/>
        </a:prstGeom>
      </xdr:spPr>
    </xdr:pic>
    <xdr:clientData/>
  </xdr:oneCellAnchor>
  <xdr:oneCellAnchor>
    <xdr:from>
      <xdr:col>1</xdr:col>
      <xdr:colOff>0</xdr:colOff>
      <xdr:row>98</xdr:row>
      <xdr:rowOff>0</xdr:rowOff>
    </xdr:from>
    <xdr:ext cx="342000" cy="342000"/>
    <xdr:pic>
      <xdr:nvPicPr>
        <xdr:cNvPr id="274" name="Kép 273">
          <a:extLst>
            <a:ext uri="{FF2B5EF4-FFF2-40B4-BE49-F238E27FC236}">
              <a16:creationId xmlns:a16="http://schemas.microsoft.com/office/drawing/2014/main" id="{2C39E401-88A8-4636-A2F2-410AB286AB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31372969"/>
          <a:ext cx="342000" cy="342000"/>
        </a:xfrm>
        <a:prstGeom prst="rect">
          <a:avLst/>
        </a:prstGeom>
      </xdr:spPr>
    </xdr:pic>
    <xdr:clientData/>
  </xdr:oneCellAnchor>
  <xdr:oneCellAnchor>
    <xdr:from>
      <xdr:col>1</xdr:col>
      <xdr:colOff>0</xdr:colOff>
      <xdr:row>99</xdr:row>
      <xdr:rowOff>0</xdr:rowOff>
    </xdr:from>
    <xdr:ext cx="342000" cy="342000"/>
    <xdr:pic>
      <xdr:nvPicPr>
        <xdr:cNvPr id="275" name="Kép 274">
          <a:extLst>
            <a:ext uri="{FF2B5EF4-FFF2-40B4-BE49-F238E27FC236}">
              <a16:creationId xmlns:a16="http://schemas.microsoft.com/office/drawing/2014/main" id="{3913312F-ECA4-4553-A6AC-B947C952E2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31694438"/>
          <a:ext cx="342000" cy="342000"/>
        </a:xfrm>
        <a:prstGeom prst="rect">
          <a:avLst/>
        </a:prstGeom>
      </xdr:spPr>
    </xdr:pic>
    <xdr:clientData/>
  </xdr:oneCellAnchor>
  <xdr:oneCellAnchor>
    <xdr:from>
      <xdr:col>1</xdr:col>
      <xdr:colOff>0</xdr:colOff>
      <xdr:row>21</xdr:row>
      <xdr:rowOff>0</xdr:rowOff>
    </xdr:from>
    <xdr:ext cx="342000" cy="342000"/>
    <xdr:pic>
      <xdr:nvPicPr>
        <xdr:cNvPr id="276" name="Kép 275">
          <a:extLst>
            <a:ext uri="{FF2B5EF4-FFF2-40B4-BE49-F238E27FC236}">
              <a16:creationId xmlns:a16="http://schemas.microsoft.com/office/drawing/2014/main" id="{18B08FC1-DC8D-40F5-9E25-B31DCCDE740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6619875"/>
          <a:ext cx="342000" cy="342000"/>
        </a:xfrm>
        <a:prstGeom prst="rect">
          <a:avLst/>
        </a:prstGeom>
      </xdr:spPr>
    </xdr:pic>
    <xdr:clientData/>
  </xdr:oneCellAnchor>
  <xdr:oneCellAnchor>
    <xdr:from>
      <xdr:col>1</xdr:col>
      <xdr:colOff>0</xdr:colOff>
      <xdr:row>26</xdr:row>
      <xdr:rowOff>0</xdr:rowOff>
    </xdr:from>
    <xdr:ext cx="342000" cy="342000"/>
    <xdr:pic>
      <xdr:nvPicPr>
        <xdr:cNvPr id="277" name="Kép 276">
          <a:extLst>
            <a:ext uri="{FF2B5EF4-FFF2-40B4-BE49-F238E27FC236}">
              <a16:creationId xmlns:a16="http://schemas.microsoft.com/office/drawing/2014/main" id="{5E1C08B6-0D4A-44F7-8456-4FD3D77C43F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8227219"/>
          <a:ext cx="342000" cy="342000"/>
        </a:xfrm>
        <a:prstGeom prst="rect">
          <a:avLst/>
        </a:prstGeom>
      </xdr:spPr>
    </xdr:pic>
    <xdr:clientData/>
  </xdr:oneCellAnchor>
  <xdr:oneCellAnchor>
    <xdr:from>
      <xdr:col>1</xdr:col>
      <xdr:colOff>0</xdr:colOff>
      <xdr:row>29</xdr:row>
      <xdr:rowOff>0</xdr:rowOff>
    </xdr:from>
    <xdr:ext cx="342000" cy="342000"/>
    <xdr:pic>
      <xdr:nvPicPr>
        <xdr:cNvPr id="278" name="Kép 277">
          <a:extLst>
            <a:ext uri="{FF2B5EF4-FFF2-40B4-BE49-F238E27FC236}">
              <a16:creationId xmlns:a16="http://schemas.microsoft.com/office/drawing/2014/main" id="{90470F83-499C-41E8-AAED-D56238ED034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9191625"/>
          <a:ext cx="342000" cy="342000"/>
        </a:xfrm>
        <a:prstGeom prst="rect">
          <a:avLst/>
        </a:prstGeom>
      </xdr:spPr>
    </xdr:pic>
    <xdr:clientData/>
  </xdr:oneCellAnchor>
  <xdr:oneCellAnchor>
    <xdr:from>
      <xdr:col>1</xdr:col>
      <xdr:colOff>0</xdr:colOff>
      <xdr:row>39</xdr:row>
      <xdr:rowOff>0</xdr:rowOff>
    </xdr:from>
    <xdr:ext cx="342000" cy="342000"/>
    <xdr:pic>
      <xdr:nvPicPr>
        <xdr:cNvPr id="279" name="Kép 278">
          <a:extLst>
            <a:ext uri="{FF2B5EF4-FFF2-40B4-BE49-F238E27FC236}">
              <a16:creationId xmlns:a16="http://schemas.microsoft.com/office/drawing/2014/main" id="{AA61B176-72E3-43DF-B66E-11D1002A947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12406313"/>
          <a:ext cx="342000" cy="342000"/>
        </a:xfrm>
        <a:prstGeom prst="rect">
          <a:avLst/>
        </a:prstGeom>
      </xdr:spPr>
    </xdr:pic>
    <xdr:clientData/>
  </xdr:oneCellAnchor>
  <xdr:oneCellAnchor>
    <xdr:from>
      <xdr:col>1</xdr:col>
      <xdr:colOff>0</xdr:colOff>
      <xdr:row>40</xdr:row>
      <xdr:rowOff>0</xdr:rowOff>
    </xdr:from>
    <xdr:ext cx="342000" cy="342000"/>
    <xdr:pic>
      <xdr:nvPicPr>
        <xdr:cNvPr id="280" name="Kép 279">
          <a:extLst>
            <a:ext uri="{FF2B5EF4-FFF2-40B4-BE49-F238E27FC236}">
              <a16:creationId xmlns:a16="http://schemas.microsoft.com/office/drawing/2014/main" id="{EAF5F7A7-5E59-43B0-8202-638A2E0A581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12727781"/>
          <a:ext cx="342000" cy="342000"/>
        </a:xfrm>
        <a:prstGeom prst="rect">
          <a:avLst/>
        </a:prstGeom>
      </xdr:spPr>
    </xdr:pic>
    <xdr:clientData/>
  </xdr:oneCellAnchor>
  <xdr:oneCellAnchor>
    <xdr:from>
      <xdr:col>1</xdr:col>
      <xdr:colOff>0</xdr:colOff>
      <xdr:row>41</xdr:row>
      <xdr:rowOff>0</xdr:rowOff>
    </xdr:from>
    <xdr:ext cx="342000" cy="342000"/>
    <xdr:pic>
      <xdr:nvPicPr>
        <xdr:cNvPr id="281" name="Kép 280">
          <a:extLst>
            <a:ext uri="{FF2B5EF4-FFF2-40B4-BE49-F238E27FC236}">
              <a16:creationId xmlns:a16="http://schemas.microsoft.com/office/drawing/2014/main" id="{47988EB5-7035-4493-8D97-B1AB635E35F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13049250"/>
          <a:ext cx="342000" cy="342000"/>
        </a:xfrm>
        <a:prstGeom prst="rect">
          <a:avLst/>
        </a:prstGeom>
      </xdr:spPr>
    </xdr:pic>
    <xdr:clientData/>
  </xdr:oneCellAnchor>
  <xdr:oneCellAnchor>
    <xdr:from>
      <xdr:col>1</xdr:col>
      <xdr:colOff>0</xdr:colOff>
      <xdr:row>43</xdr:row>
      <xdr:rowOff>0</xdr:rowOff>
    </xdr:from>
    <xdr:ext cx="342000" cy="342000"/>
    <xdr:pic>
      <xdr:nvPicPr>
        <xdr:cNvPr id="282" name="Kép 281">
          <a:extLst>
            <a:ext uri="{FF2B5EF4-FFF2-40B4-BE49-F238E27FC236}">
              <a16:creationId xmlns:a16="http://schemas.microsoft.com/office/drawing/2014/main" id="{0140FDC9-00A7-45D5-A206-9E934D782DB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13692188"/>
          <a:ext cx="342000" cy="342000"/>
        </a:xfrm>
        <a:prstGeom prst="rect">
          <a:avLst/>
        </a:prstGeom>
      </xdr:spPr>
    </xdr:pic>
    <xdr:clientData/>
  </xdr:oneCellAnchor>
  <xdr:oneCellAnchor>
    <xdr:from>
      <xdr:col>1</xdr:col>
      <xdr:colOff>0</xdr:colOff>
      <xdr:row>67</xdr:row>
      <xdr:rowOff>0</xdr:rowOff>
    </xdr:from>
    <xdr:ext cx="342000" cy="342000"/>
    <xdr:pic>
      <xdr:nvPicPr>
        <xdr:cNvPr id="283" name="Kép 282">
          <a:extLst>
            <a:ext uri="{FF2B5EF4-FFF2-40B4-BE49-F238E27FC236}">
              <a16:creationId xmlns:a16="http://schemas.microsoft.com/office/drawing/2014/main" id="{6760421E-C0CE-4384-BD36-5F8B5435D7E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21407438"/>
          <a:ext cx="342000" cy="342000"/>
        </a:xfrm>
        <a:prstGeom prst="rect">
          <a:avLst/>
        </a:prstGeom>
      </xdr:spPr>
    </xdr:pic>
    <xdr:clientData/>
  </xdr:oneCellAnchor>
  <xdr:oneCellAnchor>
    <xdr:from>
      <xdr:col>1</xdr:col>
      <xdr:colOff>0</xdr:colOff>
      <xdr:row>73</xdr:row>
      <xdr:rowOff>0</xdr:rowOff>
    </xdr:from>
    <xdr:ext cx="342000" cy="342000"/>
    <xdr:pic>
      <xdr:nvPicPr>
        <xdr:cNvPr id="284" name="Kép 283">
          <a:extLst>
            <a:ext uri="{FF2B5EF4-FFF2-40B4-BE49-F238E27FC236}">
              <a16:creationId xmlns:a16="http://schemas.microsoft.com/office/drawing/2014/main" id="{BC905FB4-8415-452C-8313-66967B94286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23336250"/>
          <a:ext cx="342000" cy="342000"/>
        </a:xfrm>
        <a:prstGeom prst="rect">
          <a:avLst/>
        </a:prstGeom>
      </xdr:spPr>
    </xdr:pic>
    <xdr:clientData/>
  </xdr:oneCellAnchor>
  <xdr:oneCellAnchor>
    <xdr:from>
      <xdr:col>1</xdr:col>
      <xdr:colOff>0</xdr:colOff>
      <xdr:row>75</xdr:row>
      <xdr:rowOff>0</xdr:rowOff>
    </xdr:from>
    <xdr:ext cx="342000" cy="342000"/>
    <xdr:pic>
      <xdr:nvPicPr>
        <xdr:cNvPr id="285" name="Kép 284">
          <a:extLst>
            <a:ext uri="{FF2B5EF4-FFF2-40B4-BE49-F238E27FC236}">
              <a16:creationId xmlns:a16="http://schemas.microsoft.com/office/drawing/2014/main" id="{028E9CCD-E233-4747-922E-AB642F8ADD9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23979188"/>
          <a:ext cx="342000" cy="342000"/>
        </a:xfrm>
        <a:prstGeom prst="rect">
          <a:avLst/>
        </a:prstGeom>
      </xdr:spPr>
    </xdr:pic>
    <xdr:clientData/>
  </xdr:oneCellAnchor>
  <xdr:oneCellAnchor>
    <xdr:from>
      <xdr:col>1</xdr:col>
      <xdr:colOff>0</xdr:colOff>
      <xdr:row>76</xdr:row>
      <xdr:rowOff>0</xdr:rowOff>
    </xdr:from>
    <xdr:ext cx="342000" cy="342000"/>
    <xdr:pic>
      <xdr:nvPicPr>
        <xdr:cNvPr id="286" name="Kép 285">
          <a:extLst>
            <a:ext uri="{FF2B5EF4-FFF2-40B4-BE49-F238E27FC236}">
              <a16:creationId xmlns:a16="http://schemas.microsoft.com/office/drawing/2014/main" id="{72DEA28D-519F-404D-A3A6-C0BB3BDAE8B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24300656"/>
          <a:ext cx="342000" cy="342000"/>
        </a:xfrm>
        <a:prstGeom prst="rect">
          <a:avLst/>
        </a:prstGeom>
      </xdr:spPr>
    </xdr:pic>
    <xdr:clientData/>
  </xdr:oneCellAnchor>
  <xdr:oneCellAnchor>
    <xdr:from>
      <xdr:col>1</xdr:col>
      <xdr:colOff>0</xdr:colOff>
      <xdr:row>78</xdr:row>
      <xdr:rowOff>0</xdr:rowOff>
    </xdr:from>
    <xdr:ext cx="342000" cy="342000"/>
    <xdr:pic>
      <xdr:nvPicPr>
        <xdr:cNvPr id="287" name="Kép 286">
          <a:extLst>
            <a:ext uri="{FF2B5EF4-FFF2-40B4-BE49-F238E27FC236}">
              <a16:creationId xmlns:a16="http://schemas.microsoft.com/office/drawing/2014/main" id="{4FFC597E-79F4-4321-9AD5-BF9798E18E9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24943594"/>
          <a:ext cx="342000" cy="342000"/>
        </a:xfrm>
        <a:prstGeom prst="rect">
          <a:avLst/>
        </a:prstGeom>
      </xdr:spPr>
    </xdr:pic>
    <xdr:clientData/>
  </xdr:oneCellAnchor>
  <xdr:oneCellAnchor>
    <xdr:from>
      <xdr:col>1</xdr:col>
      <xdr:colOff>0</xdr:colOff>
      <xdr:row>79</xdr:row>
      <xdr:rowOff>0</xdr:rowOff>
    </xdr:from>
    <xdr:ext cx="342000" cy="342000"/>
    <xdr:pic>
      <xdr:nvPicPr>
        <xdr:cNvPr id="288" name="Kép 287">
          <a:extLst>
            <a:ext uri="{FF2B5EF4-FFF2-40B4-BE49-F238E27FC236}">
              <a16:creationId xmlns:a16="http://schemas.microsoft.com/office/drawing/2014/main" id="{0CF271F5-E5A0-4730-A250-5571A715F07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25265063"/>
          <a:ext cx="342000" cy="342000"/>
        </a:xfrm>
        <a:prstGeom prst="rect">
          <a:avLst/>
        </a:prstGeom>
      </xdr:spPr>
    </xdr:pic>
    <xdr:clientData/>
  </xdr:oneCellAnchor>
  <xdr:oneCellAnchor>
    <xdr:from>
      <xdr:col>1</xdr:col>
      <xdr:colOff>0</xdr:colOff>
      <xdr:row>22</xdr:row>
      <xdr:rowOff>0</xdr:rowOff>
    </xdr:from>
    <xdr:ext cx="335962" cy="342000"/>
    <xdr:pic>
      <xdr:nvPicPr>
        <xdr:cNvPr id="290" name="Kép 289">
          <a:extLst>
            <a:ext uri="{FF2B5EF4-FFF2-40B4-BE49-F238E27FC236}">
              <a16:creationId xmlns:a16="http://schemas.microsoft.com/office/drawing/2014/main" id="{418EF8CA-79F5-43F9-A4CF-6367A57B221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6941344"/>
          <a:ext cx="335962" cy="342000"/>
        </a:xfrm>
        <a:prstGeom prst="rect">
          <a:avLst/>
        </a:prstGeom>
      </xdr:spPr>
    </xdr:pic>
    <xdr:clientData/>
  </xdr:oneCellAnchor>
  <xdr:oneCellAnchor>
    <xdr:from>
      <xdr:col>1</xdr:col>
      <xdr:colOff>0</xdr:colOff>
      <xdr:row>31</xdr:row>
      <xdr:rowOff>0</xdr:rowOff>
    </xdr:from>
    <xdr:ext cx="335962" cy="342000"/>
    <xdr:pic>
      <xdr:nvPicPr>
        <xdr:cNvPr id="291" name="Kép 290">
          <a:extLst>
            <a:ext uri="{FF2B5EF4-FFF2-40B4-BE49-F238E27FC236}">
              <a16:creationId xmlns:a16="http://schemas.microsoft.com/office/drawing/2014/main" id="{DF1B0F6C-EE1C-4384-8711-4794E14D68F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9834563"/>
          <a:ext cx="335962" cy="342000"/>
        </a:xfrm>
        <a:prstGeom prst="rect">
          <a:avLst/>
        </a:prstGeom>
      </xdr:spPr>
    </xdr:pic>
    <xdr:clientData/>
  </xdr:oneCellAnchor>
  <xdr:oneCellAnchor>
    <xdr:from>
      <xdr:col>1</xdr:col>
      <xdr:colOff>0</xdr:colOff>
      <xdr:row>63</xdr:row>
      <xdr:rowOff>0</xdr:rowOff>
    </xdr:from>
    <xdr:ext cx="335962" cy="342000"/>
    <xdr:pic>
      <xdr:nvPicPr>
        <xdr:cNvPr id="292" name="Kép 291">
          <a:extLst>
            <a:ext uri="{FF2B5EF4-FFF2-40B4-BE49-F238E27FC236}">
              <a16:creationId xmlns:a16="http://schemas.microsoft.com/office/drawing/2014/main" id="{3B67D647-11E7-42D0-BCFE-1BF56016275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20121563"/>
          <a:ext cx="335962" cy="342000"/>
        </a:xfrm>
        <a:prstGeom prst="rect">
          <a:avLst/>
        </a:prstGeom>
      </xdr:spPr>
    </xdr:pic>
    <xdr:clientData/>
  </xdr:oneCellAnchor>
  <xdr:oneCellAnchor>
    <xdr:from>
      <xdr:col>1</xdr:col>
      <xdr:colOff>0</xdr:colOff>
      <xdr:row>65</xdr:row>
      <xdr:rowOff>0</xdr:rowOff>
    </xdr:from>
    <xdr:ext cx="335962" cy="342000"/>
    <xdr:pic>
      <xdr:nvPicPr>
        <xdr:cNvPr id="293" name="Kép 292">
          <a:extLst>
            <a:ext uri="{FF2B5EF4-FFF2-40B4-BE49-F238E27FC236}">
              <a16:creationId xmlns:a16="http://schemas.microsoft.com/office/drawing/2014/main" id="{0FB1A8A6-0DE3-4D97-B29E-626A9977E5A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20764500"/>
          <a:ext cx="335962" cy="342000"/>
        </a:xfrm>
        <a:prstGeom prst="rect">
          <a:avLst/>
        </a:prstGeom>
      </xdr:spPr>
    </xdr:pic>
    <xdr:clientData/>
  </xdr:oneCellAnchor>
  <xdr:oneCellAnchor>
    <xdr:from>
      <xdr:col>1</xdr:col>
      <xdr:colOff>0</xdr:colOff>
      <xdr:row>86</xdr:row>
      <xdr:rowOff>0</xdr:rowOff>
    </xdr:from>
    <xdr:ext cx="335962" cy="342000"/>
    <xdr:pic>
      <xdr:nvPicPr>
        <xdr:cNvPr id="294" name="Kép 293">
          <a:extLst>
            <a:ext uri="{FF2B5EF4-FFF2-40B4-BE49-F238E27FC236}">
              <a16:creationId xmlns:a16="http://schemas.microsoft.com/office/drawing/2014/main" id="{4422F4E5-FE62-4603-8D3E-324EFF7E76C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27515344"/>
          <a:ext cx="335962" cy="342000"/>
        </a:xfrm>
        <a:prstGeom prst="rect">
          <a:avLst/>
        </a:prstGeom>
      </xdr:spPr>
    </xdr:pic>
    <xdr:clientData/>
  </xdr:oneCellAnchor>
  <xdr:oneCellAnchor>
    <xdr:from>
      <xdr:col>1</xdr:col>
      <xdr:colOff>0</xdr:colOff>
      <xdr:row>28</xdr:row>
      <xdr:rowOff>0</xdr:rowOff>
    </xdr:from>
    <xdr:ext cx="342000" cy="342000"/>
    <xdr:pic>
      <xdr:nvPicPr>
        <xdr:cNvPr id="295" name="Kép 294">
          <a:extLst>
            <a:ext uri="{FF2B5EF4-FFF2-40B4-BE49-F238E27FC236}">
              <a16:creationId xmlns:a16="http://schemas.microsoft.com/office/drawing/2014/main" id="{6A221035-1282-403E-A390-5A61584C486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8870156"/>
          <a:ext cx="342000" cy="342000"/>
        </a:xfrm>
        <a:prstGeom prst="rect">
          <a:avLst/>
        </a:prstGeom>
      </xdr:spPr>
    </xdr:pic>
    <xdr:clientData/>
  </xdr:oneCellAnchor>
  <xdr:oneCellAnchor>
    <xdr:from>
      <xdr:col>1</xdr:col>
      <xdr:colOff>0</xdr:colOff>
      <xdr:row>34</xdr:row>
      <xdr:rowOff>0</xdr:rowOff>
    </xdr:from>
    <xdr:ext cx="342000" cy="342000"/>
    <xdr:pic>
      <xdr:nvPicPr>
        <xdr:cNvPr id="296" name="Kép 295">
          <a:extLst>
            <a:ext uri="{FF2B5EF4-FFF2-40B4-BE49-F238E27FC236}">
              <a16:creationId xmlns:a16="http://schemas.microsoft.com/office/drawing/2014/main" id="{32761698-47C5-49C6-ABE2-BBE5A0F2066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10798969"/>
          <a:ext cx="342000" cy="342000"/>
        </a:xfrm>
        <a:prstGeom prst="rect">
          <a:avLst/>
        </a:prstGeom>
      </xdr:spPr>
    </xdr:pic>
    <xdr:clientData/>
  </xdr:oneCellAnchor>
  <xdr:oneCellAnchor>
    <xdr:from>
      <xdr:col>1</xdr:col>
      <xdr:colOff>0</xdr:colOff>
      <xdr:row>55</xdr:row>
      <xdr:rowOff>0</xdr:rowOff>
    </xdr:from>
    <xdr:ext cx="342000" cy="342000"/>
    <xdr:pic>
      <xdr:nvPicPr>
        <xdr:cNvPr id="297" name="Kép 296">
          <a:extLst>
            <a:ext uri="{FF2B5EF4-FFF2-40B4-BE49-F238E27FC236}">
              <a16:creationId xmlns:a16="http://schemas.microsoft.com/office/drawing/2014/main" id="{E262AD96-878E-4A69-AA38-34EC4A145F8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17549813"/>
          <a:ext cx="342000" cy="342000"/>
        </a:xfrm>
        <a:prstGeom prst="rect">
          <a:avLst/>
        </a:prstGeom>
      </xdr:spPr>
    </xdr:pic>
    <xdr:clientData/>
  </xdr:oneCellAnchor>
  <xdr:oneCellAnchor>
    <xdr:from>
      <xdr:col>1</xdr:col>
      <xdr:colOff>0</xdr:colOff>
      <xdr:row>68</xdr:row>
      <xdr:rowOff>0</xdr:rowOff>
    </xdr:from>
    <xdr:ext cx="342000" cy="342000"/>
    <xdr:pic>
      <xdr:nvPicPr>
        <xdr:cNvPr id="298" name="Kép 297">
          <a:extLst>
            <a:ext uri="{FF2B5EF4-FFF2-40B4-BE49-F238E27FC236}">
              <a16:creationId xmlns:a16="http://schemas.microsoft.com/office/drawing/2014/main" id="{0E04F940-E20C-4D88-A979-61F234BEB51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21728906"/>
          <a:ext cx="342000" cy="342000"/>
        </a:xfrm>
        <a:prstGeom prst="rect">
          <a:avLst/>
        </a:prstGeom>
      </xdr:spPr>
    </xdr:pic>
    <xdr:clientData/>
  </xdr:oneCellAnchor>
  <xdr:oneCellAnchor>
    <xdr:from>
      <xdr:col>1</xdr:col>
      <xdr:colOff>0</xdr:colOff>
      <xdr:row>91</xdr:row>
      <xdr:rowOff>0</xdr:rowOff>
    </xdr:from>
    <xdr:ext cx="342000" cy="342000"/>
    <xdr:pic>
      <xdr:nvPicPr>
        <xdr:cNvPr id="299" name="Kép 298">
          <a:extLst>
            <a:ext uri="{FF2B5EF4-FFF2-40B4-BE49-F238E27FC236}">
              <a16:creationId xmlns:a16="http://schemas.microsoft.com/office/drawing/2014/main" id="{56150E5B-F72C-4331-B2D5-A691F54E22D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29122688"/>
          <a:ext cx="342000" cy="342000"/>
        </a:xfrm>
        <a:prstGeom prst="rect">
          <a:avLst/>
        </a:prstGeom>
      </xdr:spPr>
    </xdr:pic>
    <xdr:clientData/>
  </xdr:oneCellAnchor>
  <xdr:oneCellAnchor>
    <xdr:from>
      <xdr:col>1</xdr:col>
      <xdr:colOff>0</xdr:colOff>
      <xdr:row>92</xdr:row>
      <xdr:rowOff>0</xdr:rowOff>
    </xdr:from>
    <xdr:ext cx="342000" cy="342000"/>
    <xdr:pic>
      <xdr:nvPicPr>
        <xdr:cNvPr id="300" name="Kép 299">
          <a:extLst>
            <a:ext uri="{FF2B5EF4-FFF2-40B4-BE49-F238E27FC236}">
              <a16:creationId xmlns:a16="http://schemas.microsoft.com/office/drawing/2014/main" id="{59CEF07E-635F-45A1-BDE3-B3F63C62416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29444156"/>
          <a:ext cx="342000" cy="342000"/>
        </a:xfrm>
        <a:prstGeom prst="rect">
          <a:avLst/>
        </a:prstGeom>
      </xdr:spPr>
    </xdr:pic>
    <xdr:clientData/>
  </xdr:oneCellAnchor>
  <xdr:oneCellAnchor>
    <xdr:from>
      <xdr:col>1</xdr:col>
      <xdr:colOff>0</xdr:colOff>
      <xdr:row>30</xdr:row>
      <xdr:rowOff>0</xdr:rowOff>
    </xdr:from>
    <xdr:ext cx="342000" cy="342000"/>
    <xdr:pic>
      <xdr:nvPicPr>
        <xdr:cNvPr id="301" name="Kép 300">
          <a:extLst>
            <a:ext uri="{FF2B5EF4-FFF2-40B4-BE49-F238E27FC236}">
              <a16:creationId xmlns:a16="http://schemas.microsoft.com/office/drawing/2014/main" id="{7BC92250-0D24-4697-B9E3-CB75603CD69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1469" y="9513094"/>
          <a:ext cx="342000" cy="342000"/>
        </a:xfrm>
        <a:prstGeom prst="rect">
          <a:avLst/>
        </a:prstGeom>
      </xdr:spPr>
    </xdr:pic>
    <xdr:clientData/>
  </xdr:oneCellAnchor>
  <xdr:oneCellAnchor>
    <xdr:from>
      <xdr:col>1</xdr:col>
      <xdr:colOff>0</xdr:colOff>
      <xdr:row>66</xdr:row>
      <xdr:rowOff>0</xdr:rowOff>
    </xdr:from>
    <xdr:ext cx="342000" cy="342000"/>
    <xdr:pic>
      <xdr:nvPicPr>
        <xdr:cNvPr id="302" name="Kép 301">
          <a:extLst>
            <a:ext uri="{FF2B5EF4-FFF2-40B4-BE49-F238E27FC236}">
              <a16:creationId xmlns:a16="http://schemas.microsoft.com/office/drawing/2014/main" id="{99783DF0-198B-43A0-BC40-76F07D07BBD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1469" y="21085969"/>
          <a:ext cx="342000" cy="342000"/>
        </a:xfrm>
        <a:prstGeom prst="rect">
          <a:avLst/>
        </a:prstGeom>
      </xdr:spPr>
    </xdr:pic>
    <xdr:clientData/>
  </xdr:oneCellAnchor>
  <xdr:twoCellAnchor editAs="oneCell">
    <xdr:from>
      <xdr:col>1</xdr:col>
      <xdr:colOff>0</xdr:colOff>
      <xdr:row>38</xdr:row>
      <xdr:rowOff>0</xdr:rowOff>
    </xdr:from>
    <xdr:to>
      <xdr:col>2</xdr:col>
      <xdr:colOff>20955</xdr:colOff>
      <xdr:row>39</xdr:row>
      <xdr:rowOff>19050</xdr:rowOff>
    </xdr:to>
    <xdr:pic>
      <xdr:nvPicPr>
        <xdr:cNvPr id="303" name="Kép 302">
          <a:extLst>
            <a:ext uri="{FF2B5EF4-FFF2-40B4-BE49-F238E27FC236}">
              <a16:creationId xmlns:a16="http://schemas.microsoft.com/office/drawing/2014/main" id="{DC3D97ED-0205-4938-A1C2-2A454DDB37CD}"/>
            </a:ext>
          </a:extLst>
        </xdr:cNvPr>
        <xdr:cNvPicPr>
          <a:picLocks noChangeAspect="1"/>
        </xdr:cNvPicPr>
      </xdr:nvPicPr>
      <xdr:blipFill>
        <a:blip xmlns:r="http://schemas.openxmlformats.org/officeDocument/2006/relationships" r:embed="rId2"/>
        <a:stretch>
          <a:fillRect/>
        </a:stretch>
      </xdr:blipFill>
      <xdr:spPr>
        <a:xfrm>
          <a:off x="321469" y="12084844"/>
          <a:ext cx="338614" cy="336709"/>
        </a:xfrm>
        <a:prstGeom prst="rect">
          <a:avLst/>
        </a:prstGeom>
      </xdr:spPr>
    </xdr:pic>
    <xdr:clientData/>
  </xdr:twoCellAnchor>
  <xdr:oneCellAnchor>
    <xdr:from>
      <xdr:col>1</xdr:col>
      <xdr:colOff>0</xdr:colOff>
      <xdr:row>32</xdr:row>
      <xdr:rowOff>0</xdr:rowOff>
    </xdr:from>
    <xdr:ext cx="342000" cy="342000"/>
    <xdr:pic>
      <xdr:nvPicPr>
        <xdr:cNvPr id="304" name="Kép 303">
          <a:extLst>
            <a:ext uri="{FF2B5EF4-FFF2-40B4-BE49-F238E27FC236}">
              <a16:creationId xmlns:a16="http://schemas.microsoft.com/office/drawing/2014/main" id="{46CEBC15-3869-40ED-BB49-5668D0D843B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21469" y="10156031"/>
          <a:ext cx="342000" cy="342000"/>
        </a:xfrm>
        <a:prstGeom prst="rect">
          <a:avLst/>
        </a:prstGeom>
      </xdr:spPr>
    </xdr:pic>
    <xdr:clientData/>
  </xdr:oneCellAnchor>
  <xdr:oneCellAnchor>
    <xdr:from>
      <xdr:col>1</xdr:col>
      <xdr:colOff>0</xdr:colOff>
      <xdr:row>51</xdr:row>
      <xdr:rowOff>0</xdr:rowOff>
    </xdr:from>
    <xdr:ext cx="342000" cy="342000"/>
    <xdr:pic>
      <xdr:nvPicPr>
        <xdr:cNvPr id="305" name="Kép 304">
          <a:extLst>
            <a:ext uri="{FF2B5EF4-FFF2-40B4-BE49-F238E27FC236}">
              <a16:creationId xmlns:a16="http://schemas.microsoft.com/office/drawing/2014/main" id="{FB6E4287-A94C-4190-B984-FEAE443BA71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21469" y="16263938"/>
          <a:ext cx="342000" cy="342000"/>
        </a:xfrm>
        <a:prstGeom prst="rect">
          <a:avLst/>
        </a:prstGeom>
      </xdr:spPr>
    </xdr:pic>
    <xdr:clientData/>
  </xdr:oneCellAnchor>
  <xdr:oneCellAnchor>
    <xdr:from>
      <xdr:col>1</xdr:col>
      <xdr:colOff>0</xdr:colOff>
      <xdr:row>90</xdr:row>
      <xdr:rowOff>0</xdr:rowOff>
    </xdr:from>
    <xdr:ext cx="342000" cy="342000"/>
    <xdr:pic>
      <xdr:nvPicPr>
        <xdr:cNvPr id="306" name="Kép 305">
          <a:extLst>
            <a:ext uri="{FF2B5EF4-FFF2-40B4-BE49-F238E27FC236}">
              <a16:creationId xmlns:a16="http://schemas.microsoft.com/office/drawing/2014/main" id="{EB208CD9-D72B-4892-A78F-162B9479BE8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21469" y="28801219"/>
          <a:ext cx="342000" cy="342000"/>
        </a:xfrm>
        <a:prstGeom prst="rect">
          <a:avLst/>
        </a:prstGeom>
      </xdr:spPr>
    </xdr:pic>
    <xdr:clientData/>
  </xdr:oneCellAnchor>
  <xdr:twoCellAnchor editAs="oneCell">
    <xdr:from>
      <xdr:col>1</xdr:col>
      <xdr:colOff>0</xdr:colOff>
      <xdr:row>60</xdr:row>
      <xdr:rowOff>0</xdr:rowOff>
    </xdr:from>
    <xdr:to>
      <xdr:col>2</xdr:col>
      <xdr:colOff>18150</xdr:colOff>
      <xdr:row>61</xdr:row>
      <xdr:rowOff>21960</xdr:rowOff>
    </xdr:to>
    <xdr:pic>
      <xdr:nvPicPr>
        <xdr:cNvPr id="307" name="Kép 306">
          <a:extLst>
            <a:ext uri="{FF2B5EF4-FFF2-40B4-BE49-F238E27FC236}">
              <a16:creationId xmlns:a16="http://schemas.microsoft.com/office/drawing/2014/main" id="{66F15C8A-50AE-4328-9EDA-974864EE08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469" y="19157156"/>
          <a:ext cx="343429" cy="339619"/>
        </a:xfrm>
        <a:prstGeom prst="rect">
          <a:avLst/>
        </a:prstGeom>
      </xdr:spPr>
    </xdr:pic>
    <xdr:clientData/>
  </xdr:twoCellAnchor>
  <xdr:twoCellAnchor editAs="oneCell">
    <xdr:from>
      <xdr:col>1</xdr:col>
      <xdr:colOff>0</xdr:colOff>
      <xdr:row>81</xdr:row>
      <xdr:rowOff>0</xdr:rowOff>
    </xdr:from>
    <xdr:to>
      <xdr:col>2</xdr:col>
      <xdr:colOff>18150</xdr:colOff>
      <xdr:row>82</xdr:row>
      <xdr:rowOff>21960</xdr:rowOff>
    </xdr:to>
    <xdr:pic>
      <xdr:nvPicPr>
        <xdr:cNvPr id="308" name="Kép 307">
          <a:extLst>
            <a:ext uri="{FF2B5EF4-FFF2-40B4-BE49-F238E27FC236}">
              <a16:creationId xmlns:a16="http://schemas.microsoft.com/office/drawing/2014/main" id="{C7B6DE2E-BEDF-45D9-A975-16D03B5F52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469" y="25908000"/>
          <a:ext cx="343429" cy="339619"/>
        </a:xfrm>
        <a:prstGeom prst="rect">
          <a:avLst/>
        </a:prstGeom>
      </xdr:spPr>
    </xdr:pic>
    <xdr:clientData/>
  </xdr:twoCellAnchor>
  <xdr:oneCellAnchor>
    <xdr:from>
      <xdr:col>1</xdr:col>
      <xdr:colOff>0</xdr:colOff>
      <xdr:row>89</xdr:row>
      <xdr:rowOff>0</xdr:rowOff>
    </xdr:from>
    <xdr:ext cx="342000" cy="342000"/>
    <xdr:pic>
      <xdr:nvPicPr>
        <xdr:cNvPr id="309" name="Kép 308">
          <a:extLst>
            <a:ext uri="{FF2B5EF4-FFF2-40B4-BE49-F238E27FC236}">
              <a16:creationId xmlns:a16="http://schemas.microsoft.com/office/drawing/2014/main" id="{C6A58F84-3D52-4820-9F88-FBEF59A748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28479750"/>
          <a:ext cx="342000" cy="342000"/>
        </a:xfrm>
        <a:prstGeom prst="rect">
          <a:avLst/>
        </a:prstGeom>
      </xdr:spPr>
    </xdr:pic>
    <xdr:clientData/>
  </xdr:oneCellAnchor>
  <xdr:twoCellAnchor editAs="oneCell">
    <xdr:from>
      <xdr:col>1</xdr:col>
      <xdr:colOff>0</xdr:colOff>
      <xdr:row>59</xdr:row>
      <xdr:rowOff>0</xdr:rowOff>
    </xdr:from>
    <xdr:to>
      <xdr:col>2</xdr:col>
      <xdr:colOff>21960</xdr:colOff>
      <xdr:row>60</xdr:row>
      <xdr:rowOff>18151</xdr:rowOff>
    </xdr:to>
    <xdr:pic>
      <xdr:nvPicPr>
        <xdr:cNvPr id="310" name="Kép 309">
          <a:extLst>
            <a:ext uri="{FF2B5EF4-FFF2-40B4-BE49-F238E27FC236}">
              <a16:creationId xmlns:a16="http://schemas.microsoft.com/office/drawing/2014/main" id="{C336B50D-4065-4468-8619-E72AA7A5E9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469" y="18835688"/>
          <a:ext cx="339619" cy="343429"/>
        </a:xfrm>
        <a:prstGeom prst="rect">
          <a:avLst/>
        </a:prstGeom>
      </xdr:spPr>
    </xdr:pic>
    <xdr:clientData/>
  </xdr:twoCellAnchor>
  <xdr:twoCellAnchor editAs="oneCell">
    <xdr:from>
      <xdr:col>1</xdr:col>
      <xdr:colOff>0</xdr:colOff>
      <xdr:row>61</xdr:row>
      <xdr:rowOff>0</xdr:rowOff>
    </xdr:from>
    <xdr:to>
      <xdr:col>2</xdr:col>
      <xdr:colOff>21960</xdr:colOff>
      <xdr:row>62</xdr:row>
      <xdr:rowOff>18150</xdr:rowOff>
    </xdr:to>
    <xdr:pic>
      <xdr:nvPicPr>
        <xdr:cNvPr id="311" name="Kép 310">
          <a:extLst>
            <a:ext uri="{FF2B5EF4-FFF2-40B4-BE49-F238E27FC236}">
              <a16:creationId xmlns:a16="http://schemas.microsoft.com/office/drawing/2014/main" id="{07841695-F7FF-48D7-8DFF-75DA4866D54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469" y="19478625"/>
          <a:ext cx="339619" cy="343429"/>
        </a:xfrm>
        <a:prstGeom prst="rect">
          <a:avLst/>
        </a:prstGeom>
      </xdr:spPr>
    </xdr:pic>
    <xdr:clientData/>
  </xdr:twoCellAnchor>
  <xdr:twoCellAnchor editAs="oneCell">
    <xdr:from>
      <xdr:col>1</xdr:col>
      <xdr:colOff>0</xdr:colOff>
      <xdr:row>84</xdr:row>
      <xdr:rowOff>0</xdr:rowOff>
    </xdr:from>
    <xdr:to>
      <xdr:col>2</xdr:col>
      <xdr:colOff>21960</xdr:colOff>
      <xdr:row>85</xdr:row>
      <xdr:rowOff>18150</xdr:rowOff>
    </xdr:to>
    <xdr:pic>
      <xdr:nvPicPr>
        <xdr:cNvPr id="312" name="Kép 311">
          <a:extLst>
            <a:ext uri="{FF2B5EF4-FFF2-40B4-BE49-F238E27FC236}">
              <a16:creationId xmlns:a16="http://schemas.microsoft.com/office/drawing/2014/main" id="{7EAF1E05-D0FC-418F-A2EE-0F94F3C17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469" y="26872406"/>
          <a:ext cx="339619" cy="343429"/>
        </a:xfrm>
        <a:prstGeom prst="rect">
          <a:avLst/>
        </a:prstGeom>
      </xdr:spPr>
    </xdr:pic>
    <xdr:clientData/>
  </xdr:twoCellAnchor>
  <xdr:twoCellAnchor editAs="oneCell">
    <xdr:from>
      <xdr:col>1</xdr:col>
      <xdr:colOff>0</xdr:colOff>
      <xdr:row>97</xdr:row>
      <xdr:rowOff>0</xdr:rowOff>
    </xdr:from>
    <xdr:to>
      <xdr:col>2</xdr:col>
      <xdr:colOff>21960</xdr:colOff>
      <xdr:row>98</xdr:row>
      <xdr:rowOff>29580</xdr:rowOff>
    </xdr:to>
    <xdr:pic>
      <xdr:nvPicPr>
        <xdr:cNvPr id="313" name="Kép 312">
          <a:extLst>
            <a:ext uri="{FF2B5EF4-FFF2-40B4-BE49-F238E27FC236}">
              <a16:creationId xmlns:a16="http://schemas.microsoft.com/office/drawing/2014/main" id="{23FD4F67-EC07-4C11-A0C5-7D42FD9317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1469" y="31051500"/>
          <a:ext cx="339619" cy="352954"/>
        </a:xfrm>
        <a:prstGeom prst="rect">
          <a:avLst/>
        </a:prstGeom>
      </xdr:spPr>
    </xdr:pic>
    <xdr:clientData/>
  </xdr:twoCellAnchor>
  <xdr:twoCellAnchor editAs="oneCell">
    <xdr:from>
      <xdr:col>1</xdr:col>
      <xdr:colOff>0</xdr:colOff>
      <xdr:row>101</xdr:row>
      <xdr:rowOff>0</xdr:rowOff>
    </xdr:from>
    <xdr:to>
      <xdr:col>2</xdr:col>
      <xdr:colOff>19050</xdr:colOff>
      <xdr:row>102</xdr:row>
      <xdr:rowOff>15240</xdr:rowOff>
    </xdr:to>
    <xdr:pic>
      <xdr:nvPicPr>
        <xdr:cNvPr id="314" name="Kép 313">
          <a:extLst>
            <a:ext uri="{FF2B5EF4-FFF2-40B4-BE49-F238E27FC236}">
              <a16:creationId xmlns:a16="http://schemas.microsoft.com/office/drawing/2014/main" id="{77B2025B-2DB7-4F1F-9497-C30966AC4E81}"/>
            </a:ext>
          </a:extLst>
        </xdr:cNvPr>
        <xdr:cNvPicPr>
          <a:picLocks noChangeAspect="1"/>
        </xdr:cNvPicPr>
      </xdr:nvPicPr>
      <xdr:blipFill>
        <a:blip xmlns:r="http://schemas.openxmlformats.org/officeDocument/2006/relationships" r:embed="rId2"/>
        <a:stretch>
          <a:fillRect/>
        </a:stretch>
      </xdr:blipFill>
      <xdr:spPr>
        <a:xfrm>
          <a:off x="321469" y="32337375"/>
          <a:ext cx="336709" cy="340519"/>
        </a:xfrm>
        <a:prstGeom prst="rect">
          <a:avLst/>
        </a:prstGeom>
      </xdr:spPr>
    </xdr:pic>
    <xdr:clientData/>
  </xdr:twoCellAnchor>
  <xdr:twoCellAnchor editAs="oneCell">
    <xdr:from>
      <xdr:col>1</xdr:col>
      <xdr:colOff>0</xdr:colOff>
      <xdr:row>103</xdr:row>
      <xdr:rowOff>0</xdr:rowOff>
    </xdr:from>
    <xdr:to>
      <xdr:col>2</xdr:col>
      <xdr:colOff>19050</xdr:colOff>
      <xdr:row>104</xdr:row>
      <xdr:rowOff>15241</xdr:rowOff>
    </xdr:to>
    <xdr:pic>
      <xdr:nvPicPr>
        <xdr:cNvPr id="315" name="Kép 314">
          <a:extLst>
            <a:ext uri="{FF2B5EF4-FFF2-40B4-BE49-F238E27FC236}">
              <a16:creationId xmlns:a16="http://schemas.microsoft.com/office/drawing/2014/main" id="{2D070441-1DA1-4F70-83D5-5837FB433692}"/>
            </a:ext>
          </a:extLst>
        </xdr:cNvPr>
        <xdr:cNvPicPr>
          <a:picLocks noChangeAspect="1"/>
        </xdr:cNvPicPr>
      </xdr:nvPicPr>
      <xdr:blipFill>
        <a:blip xmlns:r="http://schemas.openxmlformats.org/officeDocument/2006/relationships" r:embed="rId2"/>
        <a:stretch>
          <a:fillRect/>
        </a:stretch>
      </xdr:blipFill>
      <xdr:spPr>
        <a:xfrm>
          <a:off x="321469" y="32980313"/>
          <a:ext cx="336709" cy="340519"/>
        </a:xfrm>
        <a:prstGeom prst="rect">
          <a:avLst/>
        </a:prstGeom>
      </xdr:spPr>
    </xdr:pic>
    <xdr:clientData/>
  </xdr:twoCellAnchor>
  <xdr:twoCellAnchor editAs="oneCell">
    <xdr:from>
      <xdr:col>1</xdr:col>
      <xdr:colOff>0</xdr:colOff>
      <xdr:row>106</xdr:row>
      <xdr:rowOff>0</xdr:rowOff>
    </xdr:from>
    <xdr:to>
      <xdr:col>2</xdr:col>
      <xdr:colOff>19050</xdr:colOff>
      <xdr:row>107</xdr:row>
      <xdr:rowOff>15240</xdr:rowOff>
    </xdr:to>
    <xdr:pic>
      <xdr:nvPicPr>
        <xdr:cNvPr id="316" name="Kép 315">
          <a:extLst>
            <a:ext uri="{FF2B5EF4-FFF2-40B4-BE49-F238E27FC236}">
              <a16:creationId xmlns:a16="http://schemas.microsoft.com/office/drawing/2014/main" id="{097F1DA1-7265-4ECF-AA7F-3BF4A39A58ED}"/>
            </a:ext>
          </a:extLst>
        </xdr:cNvPr>
        <xdr:cNvPicPr>
          <a:picLocks noChangeAspect="1"/>
        </xdr:cNvPicPr>
      </xdr:nvPicPr>
      <xdr:blipFill>
        <a:blip xmlns:r="http://schemas.openxmlformats.org/officeDocument/2006/relationships" r:embed="rId2"/>
        <a:stretch>
          <a:fillRect/>
        </a:stretch>
      </xdr:blipFill>
      <xdr:spPr>
        <a:xfrm>
          <a:off x="321469" y="33944719"/>
          <a:ext cx="336709" cy="340519"/>
        </a:xfrm>
        <a:prstGeom prst="rect">
          <a:avLst/>
        </a:prstGeom>
      </xdr:spPr>
    </xdr:pic>
    <xdr:clientData/>
  </xdr:twoCellAnchor>
  <xdr:twoCellAnchor editAs="oneCell">
    <xdr:from>
      <xdr:col>1</xdr:col>
      <xdr:colOff>0</xdr:colOff>
      <xdr:row>104</xdr:row>
      <xdr:rowOff>0</xdr:rowOff>
    </xdr:from>
    <xdr:to>
      <xdr:col>2</xdr:col>
      <xdr:colOff>19050</xdr:colOff>
      <xdr:row>105</xdr:row>
      <xdr:rowOff>15240</xdr:rowOff>
    </xdr:to>
    <xdr:pic>
      <xdr:nvPicPr>
        <xdr:cNvPr id="317" name="Kép 316">
          <a:extLst>
            <a:ext uri="{FF2B5EF4-FFF2-40B4-BE49-F238E27FC236}">
              <a16:creationId xmlns:a16="http://schemas.microsoft.com/office/drawing/2014/main" id="{E9A29E19-99DE-4E2A-BDE6-A86AC5967F51}"/>
            </a:ext>
          </a:extLst>
        </xdr:cNvPr>
        <xdr:cNvPicPr>
          <a:picLocks noChangeAspect="1"/>
        </xdr:cNvPicPr>
      </xdr:nvPicPr>
      <xdr:blipFill>
        <a:blip xmlns:r="http://schemas.openxmlformats.org/officeDocument/2006/relationships" r:embed="rId2"/>
        <a:stretch>
          <a:fillRect/>
        </a:stretch>
      </xdr:blipFill>
      <xdr:spPr>
        <a:xfrm>
          <a:off x="321469" y="33301781"/>
          <a:ext cx="336709" cy="340519"/>
        </a:xfrm>
        <a:prstGeom prst="rect">
          <a:avLst/>
        </a:prstGeom>
      </xdr:spPr>
    </xdr:pic>
    <xdr:clientData/>
  </xdr:twoCellAnchor>
  <xdr:twoCellAnchor editAs="oneCell">
    <xdr:from>
      <xdr:col>1</xdr:col>
      <xdr:colOff>0</xdr:colOff>
      <xdr:row>105</xdr:row>
      <xdr:rowOff>0</xdr:rowOff>
    </xdr:from>
    <xdr:to>
      <xdr:col>2</xdr:col>
      <xdr:colOff>19050</xdr:colOff>
      <xdr:row>106</xdr:row>
      <xdr:rowOff>15240</xdr:rowOff>
    </xdr:to>
    <xdr:pic>
      <xdr:nvPicPr>
        <xdr:cNvPr id="318" name="Kép 317">
          <a:extLst>
            <a:ext uri="{FF2B5EF4-FFF2-40B4-BE49-F238E27FC236}">
              <a16:creationId xmlns:a16="http://schemas.microsoft.com/office/drawing/2014/main" id="{D428619F-B8CE-42AA-9C4D-A48915A493D0}"/>
            </a:ext>
          </a:extLst>
        </xdr:cNvPr>
        <xdr:cNvPicPr>
          <a:picLocks noChangeAspect="1"/>
        </xdr:cNvPicPr>
      </xdr:nvPicPr>
      <xdr:blipFill>
        <a:blip xmlns:r="http://schemas.openxmlformats.org/officeDocument/2006/relationships" r:embed="rId2"/>
        <a:stretch>
          <a:fillRect/>
        </a:stretch>
      </xdr:blipFill>
      <xdr:spPr>
        <a:xfrm>
          <a:off x="321469" y="33623250"/>
          <a:ext cx="336709" cy="340519"/>
        </a:xfrm>
        <a:prstGeom prst="rect">
          <a:avLst/>
        </a:prstGeom>
      </xdr:spPr>
    </xdr:pic>
    <xdr:clientData/>
  </xdr:twoCellAnchor>
  <xdr:twoCellAnchor editAs="oneCell">
    <xdr:from>
      <xdr:col>1</xdr:col>
      <xdr:colOff>0</xdr:colOff>
      <xdr:row>121</xdr:row>
      <xdr:rowOff>0</xdr:rowOff>
    </xdr:from>
    <xdr:to>
      <xdr:col>2</xdr:col>
      <xdr:colOff>19050</xdr:colOff>
      <xdr:row>122</xdr:row>
      <xdr:rowOff>15240</xdr:rowOff>
    </xdr:to>
    <xdr:pic>
      <xdr:nvPicPr>
        <xdr:cNvPr id="319" name="Kép 318">
          <a:extLst>
            <a:ext uri="{FF2B5EF4-FFF2-40B4-BE49-F238E27FC236}">
              <a16:creationId xmlns:a16="http://schemas.microsoft.com/office/drawing/2014/main" id="{F46BAE65-129A-4E76-9BBC-A2F3E959CB0A}"/>
            </a:ext>
          </a:extLst>
        </xdr:cNvPr>
        <xdr:cNvPicPr>
          <a:picLocks noChangeAspect="1"/>
        </xdr:cNvPicPr>
      </xdr:nvPicPr>
      <xdr:blipFill>
        <a:blip xmlns:r="http://schemas.openxmlformats.org/officeDocument/2006/relationships" r:embed="rId2"/>
        <a:stretch>
          <a:fillRect/>
        </a:stretch>
      </xdr:blipFill>
      <xdr:spPr>
        <a:xfrm>
          <a:off x="321469" y="38766750"/>
          <a:ext cx="336709" cy="340519"/>
        </a:xfrm>
        <a:prstGeom prst="rect">
          <a:avLst/>
        </a:prstGeom>
      </xdr:spPr>
    </xdr:pic>
    <xdr:clientData/>
  </xdr:twoCellAnchor>
  <xdr:twoCellAnchor editAs="oneCell">
    <xdr:from>
      <xdr:col>1</xdr:col>
      <xdr:colOff>0</xdr:colOff>
      <xdr:row>124</xdr:row>
      <xdr:rowOff>0</xdr:rowOff>
    </xdr:from>
    <xdr:to>
      <xdr:col>2</xdr:col>
      <xdr:colOff>19050</xdr:colOff>
      <xdr:row>125</xdr:row>
      <xdr:rowOff>15240</xdr:rowOff>
    </xdr:to>
    <xdr:pic>
      <xdr:nvPicPr>
        <xdr:cNvPr id="320" name="Kép 319">
          <a:extLst>
            <a:ext uri="{FF2B5EF4-FFF2-40B4-BE49-F238E27FC236}">
              <a16:creationId xmlns:a16="http://schemas.microsoft.com/office/drawing/2014/main" id="{004729E6-FD63-44A2-B81A-6FCF05E61B93}"/>
            </a:ext>
          </a:extLst>
        </xdr:cNvPr>
        <xdr:cNvPicPr>
          <a:picLocks noChangeAspect="1"/>
        </xdr:cNvPicPr>
      </xdr:nvPicPr>
      <xdr:blipFill>
        <a:blip xmlns:r="http://schemas.openxmlformats.org/officeDocument/2006/relationships" r:embed="rId2"/>
        <a:stretch>
          <a:fillRect/>
        </a:stretch>
      </xdr:blipFill>
      <xdr:spPr>
        <a:xfrm>
          <a:off x="321469" y="39731156"/>
          <a:ext cx="336709" cy="340519"/>
        </a:xfrm>
        <a:prstGeom prst="rect">
          <a:avLst/>
        </a:prstGeom>
      </xdr:spPr>
    </xdr:pic>
    <xdr:clientData/>
  </xdr:twoCellAnchor>
  <xdr:twoCellAnchor editAs="oneCell">
    <xdr:from>
      <xdr:col>1</xdr:col>
      <xdr:colOff>0</xdr:colOff>
      <xdr:row>141</xdr:row>
      <xdr:rowOff>0</xdr:rowOff>
    </xdr:from>
    <xdr:to>
      <xdr:col>2</xdr:col>
      <xdr:colOff>19050</xdr:colOff>
      <xdr:row>142</xdr:row>
      <xdr:rowOff>15240</xdr:rowOff>
    </xdr:to>
    <xdr:pic>
      <xdr:nvPicPr>
        <xdr:cNvPr id="321" name="Kép 320">
          <a:extLst>
            <a:ext uri="{FF2B5EF4-FFF2-40B4-BE49-F238E27FC236}">
              <a16:creationId xmlns:a16="http://schemas.microsoft.com/office/drawing/2014/main" id="{7178C57E-C4F6-4600-A017-12579FBFC1D8}"/>
            </a:ext>
          </a:extLst>
        </xdr:cNvPr>
        <xdr:cNvPicPr>
          <a:picLocks noChangeAspect="1"/>
        </xdr:cNvPicPr>
      </xdr:nvPicPr>
      <xdr:blipFill>
        <a:blip xmlns:r="http://schemas.openxmlformats.org/officeDocument/2006/relationships" r:embed="rId2"/>
        <a:stretch>
          <a:fillRect/>
        </a:stretch>
      </xdr:blipFill>
      <xdr:spPr>
        <a:xfrm>
          <a:off x="321469" y="45196125"/>
          <a:ext cx="336709" cy="340519"/>
        </a:xfrm>
        <a:prstGeom prst="rect">
          <a:avLst/>
        </a:prstGeom>
      </xdr:spPr>
    </xdr:pic>
    <xdr:clientData/>
  </xdr:twoCellAnchor>
  <xdr:twoCellAnchor editAs="oneCell">
    <xdr:from>
      <xdr:col>1</xdr:col>
      <xdr:colOff>0</xdr:colOff>
      <xdr:row>145</xdr:row>
      <xdr:rowOff>0</xdr:rowOff>
    </xdr:from>
    <xdr:to>
      <xdr:col>2</xdr:col>
      <xdr:colOff>19050</xdr:colOff>
      <xdr:row>146</xdr:row>
      <xdr:rowOff>15240</xdr:rowOff>
    </xdr:to>
    <xdr:pic>
      <xdr:nvPicPr>
        <xdr:cNvPr id="322" name="Kép 321">
          <a:extLst>
            <a:ext uri="{FF2B5EF4-FFF2-40B4-BE49-F238E27FC236}">
              <a16:creationId xmlns:a16="http://schemas.microsoft.com/office/drawing/2014/main" id="{E3850A51-AB4E-4AAF-8C8D-F983989FB870}"/>
            </a:ext>
          </a:extLst>
        </xdr:cNvPr>
        <xdr:cNvPicPr>
          <a:picLocks noChangeAspect="1"/>
        </xdr:cNvPicPr>
      </xdr:nvPicPr>
      <xdr:blipFill>
        <a:blip xmlns:r="http://schemas.openxmlformats.org/officeDocument/2006/relationships" r:embed="rId2"/>
        <a:stretch>
          <a:fillRect/>
        </a:stretch>
      </xdr:blipFill>
      <xdr:spPr>
        <a:xfrm>
          <a:off x="321469" y="46482000"/>
          <a:ext cx="336709" cy="340519"/>
        </a:xfrm>
        <a:prstGeom prst="rect">
          <a:avLst/>
        </a:prstGeom>
      </xdr:spPr>
    </xdr:pic>
    <xdr:clientData/>
  </xdr:twoCellAnchor>
  <xdr:twoCellAnchor editAs="oneCell">
    <xdr:from>
      <xdr:col>1</xdr:col>
      <xdr:colOff>0</xdr:colOff>
      <xdr:row>149</xdr:row>
      <xdr:rowOff>0</xdr:rowOff>
    </xdr:from>
    <xdr:to>
      <xdr:col>2</xdr:col>
      <xdr:colOff>19050</xdr:colOff>
      <xdr:row>150</xdr:row>
      <xdr:rowOff>15240</xdr:rowOff>
    </xdr:to>
    <xdr:pic>
      <xdr:nvPicPr>
        <xdr:cNvPr id="323" name="Kép 322">
          <a:extLst>
            <a:ext uri="{FF2B5EF4-FFF2-40B4-BE49-F238E27FC236}">
              <a16:creationId xmlns:a16="http://schemas.microsoft.com/office/drawing/2014/main" id="{1FF943E5-C3D7-4D51-960C-B1BC83C6BC0C}"/>
            </a:ext>
          </a:extLst>
        </xdr:cNvPr>
        <xdr:cNvPicPr>
          <a:picLocks noChangeAspect="1"/>
        </xdr:cNvPicPr>
      </xdr:nvPicPr>
      <xdr:blipFill>
        <a:blip xmlns:r="http://schemas.openxmlformats.org/officeDocument/2006/relationships" r:embed="rId2"/>
        <a:stretch>
          <a:fillRect/>
        </a:stretch>
      </xdr:blipFill>
      <xdr:spPr>
        <a:xfrm>
          <a:off x="321469" y="47767875"/>
          <a:ext cx="336709" cy="340519"/>
        </a:xfrm>
        <a:prstGeom prst="rect">
          <a:avLst/>
        </a:prstGeom>
      </xdr:spPr>
    </xdr:pic>
    <xdr:clientData/>
  </xdr:twoCellAnchor>
  <xdr:twoCellAnchor editAs="oneCell">
    <xdr:from>
      <xdr:col>1</xdr:col>
      <xdr:colOff>0</xdr:colOff>
      <xdr:row>162</xdr:row>
      <xdr:rowOff>0</xdr:rowOff>
    </xdr:from>
    <xdr:to>
      <xdr:col>2</xdr:col>
      <xdr:colOff>19050</xdr:colOff>
      <xdr:row>163</xdr:row>
      <xdr:rowOff>15240</xdr:rowOff>
    </xdr:to>
    <xdr:pic>
      <xdr:nvPicPr>
        <xdr:cNvPr id="324" name="Kép 323">
          <a:extLst>
            <a:ext uri="{FF2B5EF4-FFF2-40B4-BE49-F238E27FC236}">
              <a16:creationId xmlns:a16="http://schemas.microsoft.com/office/drawing/2014/main" id="{35068E31-D680-4346-9088-737E1F0CA646}"/>
            </a:ext>
          </a:extLst>
        </xdr:cNvPr>
        <xdr:cNvPicPr>
          <a:picLocks noChangeAspect="1"/>
        </xdr:cNvPicPr>
      </xdr:nvPicPr>
      <xdr:blipFill>
        <a:blip xmlns:r="http://schemas.openxmlformats.org/officeDocument/2006/relationships" r:embed="rId2"/>
        <a:stretch>
          <a:fillRect/>
        </a:stretch>
      </xdr:blipFill>
      <xdr:spPr>
        <a:xfrm>
          <a:off x="321469" y="51946969"/>
          <a:ext cx="336709" cy="340519"/>
        </a:xfrm>
        <a:prstGeom prst="rect">
          <a:avLst/>
        </a:prstGeom>
      </xdr:spPr>
    </xdr:pic>
    <xdr:clientData/>
  </xdr:twoCellAnchor>
  <xdr:twoCellAnchor editAs="oneCell">
    <xdr:from>
      <xdr:col>1</xdr:col>
      <xdr:colOff>0</xdr:colOff>
      <xdr:row>169</xdr:row>
      <xdr:rowOff>0</xdr:rowOff>
    </xdr:from>
    <xdr:to>
      <xdr:col>2</xdr:col>
      <xdr:colOff>19050</xdr:colOff>
      <xdr:row>170</xdr:row>
      <xdr:rowOff>15240</xdr:rowOff>
    </xdr:to>
    <xdr:pic>
      <xdr:nvPicPr>
        <xdr:cNvPr id="325" name="Kép 324">
          <a:extLst>
            <a:ext uri="{FF2B5EF4-FFF2-40B4-BE49-F238E27FC236}">
              <a16:creationId xmlns:a16="http://schemas.microsoft.com/office/drawing/2014/main" id="{F707A3CE-DE49-46D6-B91D-AB9EFD6DD01E}"/>
            </a:ext>
          </a:extLst>
        </xdr:cNvPr>
        <xdr:cNvPicPr>
          <a:picLocks noChangeAspect="1"/>
        </xdr:cNvPicPr>
      </xdr:nvPicPr>
      <xdr:blipFill>
        <a:blip xmlns:r="http://schemas.openxmlformats.org/officeDocument/2006/relationships" r:embed="rId2"/>
        <a:stretch>
          <a:fillRect/>
        </a:stretch>
      </xdr:blipFill>
      <xdr:spPr>
        <a:xfrm>
          <a:off x="321469" y="54197250"/>
          <a:ext cx="336709" cy="340519"/>
        </a:xfrm>
        <a:prstGeom prst="rect">
          <a:avLst/>
        </a:prstGeom>
      </xdr:spPr>
    </xdr:pic>
    <xdr:clientData/>
  </xdr:twoCellAnchor>
  <xdr:twoCellAnchor editAs="oneCell">
    <xdr:from>
      <xdr:col>1</xdr:col>
      <xdr:colOff>0</xdr:colOff>
      <xdr:row>176</xdr:row>
      <xdr:rowOff>0</xdr:rowOff>
    </xdr:from>
    <xdr:to>
      <xdr:col>2</xdr:col>
      <xdr:colOff>19050</xdr:colOff>
      <xdr:row>177</xdr:row>
      <xdr:rowOff>15240</xdr:rowOff>
    </xdr:to>
    <xdr:pic>
      <xdr:nvPicPr>
        <xdr:cNvPr id="326" name="Kép 325">
          <a:extLst>
            <a:ext uri="{FF2B5EF4-FFF2-40B4-BE49-F238E27FC236}">
              <a16:creationId xmlns:a16="http://schemas.microsoft.com/office/drawing/2014/main" id="{DDCA3827-C3FE-4ECE-BE08-AD03B516AF08}"/>
            </a:ext>
          </a:extLst>
        </xdr:cNvPr>
        <xdr:cNvPicPr>
          <a:picLocks noChangeAspect="1"/>
        </xdr:cNvPicPr>
      </xdr:nvPicPr>
      <xdr:blipFill>
        <a:blip xmlns:r="http://schemas.openxmlformats.org/officeDocument/2006/relationships" r:embed="rId2"/>
        <a:stretch>
          <a:fillRect/>
        </a:stretch>
      </xdr:blipFill>
      <xdr:spPr>
        <a:xfrm>
          <a:off x="321469" y="56447531"/>
          <a:ext cx="336709" cy="340519"/>
        </a:xfrm>
        <a:prstGeom prst="rect">
          <a:avLst/>
        </a:prstGeom>
      </xdr:spPr>
    </xdr:pic>
    <xdr:clientData/>
  </xdr:twoCellAnchor>
  <xdr:twoCellAnchor editAs="oneCell">
    <xdr:from>
      <xdr:col>1</xdr:col>
      <xdr:colOff>0</xdr:colOff>
      <xdr:row>177</xdr:row>
      <xdr:rowOff>0</xdr:rowOff>
    </xdr:from>
    <xdr:to>
      <xdr:col>2</xdr:col>
      <xdr:colOff>19050</xdr:colOff>
      <xdr:row>178</xdr:row>
      <xdr:rowOff>15240</xdr:rowOff>
    </xdr:to>
    <xdr:pic>
      <xdr:nvPicPr>
        <xdr:cNvPr id="327" name="Kép 326">
          <a:extLst>
            <a:ext uri="{FF2B5EF4-FFF2-40B4-BE49-F238E27FC236}">
              <a16:creationId xmlns:a16="http://schemas.microsoft.com/office/drawing/2014/main" id="{EBBB692B-3C37-4219-93AA-29FA72B99248}"/>
            </a:ext>
          </a:extLst>
        </xdr:cNvPr>
        <xdr:cNvPicPr>
          <a:picLocks noChangeAspect="1"/>
        </xdr:cNvPicPr>
      </xdr:nvPicPr>
      <xdr:blipFill>
        <a:blip xmlns:r="http://schemas.openxmlformats.org/officeDocument/2006/relationships" r:embed="rId2"/>
        <a:stretch>
          <a:fillRect/>
        </a:stretch>
      </xdr:blipFill>
      <xdr:spPr>
        <a:xfrm>
          <a:off x="321469" y="56769000"/>
          <a:ext cx="336709" cy="340519"/>
        </a:xfrm>
        <a:prstGeom prst="rect">
          <a:avLst/>
        </a:prstGeom>
      </xdr:spPr>
    </xdr:pic>
    <xdr:clientData/>
  </xdr:twoCellAnchor>
  <xdr:twoCellAnchor editAs="oneCell">
    <xdr:from>
      <xdr:col>1</xdr:col>
      <xdr:colOff>0</xdr:colOff>
      <xdr:row>187</xdr:row>
      <xdr:rowOff>0</xdr:rowOff>
    </xdr:from>
    <xdr:to>
      <xdr:col>2</xdr:col>
      <xdr:colOff>19050</xdr:colOff>
      <xdr:row>188</xdr:row>
      <xdr:rowOff>15241</xdr:rowOff>
    </xdr:to>
    <xdr:pic>
      <xdr:nvPicPr>
        <xdr:cNvPr id="328" name="Kép 327">
          <a:extLst>
            <a:ext uri="{FF2B5EF4-FFF2-40B4-BE49-F238E27FC236}">
              <a16:creationId xmlns:a16="http://schemas.microsoft.com/office/drawing/2014/main" id="{490C95FA-E506-42CD-8D7A-DF87BF956E80}"/>
            </a:ext>
          </a:extLst>
        </xdr:cNvPr>
        <xdr:cNvPicPr>
          <a:picLocks noChangeAspect="1"/>
        </xdr:cNvPicPr>
      </xdr:nvPicPr>
      <xdr:blipFill>
        <a:blip xmlns:r="http://schemas.openxmlformats.org/officeDocument/2006/relationships" r:embed="rId2"/>
        <a:stretch>
          <a:fillRect/>
        </a:stretch>
      </xdr:blipFill>
      <xdr:spPr>
        <a:xfrm>
          <a:off x="321469" y="59983688"/>
          <a:ext cx="336709" cy="340519"/>
        </a:xfrm>
        <a:prstGeom prst="rect">
          <a:avLst/>
        </a:prstGeom>
      </xdr:spPr>
    </xdr:pic>
    <xdr:clientData/>
  </xdr:twoCellAnchor>
  <xdr:twoCellAnchor editAs="oneCell">
    <xdr:from>
      <xdr:col>1</xdr:col>
      <xdr:colOff>0</xdr:colOff>
      <xdr:row>188</xdr:row>
      <xdr:rowOff>0</xdr:rowOff>
    </xdr:from>
    <xdr:to>
      <xdr:col>2</xdr:col>
      <xdr:colOff>19050</xdr:colOff>
      <xdr:row>189</xdr:row>
      <xdr:rowOff>15240</xdr:rowOff>
    </xdr:to>
    <xdr:pic>
      <xdr:nvPicPr>
        <xdr:cNvPr id="329" name="Kép 328">
          <a:extLst>
            <a:ext uri="{FF2B5EF4-FFF2-40B4-BE49-F238E27FC236}">
              <a16:creationId xmlns:a16="http://schemas.microsoft.com/office/drawing/2014/main" id="{A46F039C-6C79-48CA-AA0F-B74BF6ADD91E}"/>
            </a:ext>
          </a:extLst>
        </xdr:cNvPr>
        <xdr:cNvPicPr>
          <a:picLocks noChangeAspect="1"/>
        </xdr:cNvPicPr>
      </xdr:nvPicPr>
      <xdr:blipFill>
        <a:blip xmlns:r="http://schemas.openxmlformats.org/officeDocument/2006/relationships" r:embed="rId2"/>
        <a:stretch>
          <a:fillRect/>
        </a:stretch>
      </xdr:blipFill>
      <xdr:spPr>
        <a:xfrm>
          <a:off x="321469" y="60305156"/>
          <a:ext cx="336709" cy="340519"/>
        </a:xfrm>
        <a:prstGeom prst="rect">
          <a:avLst/>
        </a:prstGeom>
      </xdr:spPr>
    </xdr:pic>
    <xdr:clientData/>
  </xdr:twoCellAnchor>
  <xdr:twoCellAnchor editAs="oneCell">
    <xdr:from>
      <xdr:col>1</xdr:col>
      <xdr:colOff>0</xdr:colOff>
      <xdr:row>102</xdr:row>
      <xdr:rowOff>0</xdr:rowOff>
    </xdr:from>
    <xdr:to>
      <xdr:col>2</xdr:col>
      <xdr:colOff>37102</xdr:colOff>
      <xdr:row>103</xdr:row>
      <xdr:rowOff>36061</xdr:rowOff>
    </xdr:to>
    <xdr:pic>
      <xdr:nvPicPr>
        <xdr:cNvPr id="330" name="Kép 329">
          <a:extLst>
            <a:ext uri="{FF2B5EF4-FFF2-40B4-BE49-F238E27FC236}">
              <a16:creationId xmlns:a16="http://schemas.microsoft.com/office/drawing/2014/main" id="{B88C7938-98A4-47E4-86E3-724372850EA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21469" y="32658844"/>
          <a:ext cx="358571" cy="357530"/>
        </a:xfrm>
        <a:prstGeom prst="rect">
          <a:avLst/>
        </a:prstGeom>
      </xdr:spPr>
    </xdr:pic>
    <xdr:clientData/>
  </xdr:twoCellAnchor>
  <xdr:oneCellAnchor>
    <xdr:from>
      <xdr:col>1</xdr:col>
      <xdr:colOff>0</xdr:colOff>
      <xdr:row>107</xdr:row>
      <xdr:rowOff>0</xdr:rowOff>
    </xdr:from>
    <xdr:ext cx="342000" cy="342000"/>
    <xdr:pic>
      <xdr:nvPicPr>
        <xdr:cNvPr id="331" name="Kép 330">
          <a:extLst>
            <a:ext uri="{FF2B5EF4-FFF2-40B4-BE49-F238E27FC236}">
              <a16:creationId xmlns:a16="http://schemas.microsoft.com/office/drawing/2014/main" id="{6C8A9B6F-27DA-49A4-AC6C-683F7608CA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34266188"/>
          <a:ext cx="342000" cy="342000"/>
        </a:xfrm>
        <a:prstGeom prst="rect">
          <a:avLst/>
        </a:prstGeom>
      </xdr:spPr>
    </xdr:pic>
    <xdr:clientData/>
  </xdr:oneCellAnchor>
  <xdr:oneCellAnchor>
    <xdr:from>
      <xdr:col>1</xdr:col>
      <xdr:colOff>0</xdr:colOff>
      <xdr:row>110</xdr:row>
      <xdr:rowOff>0</xdr:rowOff>
    </xdr:from>
    <xdr:ext cx="342000" cy="342000"/>
    <xdr:pic>
      <xdr:nvPicPr>
        <xdr:cNvPr id="332" name="Kép 331">
          <a:extLst>
            <a:ext uri="{FF2B5EF4-FFF2-40B4-BE49-F238E27FC236}">
              <a16:creationId xmlns:a16="http://schemas.microsoft.com/office/drawing/2014/main" id="{2729BAE3-E8DA-48B4-8950-58821446C1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35230594"/>
          <a:ext cx="342000" cy="342000"/>
        </a:xfrm>
        <a:prstGeom prst="rect">
          <a:avLst/>
        </a:prstGeom>
      </xdr:spPr>
    </xdr:pic>
    <xdr:clientData/>
  </xdr:oneCellAnchor>
  <xdr:oneCellAnchor>
    <xdr:from>
      <xdr:col>1</xdr:col>
      <xdr:colOff>0</xdr:colOff>
      <xdr:row>125</xdr:row>
      <xdr:rowOff>0</xdr:rowOff>
    </xdr:from>
    <xdr:ext cx="342000" cy="342000"/>
    <xdr:pic>
      <xdr:nvPicPr>
        <xdr:cNvPr id="333" name="Kép 332">
          <a:extLst>
            <a:ext uri="{FF2B5EF4-FFF2-40B4-BE49-F238E27FC236}">
              <a16:creationId xmlns:a16="http://schemas.microsoft.com/office/drawing/2014/main" id="{DE3ADF0C-C219-46D6-AA5C-78B2910954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0052625"/>
          <a:ext cx="342000" cy="342000"/>
        </a:xfrm>
        <a:prstGeom prst="rect">
          <a:avLst/>
        </a:prstGeom>
      </xdr:spPr>
    </xdr:pic>
    <xdr:clientData/>
  </xdr:oneCellAnchor>
  <xdr:oneCellAnchor>
    <xdr:from>
      <xdr:col>1</xdr:col>
      <xdr:colOff>0</xdr:colOff>
      <xdr:row>126</xdr:row>
      <xdr:rowOff>0</xdr:rowOff>
    </xdr:from>
    <xdr:ext cx="342000" cy="342000"/>
    <xdr:pic>
      <xdr:nvPicPr>
        <xdr:cNvPr id="334" name="Kép 333">
          <a:extLst>
            <a:ext uri="{FF2B5EF4-FFF2-40B4-BE49-F238E27FC236}">
              <a16:creationId xmlns:a16="http://schemas.microsoft.com/office/drawing/2014/main" id="{FE62DF3C-7405-40B4-BE4A-504487153B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0374094"/>
          <a:ext cx="342000" cy="342000"/>
        </a:xfrm>
        <a:prstGeom prst="rect">
          <a:avLst/>
        </a:prstGeom>
      </xdr:spPr>
    </xdr:pic>
    <xdr:clientData/>
  </xdr:oneCellAnchor>
  <xdr:oneCellAnchor>
    <xdr:from>
      <xdr:col>1</xdr:col>
      <xdr:colOff>0</xdr:colOff>
      <xdr:row>127</xdr:row>
      <xdr:rowOff>0</xdr:rowOff>
    </xdr:from>
    <xdr:ext cx="342000" cy="342000"/>
    <xdr:pic>
      <xdr:nvPicPr>
        <xdr:cNvPr id="335" name="Kép 334">
          <a:extLst>
            <a:ext uri="{FF2B5EF4-FFF2-40B4-BE49-F238E27FC236}">
              <a16:creationId xmlns:a16="http://schemas.microsoft.com/office/drawing/2014/main" id="{C6FD31E7-9FD8-40C1-BF1F-B31EC6B857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0695563"/>
          <a:ext cx="342000" cy="342000"/>
        </a:xfrm>
        <a:prstGeom prst="rect">
          <a:avLst/>
        </a:prstGeom>
      </xdr:spPr>
    </xdr:pic>
    <xdr:clientData/>
  </xdr:oneCellAnchor>
  <xdr:oneCellAnchor>
    <xdr:from>
      <xdr:col>1</xdr:col>
      <xdr:colOff>0</xdr:colOff>
      <xdr:row>128</xdr:row>
      <xdr:rowOff>0</xdr:rowOff>
    </xdr:from>
    <xdr:ext cx="342000" cy="342000"/>
    <xdr:pic>
      <xdr:nvPicPr>
        <xdr:cNvPr id="336" name="Kép 335">
          <a:extLst>
            <a:ext uri="{FF2B5EF4-FFF2-40B4-BE49-F238E27FC236}">
              <a16:creationId xmlns:a16="http://schemas.microsoft.com/office/drawing/2014/main" id="{26B59DDA-B157-4C51-9DAC-8EC51BD69C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1017031"/>
          <a:ext cx="342000" cy="342000"/>
        </a:xfrm>
        <a:prstGeom prst="rect">
          <a:avLst/>
        </a:prstGeom>
      </xdr:spPr>
    </xdr:pic>
    <xdr:clientData/>
  </xdr:oneCellAnchor>
  <xdr:oneCellAnchor>
    <xdr:from>
      <xdr:col>1</xdr:col>
      <xdr:colOff>0</xdr:colOff>
      <xdr:row>129</xdr:row>
      <xdr:rowOff>0</xdr:rowOff>
    </xdr:from>
    <xdr:ext cx="342000" cy="342000"/>
    <xdr:pic>
      <xdr:nvPicPr>
        <xdr:cNvPr id="337" name="Kép 336">
          <a:extLst>
            <a:ext uri="{FF2B5EF4-FFF2-40B4-BE49-F238E27FC236}">
              <a16:creationId xmlns:a16="http://schemas.microsoft.com/office/drawing/2014/main" id="{C82565B0-A5A4-489B-AA85-D5BF6D9D6E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1338500"/>
          <a:ext cx="342000" cy="342000"/>
        </a:xfrm>
        <a:prstGeom prst="rect">
          <a:avLst/>
        </a:prstGeom>
      </xdr:spPr>
    </xdr:pic>
    <xdr:clientData/>
  </xdr:oneCellAnchor>
  <xdr:oneCellAnchor>
    <xdr:from>
      <xdr:col>1</xdr:col>
      <xdr:colOff>0</xdr:colOff>
      <xdr:row>130</xdr:row>
      <xdr:rowOff>0</xdr:rowOff>
    </xdr:from>
    <xdr:ext cx="342000" cy="342000"/>
    <xdr:pic>
      <xdr:nvPicPr>
        <xdr:cNvPr id="338" name="Kép 337">
          <a:extLst>
            <a:ext uri="{FF2B5EF4-FFF2-40B4-BE49-F238E27FC236}">
              <a16:creationId xmlns:a16="http://schemas.microsoft.com/office/drawing/2014/main" id="{62B2FA73-B5CC-4699-9748-B5A8769B0A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1659969"/>
          <a:ext cx="342000" cy="342000"/>
        </a:xfrm>
        <a:prstGeom prst="rect">
          <a:avLst/>
        </a:prstGeom>
      </xdr:spPr>
    </xdr:pic>
    <xdr:clientData/>
  </xdr:oneCellAnchor>
  <xdr:oneCellAnchor>
    <xdr:from>
      <xdr:col>1</xdr:col>
      <xdr:colOff>0</xdr:colOff>
      <xdr:row>132</xdr:row>
      <xdr:rowOff>0</xdr:rowOff>
    </xdr:from>
    <xdr:ext cx="342000" cy="342000"/>
    <xdr:pic>
      <xdr:nvPicPr>
        <xdr:cNvPr id="339" name="Kép 338">
          <a:extLst>
            <a:ext uri="{FF2B5EF4-FFF2-40B4-BE49-F238E27FC236}">
              <a16:creationId xmlns:a16="http://schemas.microsoft.com/office/drawing/2014/main" id="{AA2CB803-F2CE-4513-8C87-0FD4DFF148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2302906"/>
          <a:ext cx="342000" cy="342000"/>
        </a:xfrm>
        <a:prstGeom prst="rect">
          <a:avLst/>
        </a:prstGeom>
      </xdr:spPr>
    </xdr:pic>
    <xdr:clientData/>
  </xdr:oneCellAnchor>
  <xdr:oneCellAnchor>
    <xdr:from>
      <xdr:col>1</xdr:col>
      <xdr:colOff>0</xdr:colOff>
      <xdr:row>135</xdr:row>
      <xdr:rowOff>0</xdr:rowOff>
    </xdr:from>
    <xdr:ext cx="342000" cy="342000"/>
    <xdr:pic>
      <xdr:nvPicPr>
        <xdr:cNvPr id="340" name="Kép 339">
          <a:extLst>
            <a:ext uri="{FF2B5EF4-FFF2-40B4-BE49-F238E27FC236}">
              <a16:creationId xmlns:a16="http://schemas.microsoft.com/office/drawing/2014/main" id="{F5F8E739-EBD5-462D-B5A6-95331FFEA2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3267313"/>
          <a:ext cx="342000" cy="342000"/>
        </a:xfrm>
        <a:prstGeom prst="rect">
          <a:avLst/>
        </a:prstGeom>
      </xdr:spPr>
    </xdr:pic>
    <xdr:clientData/>
  </xdr:oneCellAnchor>
  <xdr:oneCellAnchor>
    <xdr:from>
      <xdr:col>1</xdr:col>
      <xdr:colOff>0</xdr:colOff>
      <xdr:row>144</xdr:row>
      <xdr:rowOff>0</xdr:rowOff>
    </xdr:from>
    <xdr:ext cx="342000" cy="342000"/>
    <xdr:pic>
      <xdr:nvPicPr>
        <xdr:cNvPr id="341" name="Kép 340">
          <a:extLst>
            <a:ext uri="{FF2B5EF4-FFF2-40B4-BE49-F238E27FC236}">
              <a16:creationId xmlns:a16="http://schemas.microsoft.com/office/drawing/2014/main" id="{CC2BC9AF-A24F-4CAA-9934-45BF98C865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6160531"/>
          <a:ext cx="342000" cy="342000"/>
        </a:xfrm>
        <a:prstGeom prst="rect">
          <a:avLst/>
        </a:prstGeom>
      </xdr:spPr>
    </xdr:pic>
    <xdr:clientData/>
  </xdr:oneCellAnchor>
  <xdr:oneCellAnchor>
    <xdr:from>
      <xdr:col>1</xdr:col>
      <xdr:colOff>0</xdr:colOff>
      <xdr:row>148</xdr:row>
      <xdr:rowOff>0</xdr:rowOff>
    </xdr:from>
    <xdr:ext cx="342000" cy="342000"/>
    <xdr:pic>
      <xdr:nvPicPr>
        <xdr:cNvPr id="342" name="Kép 341">
          <a:extLst>
            <a:ext uri="{FF2B5EF4-FFF2-40B4-BE49-F238E27FC236}">
              <a16:creationId xmlns:a16="http://schemas.microsoft.com/office/drawing/2014/main" id="{492A66AB-CB01-44D0-BA3D-87C7793032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7446406"/>
          <a:ext cx="342000" cy="342000"/>
        </a:xfrm>
        <a:prstGeom prst="rect">
          <a:avLst/>
        </a:prstGeom>
      </xdr:spPr>
    </xdr:pic>
    <xdr:clientData/>
  </xdr:oneCellAnchor>
  <xdr:oneCellAnchor>
    <xdr:from>
      <xdr:col>1</xdr:col>
      <xdr:colOff>0</xdr:colOff>
      <xdr:row>153</xdr:row>
      <xdr:rowOff>0</xdr:rowOff>
    </xdr:from>
    <xdr:ext cx="342000" cy="342000"/>
    <xdr:pic>
      <xdr:nvPicPr>
        <xdr:cNvPr id="343" name="Kép 342">
          <a:extLst>
            <a:ext uri="{FF2B5EF4-FFF2-40B4-BE49-F238E27FC236}">
              <a16:creationId xmlns:a16="http://schemas.microsoft.com/office/drawing/2014/main" id="{99905C19-C711-4B41-9494-63EC8F4EC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49053750"/>
          <a:ext cx="342000" cy="342000"/>
        </a:xfrm>
        <a:prstGeom prst="rect">
          <a:avLst/>
        </a:prstGeom>
      </xdr:spPr>
    </xdr:pic>
    <xdr:clientData/>
  </xdr:oneCellAnchor>
  <xdr:oneCellAnchor>
    <xdr:from>
      <xdr:col>1</xdr:col>
      <xdr:colOff>0</xdr:colOff>
      <xdr:row>156</xdr:row>
      <xdr:rowOff>0</xdr:rowOff>
    </xdr:from>
    <xdr:ext cx="342000" cy="342000"/>
    <xdr:pic>
      <xdr:nvPicPr>
        <xdr:cNvPr id="344" name="Kép 343">
          <a:extLst>
            <a:ext uri="{FF2B5EF4-FFF2-40B4-BE49-F238E27FC236}">
              <a16:creationId xmlns:a16="http://schemas.microsoft.com/office/drawing/2014/main" id="{79597BBE-5AF6-47C1-B9D3-336ED972BE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0018156"/>
          <a:ext cx="342000" cy="342000"/>
        </a:xfrm>
        <a:prstGeom prst="rect">
          <a:avLst/>
        </a:prstGeom>
      </xdr:spPr>
    </xdr:pic>
    <xdr:clientData/>
  </xdr:oneCellAnchor>
  <xdr:oneCellAnchor>
    <xdr:from>
      <xdr:col>1</xdr:col>
      <xdr:colOff>0</xdr:colOff>
      <xdr:row>157</xdr:row>
      <xdr:rowOff>0</xdr:rowOff>
    </xdr:from>
    <xdr:ext cx="342000" cy="342000"/>
    <xdr:pic>
      <xdr:nvPicPr>
        <xdr:cNvPr id="345" name="Kép 344">
          <a:extLst>
            <a:ext uri="{FF2B5EF4-FFF2-40B4-BE49-F238E27FC236}">
              <a16:creationId xmlns:a16="http://schemas.microsoft.com/office/drawing/2014/main" id="{DFEBFEA9-CCE7-474E-B6D4-5D88CE7806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0339625"/>
          <a:ext cx="342000" cy="342000"/>
        </a:xfrm>
        <a:prstGeom prst="rect">
          <a:avLst/>
        </a:prstGeom>
      </xdr:spPr>
    </xdr:pic>
    <xdr:clientData/>
  </xdr:oneCellAnchor>
  <xdr:oneCellAnchor>
    <xdr:from>
      <xdr:col>1</xdr:col>
      <xdr:colOff>0</xdr:colOff>
      <xdr:row>158</xdr:row>
      <xdr:rowOff>0</xdr:rowOff>
    </xdr:from>
    <xdr:ext cx="342000" cy="342000"/>
    <xdr:pic>
      <xdr:nvPicPr>
        <xdr:cNvPr id="346" name="Kép 345">
          <a:extLst>
            <a:ext uri="{FF2B5EF4-FFF2-40B4-BE49-F238E27FC236}">
              <a16:creationId xmlns:a16="http://schemas.microsoft.com/office/drawing/2014/main" id="{B69D1A00-9B7C-4FE0-AB22-FDB567129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0661094"/>
          <a:ext cx="342000" cy="342000"/>
        </a:xfrm>
        <a:prstGeom prst="rect">
          <a:avLst/>
        </a:prstGeom>
      </xdr:spPr>
    </xdr:pic>
    <xdr:clientData/>
  </xdr:oneCellAnchor>
  <xdr:oneCellAnchor>
    <xdr:from>
      <xdr:col>1</xdr:col>
      <xdr:colOff>0</xdr:colOff>
      <xdr:row>159</xdr:row>
      <xdr:rowOff>0</xdr:rowOff>
    </xdr:from>
    <xdr:ext cx="342000" cy="342000"/>
    <xdr:pic>
      <xdr:nvPicPr>
        <xdr:cNvPr id="347" name="Kép 346">
          <a:extLst>
            <a:ext uri="{FF2B5EF4-FFF2-40B4-BE49-F238E27FC236}">
              <a16:creationId xmlns:a16="http://schemas.microsoft.com/office/drawing/2014/main" id="{4AF7CEFA-DB23-4FB1-99D0-458BB0B4DC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0982563"/>
          <a:ext cx="342000" cy="342000"/>
        </a:xfrm>
        <a:prstGeom prst="rect">
          <a:avLst/>
        </a:prstGeom>
      </xdr:spPr>
    </xdr:pic>
    <xdr:clientData/>
  </xdr:oneCellAnchor>
  <xdr:oneCellAnchor>
    <xdr:from>
      <xdr:col>1</xdr:col>
      <xdr:colOff>0</xdr:colOff>
      <xdr:row>163</xdr:row>
      <xdr:rowOff>0</xdr:rowOff>
    </xdr:from>
    <xdr:ext cx="342000" cy="342000"/>
    <xdr:pic>
      <xdr:nvPicPr>
        <xdr:cNvPr id="348" name="Kép 347">
          <a:extLst>
            <a:ext uri="{FF2B5EF4-FFF2-40B4-BE49-F238E27FC236}">
              <a16:creationId xmlns:a16="http://schemas.microsoft.com/office/drawing/2014/main" id="{92AE3488-4996-4E61-9B80-1C50C9A8A5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2268438"/>
          <a:ext cx="342000" cy="342000"/>
        </a:xfrm>
        <a:prstGeom prst="rect">
          <a:avLst/>
        </a:prstGeom>
      </xdr:spPr>
    </xdr:pic>
    <xdr:clientData/>
  </xdr:oneCellAnchor>
  <xdr:oneCellAnchor>
    <xdr:from>
      <xdr:col>1</xdr:col>
      <xdr:colOff>0</xdr:colOff>
      <xdr:row>164</xdr:row>
      <xdr:rowOff>0</xdr:rowOff>
    </xdr:from>
    <xdr:ext cx="342000" cy="342000"/>
    <xdr:pic>
      <xdr:nvPicPr>
        <xdr:cNvPr id="349" name="Kép 348">
          <a:extLst>
            <a:ext uri="{FF2B5EF4-FFF2-40B4-BE49-F238E27FC236}">
              <a16:creationId xmlns:a16="http://schemas.microsoft.com/office/drawing/2014/main" id="{825DF0AE-916F-426C-82F4-BC43BD4FCE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2589906"/>
          <a:ext cx="342000" cy="342000"/>
        </a:xfrm>
        <a:prstGeom prst="rect">
          <a:avLst/>
        </a:prstGeom>
      </xdr:spPr>
    </xdr:pic>
    <xdr:clientData/>
  </xdr:oneCellAnchor>
  <xdr:oneCellAnchor>
    <xdr:from>
      <xdr:col>1</xdr:col>
      <xdr:colOff>0</xdr:colOff>
      <xdr:row>166</xdr:row>
      <xdr:rowOff>0</xdr:rowOff>
    </xdr:from>
    <xdr:ext cx="342000" cy="342000"/>
    <xdr:pic>
      <xdr:nvPicPr>
        <xdr:cNvPr id="350" name="Kép 349">
          <a:extLst>
            <a:ext uri="{FF2B5EF4-FFF2-40B4-BE49-F238E27FC236}">
              <a16:creationId xmlns:a16="http://schemas.microsoft.com/office/drawing/2014/main" id="{FAE05903-14AD-461E-A73E-41547BDE87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3232844"/>
          <a:ext cx="342000" cy="342000"/>
        </a:xfrm>
        <a:prstGeom prst="rect">
          <a:avLst/>
        </a:prstGeom>
      </xdr:spPr>
    </xdr:pic>
    <xdr:clientData/>
  </xdr:oneCellAnchor>
  <xdr:oneCellAnchor>
    <xdr:from>
      <xdr:col>1</xdr:col>
      <xdr:colOff>0</xdr:colOff>
      <xdr:row>172</xdr:row>
      <xdr:rowOff>0</xdr:rowOff>
    </xdr:from>
    <xdr:ext cx="342000" cy="342000"/>
    <xdr:pic>
      <xdr:nvPicPr>
        <xdr:cNvPr id="351" name="Kép 350">
          <a:extLst>
            <a:ext uri="{FF2B5EF4-FFF2-40B4-BE49-F238E27FC236}">
              <a16:creationId xmlns:a16="http://schemas.microsoft.com/office/drawing/2014/main" id="{26122714-28F8-44D3-92DD-2F84A46116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5161656"/>
          <a:ext cx="342000" cy="342000"/>
        </a:xfrm>
        <a:prstGeom prst="rect">
          <a:avLst/>
        </a:prstGeom>
      </xdr:spPr>
    </xdr:pic>
    <xdr:clientData/>
  </xdr:oneCellAnchor>
  <xdr:oneCellAnchor>
    <xdr:from>
      <xdr:col>1</xdr:col>
      <xdr:colOff>0</xdr:colOff>
      <xdr:row>173</xdr:row>
      <xdr:rowOff>0</xdr:rowOff>
    </xdr:from>
    <xdr:ext cx="342000" cy="342000"/>
    <xdr:pic>
      <xdr:nvPicPr>
        <xdr:cNvPr id="352" name="Kép 351">
          <a:extLst>
            <a:ext uri="{FF2B5EF4-FFF2-40B4-BE49-F238E27FC236}">
              <a16:creationId xmlns:a16="http://schemas.microsoft.com/office/drawing/2014/main" id="{A03C514B-9689-4A1F-A587-769FCF49D5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5483125"/>
          <a:ext cx="342000" cy="342000"/>
        </a:xfrm>
        <a:prstGeom prst="rect">
          <a:avLst/>
        </a:prstGeom>
      </xdr:spPr>
    </xdr:pic>
    <xdr:clientData/>
  </xdr:oneCellAnchor>
  <xdr:oneCellAnchor>
    <xdr:from>
      <xdr:col>1</xdr:col>
      <xdr:colOff>0</xdr:colOff>
      <xdr:row>179</xdr:row>
      <xdr:rowOff>0</xdr:rowOff>
    </xdr:from>
    <xdr:ext cx="342000" cy="342000"/>
    <xdr:pic>
      <xdr:nvPicPr>
        <xdr:cNvPr id="353" name="Kép 352">
          <a:extLst>
            <a:ext uri="{FF2B5EF4-FFF2-40B4-BE49-F238E27FC236}">
              <a16:creationId xmlns:a16="http://schemas.microsoft.com/office/drawing/2014/main" id="{63B04DF0-06EE-46E6-A320-417671C53F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7411938"/>
          <a:ext cx="342000" cy="342000"/>
        </a:xfrm>
        <a:prstGeom prst="rect">
          <a:avLst/>
        </a:prstGeom>
      </xdr:spPr>
    </xdr:pic>
    <xdr:clientData/>
  </xdr:oneCellAnchor>
  <xdr:oneCellAnchor>
    <xdr:from>
      <xdr:col>1</xdr:col>
      <xdr:colOff>0</xdr:colOff>
      <xdr:row>183</xdr:row>
      <xdr:rowOff>0</xdr:rowOff>
    </xdr:from>
    <xdr:ext cx="342000" cy="342000"/>
    <xdr:pic>
      <xdr:nvPicPr>
        <xdr:cNvPr id="354" name="Kép 353">
          <a:extLst>
            <a:ext uri="{FF2B5EF4-FFF2-40B4-BE49-F238E27FC236}">
              <a16:creationId xmlns:a16="http://schemas.microsoft.com/office/drawing/2014/main" id="{5663BA49-CAC1-4F7D-867E-B457D81BDE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8697813"/>
          <a:ext cx="342000" cy="342000"/>
        </a:xfrm>
        <a:prstGeom prst="rect">
          <a:avLst/>
        </a:prstGeom>
      </xdr:spPr>
    </xdr:pic>
    <xdr:clientData/>
  </xdr:oneCellAnchor>
  <xdr:oneCellAnchor>
    <xdr:from>
      <xdr:col>1</xdr:col>
      <xdr:colOff>0</xdr:colOff>
      <xdr:row>184</xdr:row>
      <xdr:rowOff>0</xdr:rowOff>
    </xdr:from>
    <xdr:ext cx="342000" cy="342000"/>
    <xdr:pic>
      <xdr:nvPicPr>
        <xdr:cNvPr id="355" name="Kép 354">
          <a:extLst>
            <a:ext uri="{FF2B5EF4-FFF2-40B4-BE49-F238E27FC236}">
              <a16:creationId xmlns:a16="http://schemas.microsoft.com/office/drawing/2014/main" id="{DBEC01AF-080B-4875-B2D2-4B641C0E92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469" y="59019281"/>
          <a:ext cx="342000" cy="342000"/>
        </a:xfrm>
        <a:prstGeom prst="rect">
          <a:avLst/>
        </a:prstGeom>
      </xdr:spPr>
    </xdr:pic>
    <xdr:clientData/>
  </xdr:oneCellAnchor>
  <xdr:twoCellAnchor editAs="oneCell">
    <xdr:from>
      <xdr:col>1</xdr:col>
      <xdr:colOff>0</xdr:colOff>
      <xdr:row>190</xdr:row>
      <xdr:rowOff>0</xdr:rowOff>
    </xdr:from>
    <xdr:to>
      <xdr:col>2</xdr:col>
      <xdr:colOff>15240</xdr:colOff>
      <xdr:row>191</xdr:row>
      <xdr:rowOff>19050</xdr:rowOff>
    </xdr:to>
    <xdr:pic>
      <xdr:nvPicPr>
        <xdr:cNvPr id="356" name="Kép 355">
          <a:extLst>
            <a:ext uri="{FF2B5EF4-FFF2-40B4-BE49-F238E27FC236}">
              <a16:creationId xmlns:a16="http://schemas.microsoft.com/office/drawing/2014/main" id="{84BBA390-39B2-4253-AA3E-B275F2C1D0B2}"/>
            </a:ext>
          </a:extLst>
        </xdr:cNvPr>
        <xdr:cNvPicPr>
          <a:picLocks noChangeAspect="1"/>
        </xdr:cNvPicPr>
      </xdr:nvPicPr>
      <xdr:blipFill>
        <a:blip xmlns:r="http://schemas.openxmlformats.org/officeDocument/2006/relationships" r:embed="rId2"/>
        <a:stretch>
          <a:fillRect/>
        </a:stretch>
      </xdr:blipFill>
      <xdr:spPr>
        <a:xfrm>
          <a:off x="321469" y="60948094"/>
          <a:ext cx="340519" cy="336709"/>
        </a:xfrm>
        <a:prstGeom prst="rect">
          <a:avLst/>
        </a:prstGeom>
      </xdr:spPr>
    </xdr:pic>
    <xdr:clientData/>
  </xdr:twoCellAnchor>
  <xdr:twoCellAnchor editAs="oneCell">
    <xdr:from>
      <xdr:col>1</xdr:col>
      <xdr:colOff>0</xdr:colOff>
      <xdr:row>191</xdr:row>
      <xdr:rowOff>0</xdr:rowOff>
    </xdr:from>
    <xdr:to>
      <xdr:col>2</xdr:col>
      <xdr:colOff>15240</xdr:colOff>
      <xdr:row>192</xdr:row>
      <xdr:rowOff>19051</xdr:rowOff>
    </xdr:to>
    <xdr:pic>
      <xdr:nvPicPr>
        <xdr:cNvPr id="357" name="Kép 356">
          <a:extLst>
            <a:ext uri="{FF2B5EF4-FFF2-40B4-BE49-F238E27FC236}">
              <a16:creationId xmlns:a16="http://schemas.microsoft.com/office/drawing/2014/main" id="{136FF007-2282-4F4F-99B9-72C67B930F9E}"/>
            </a:ext>
          </a:extLst>
        </xdr:cNvPr>
        <xdr:cNvPicPr>
          <a:picLocks noChangeAspect="1"/>
        </xdr:cNvPicPr>
      </xdr:nvPicPr>
      <xdr:blipFill>
        <a:blip xmlns:r="http://schemas.openxmlformats.org/officeDocument/2006/relationships" r:embed="rId2"/>
        <a:stretch>
          <a:fillRect/>
        </a:stretch>
      </xdr:blipFill>
      <xdr:spPr>
        <a:xfrm>
          <a:off x="321469" y="61269563"/>
          <a:ext cx="340519" cy="336709"/>
        </a:xfrm>
        <a:prstGeom prst="rect">
          <a:avLst/>
        </a:prstGeom>
      </xdr:spPr>
    </xdr:pic>
    <xdr:clientData/>
  </xdr:twoCellAnchor>
  <xdr:oneCellAnchor>
    <xdr:from>
      <xdr:col>1</xdr:col>
      <xdr:colOff>0</xdr:colOff>
      <xdr:row>108</xdr:row>
      <xdr:rowOff>0</xdr:rowOff>
    </xdr:from>
    <xdr:ext cx="342000" cy="342000"/>
    <xdr:pic>
      <xdr:nvPicPr>
        <xdr:cNvPr id="358" name="Kép 357">
          <a:extLst>
            <a:ext uri="{FF2B5EF4-FFF2-40B4-BE49-F238E27FC236}">
              <a16:creationId xmlns:a16="http://schemas.microsoft.com/office/drawing/2014/main" id="{FF12489D-B17A-45DD-B5BF-AAFE0B7C679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34587656"/>
          <a:ext cx="342000" cy="342000"/>
        </a:xfrm>
        <a:prstGeom prst="rect">
          <a:avLst/>
        </a:prstGeom>
      </xdr:spPr>
    </xdr:pic>
    <xdr:clientData/>
  </xdr:oneCellAnchor>
  <xdr:oneCellAnchor>
    <xdr:from>
      <xdr:col>1</xdr:col>
      <xdr:colOff>0</xdr:colOff>
      <xdr:row>111</xdr:row>
      <xdr:rowOff>0</xdr:rowOff>
    </xdr:from>
    <xdr:ext cx="342000" cy="342000"/>
    <xdr:pic>
      <xdr:nvPicPr>
        <xdr:cNvPr id="359" name="Kép 358">
          <a:extLst>
            <a:ext uri="{FF2B5EF4-FFF2-40B4-BE49-F238E27FC236}">
              <a16:creationId xmlns:a16="http://schemas.microsoft.com/office/drawing/2014/main" id="{2640BDDB-59EB-4293-A1AA-4B23FB14EFF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35552063"/>
          <a:ext cx="342000" cy="342000"/>
        </a:xfrm>
        <a:prstGeom prst="rect">
          <a:avLst/>
        </a:prstGeom>
      </xdr:spPr>
    </xdr:pic>
    <xdr:clientData/>
  </xdr:oneCellAnchor>
  <xdr:oneCellAnchor>
    <xdr:from>
      <xdr:col>1</xdr:col>
      <xdr:colOff>0</xdr:colOff>
      <xdr:row>134</xdr:row>
      <xdr:rowOff>0</xdr:rowOff>
    </xdr:from>
    <xdr:ext cx="342000" cy="342000"/>
    <xdr:pic>
      <xdr:nvPicPr>
        <xdr:cNvPr id="360" name="Kép 359">
          <a:extLst>
            <a:ext uri="{FF2B5EF4-FFF2-40B4-BE49-F238E27FC236}">
              <a16:creationId xmlns:a16="http://schemas.microsoft.com/office/drawing/2014/main" id="{2CB2E57D-42EF-47AC-8EEC-2A665BE41F4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42945844"/>
          <a:ext cx="342000" cy="342000"/>
        </a:xfrm>
        <a:prstGeom prst="rect">
          <a:avLst/>
        </a:prstGeom>
      </xdr:spPr>
    </xdr:pic>
    <xdr:clientData/>
  </xdr:oneCellAnchor>
  <xdr:oneCellAnchor>
    <xdr:from>
      <xdr:col>1</xdr:col>
      <xdr:colOff>0</xdr:colOff>
      <xdr:row>137</xdr:row>
      <xdr:rowOff>0</xdr:rowOff>
    </xdr:from>
    <xdr:ext cx="342000" cy="342000"/>
    <xdr:pic>
      <xdr:nvPicPr>
        <xdr:cNvPr id="361" name="Kép 360">
          <a:extLst>
            <a:ext uri="{FF2B5EF4-FFF2-40B4-BE49-F238E27FC236}">
              <a16:creationId xmlns:a16="http://schemas.microsoft.com/office/drawing/2014/main" id="{C53D2DF8-85BA-4AD6-8AAC-76973B05E8C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43910250"/>
          <a:ext cx="342000" cy="342000"/>
        </a:xfrm>
        <a:prstGeom prst="rect">
          <a:avLst/>
        </a:prstGeom>
      </xdr:spPr>
    </xdr:pic>
    <xdr:clientData/>
  </xdr:oneCellAnchor>
  <xdr:oneCellAnchor>
    <xdr:from>
      <xdr:col>1</xdr:col>
      <xdr:colOff>0</xdr:colOff>
      <xdr:row>138</xdr:row>
      <xdr:rowOff>0</xdr:rowOff>
    </xdr:from>
    <xdr:ext cx="342000" cy="342000"/>
    <xdr:pic>
      <xdr:nvPicPr>
        <xdr:cNvPr id="362" name="Kép 361">
          <a:extLst>
            <a:ext uri="{FF2B5EF4-FFF2-40B4-BE49-F238E27FC236}">
              <a16:creationId xmlns:a16="http://schemas.microsoft.com/office/drawing/2014/main" id="{3D3AE966-1387-48D6-9C0C-C199FB7B19C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44231719"/>
          <a:ext cx="342000" cy="342000"/>
        </a:xfrm>
        <a:prstGeom prst="rect">
          <a:avLst/>
        </a:prstGeom>
      </xdr:spPr>
    </xdr:pic>
    <xdr:clientData/>
  </xdr:oneCellAnchor>
  <xdr:oneCellAnchor>
    <xdr:from>
      <xdr:col>1</xdr:col>
      <xdr:colOff>0</xdr:colOff>
      <xdr:row>139</xdr:row>
      <xdr:rowOff>0</xdr:rowOff>
    </xdr:from>
    <xdr:ext cx="342000" cy="342000"/>
    <xdr:pic>
      <xdr:nvPicPr>
        <xdr:cNvPr id="363" name="Kép 362">
          <a:extLst>
            <a:ext uri="{FF2B5EF4-FFF2-40B4-BE49-F238E27FC236}">
              <a16:creationId xmlns:a16="http://schemas.microsoft.com/office/drawing/2014/main" id="{0300E6DF-45A3-4430-A3CE-1AF73EAAB7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44553188"/>
          <a:ext cx="342000" cy="342000"/>
        </a:xfrm>
        <a:prstGeom prst="rect">
          <a:avLst/>
        </a:prstGeom>
      </xdr:spPr>
    </xdr:pic>
    <xdr:clientData/>
  </xdr:oneCellAnchor>
  <xdr:oneCellAnchor>
    <xdr:from>
      <xdr:col>1</xdr:col>
      <xdr:colOff>0</xdr:colOff>
      <xdr:row>143</xdr:row>
      <xdr:rowOff>0</xdr:rowOff>
    </xdr:from>
    <xdr:ext cx="342000" cy="342000"/>
    <xdr:pic>
      <xdr:nvPicPr>
        <xdr:cNvPr id="364" name="Kép 363">
          <a:extLst>
            <a:ext uri="{FF2B5EF4-FFF2-40B4-BE49-F238E27FC236}">
              <a16:creationId xmlns:a16="http://schemas.microsoft.com/office/drawing/2014/main" id="{8B646A04-49CF-410C-BD60-9A531319F85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45839063"/>
          <a:ext cx="342000" cy="342000"/>
        </a:xfrm>
        <a:prstGeom prst="rect">
          <a:avLst/>
        </a:prstGeom>
      </xdr:spPr>
    </xdr:pic>
    <xdr:clientData/>
  </xdr:oneCellAnchor>
  <xdr:oneCellAnchor>
    <xdr:from>
      <xdr:col>1</xdr:col>
      <xdr:colOff>0</xdr:colOff>
      <xdr:row>165</xdr:row>
      <xdr:rowOff>0</xdr:rowOff>
    </xdr:from>
    <xdr:ext cx="342000" cy="342000"/>
    <xdr:pic>
      <xdr:nvPicPr>
        <xdr:cNvPr id="365" name="Kép 364">
          <a:extLst>
            <a:ext uri="{FF2B5EF4-FFF2-40B4-BE49-F238E27FC236}">
              <a16:creationId xmlns:a16="http://schemas.microsoft.com/office/drawing/2014/main" id="{CDCE5C9C-95E0-46F2-B66F-5F5A2F064AD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52911375"/>
          <a:ext cx="342000" cy="342000"/>
        </a:xfrm>
        <a:prstGeom prst="rect">
          <a:avLst/>
        </a:prstGeom>
      </xdr:spPr>
    </xdr:pic>
    <xdr:clientData/>
  </xdr:oneCellAnchor>
  <xdr:oneCellAnchor>
    <xdr:from>
      <xdr:col>1</xdr:col>
      <xdr:colOff>0</xdr:colOff>
      <xdr:row>168</xdr:row>
      <xdr:rowOff>0</xdr:rowOff>
    </xdr:from>
    <xdr:ext cx="342000" cy="342000"/>
    <xdr:pic>
      <xdr:nvPicPr>
        <xdr:cNvPr id="366" name="Kép 365">
          <a:extLst>
            <a:ext uri="{FF2B5EF4-FFF2-40B4-BE49-F238E27FC236}">
              <a16:creationId xmlns:a16="http://schemas.microsoft.com/office/drawing/2014/main" id="{2F2583E5-DE2B-4E98-BF16-CAE5C88C0BE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53875781"/>
          <a:ext cx="342000" cy="342000"/>
        </a:xfrm>
        <a:prstGeom prst="rect">
          <a:avLst/>
        </a:prstGeom>
      </xdr:spPr>
    </xdr:pic>
    <xdr:clientData/>
  </xdr:oneCellAnchor>
  <xdr:oneCellAnchor>
    <xdr:from>
      <xdr:col>1</xdr:col>
      <xdr:colOff>0</xdr:colOff>
      <xdr:row>171</xdr:row>
      <xdr:rowOff>0</xdr:rowOff>
    </xdr:from>
    <xdr:ext cx="342000" cy="342000"/>
    <xdr:pic>
      <xdr:nvPicPr>
        <xdr:cNvPr id="367" name="Kép 366">
          <a:extLst>
            <a:ext uri="{FF2B5EF4-FFF2-40B4-BE49-F238E27FC236}">
              <a16:creationId xmlns:a16="http://schemas.microsoft.com/office/drawing/2014/main" id="{EFC03C82-E071-436E-98A6-1889A350983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54840188"/>
          <a:ext cx="342000" cy="342000"/>
        </a:xfrm>
        <a:prstGeom prst="rect">
          <a:avLst/>
        </a:prstGeom>
      </xdr:spPr>
    </xdr:pic>
    <xdr:clientData/>
  </xdr:oneCellAnchor>
  <xdr:oneCellAnchor>
    <xdr:from>
      <xdr:col>1</xdr:col>
      <xdr:colOff>0</xdr:colOff>
      <xdr:row>180</xdr:row>
      <xdr:rowOff>0</xdr:rowOff>
    </xdr:from>
    <xdr:ext cx="342000" cy="342000"/>
    <xdr:pic>
      <xdr:nvPicPr>
        <xdr:cNvPr id="368" name="Kép 367">
          <a:extLst>
            <a:ext uri="{FF2B5EF4-FFF2-40B4-BE49-F238E27FC236}">
              <a16:creationId xmlns:a16="http://schemas.microsoft.com/office/drawing/2014/main" id="{5C861CBB-58FE-412B-916F-8E2E3803776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21469" y="57733406"/>
          <a:ext cx="342000" cy="342000"/>
        </a:xfrm>
        <a:prstGeom prst="rect">
          <a:avLst/>
        </a:prstGeom>
      </xdr:spPr>
    </xdr:pic>
    <xdr:clientData/>
  </xdr:oneCellAnchor>
  <xdr:oneCellAnchor>
    <xdr:from>
      <xdr:col>1</xdr:col>
      <xdr:colOff>0</xdr:colOff>
      <xdr:row>109</xdr:row>
      <xdr:rowOff>0</xdr:rowOff>
    </xdr:from>
    <xdr:ext cx="360000" cy="360000"/>
    <xdr:pic>
      <xdr:nvPicPr>
        <xdr:cNvPr id="369" name="Kép 368">
          <a:extLst>
            <a:ext uri="{FF2B5EF4-FFF2-40B4-BE49-F238E27FC236}">
              <a16:creationId xmlns:a16="http://schemas.microsoft.com/office/drawing/2014/main" id="{AAD3283E-3FF1-473C-BA0E-5630AC72C70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21469" y="34909125"/>
          <a:ext cx="360000" cy="360000"/>
        </a:xfrm>
        <a:prstGeom prst="rect">
          <a:avLst/>
        </a:prstGeom>
      </xdr:spPr>
    </xdr:pic>
    <xdr:clientData/>
  </xdr:oneCellAnchor>
  <xdr:oneCellAnchor>
    <xdr:from>
      <xdr:col>1</xdr:col>
      <xdr:colOff>0</xdr:colOff>
      <xdr:row>112</xdr:row>
      <xdr:rowOff>0</xdr:rowOff>
    </xdr:from>
    <xdr:ext cx="342000" cy="342000"/>
    <xdr:pic>
      <xdr:nvPicPr>
        <xdr:cNvPr id="370" name="Kép 369">
          <a:extLst>
            <a:ext uri="{FF2B5EF4-FFF2-40B4-BE49-F238E27FC236}">
              <a16:creationId xmlns:a16="http://schemas.microsoft.com/office/drawing/2014/main" id="{9205E9A8-593B-4AB6-AEA9-75EEC5A8B5F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1469" y="35873531"/>
          <a:ext cx="342000" cy="342000"/>
        </a:xfrm>
        <a:prstGeom prst="rect">
          <a:avLst/>
        </a:prstGeom>
      </xdr:spPr>
    </xdr:pic>
    <xdr:clientData/>
  </xdr:oneCellAnchor>
  <xdr:oneCellAnchor>
    <xdr:from>
      <xdr:col>1</xdr:col>
      <xdr:colOff>0</xdr:colOff>
      <xdr:row>118</xdr:row>
      <xdr:rowOff>0</xdr:rowOff>
    </xdr:from>
    <xdr:ext cx="342000" cy="342000"/>
    <xdr:pic>
      <xdr:nvPicPr>
        <xdr:cNvPr id="371" name="Kép 370">
          <a:extLst>
            <a:ext uri="{FF2B5EF4-FFF2-40B4-BE49-F238E27FC236}">
              <a16:creationId xmlns:a16="http://schemas.microsoft.com/office/drawing/2014/main" id="{4929B6EA-F1A3-45F0-A778-D9B8D58AAF6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21469" y="37802344"/>
          <a:ext cx="342000" cy="342000"/>
        </a:xfrm>
        <a:prstGeom prst="rect">
          <a:avLst/>
        </a:prstGeom>
      </xdr:spPr>
    </xdr:pic>
    <xdr:clientData/>
  </xdr:oneCellAnchor>
  <xdr:oneCellAnchor>
    <xdr:from>
      <xdr:col>1</xdr:col>
      <xdr:colOff>0</xdr:colOff>
      <xdr:row>116</xdr:row>
      <xdr:rowOff>0</xdr:rowOff>
    </xdr:from>
    <xdr:ext cx="342000" cy="342000"/>
    <xdr:pic>
      <xdr:nvPicPr>
        <xdr:cNvPr id="372" name="Kép 371">
          <a:extLst>
            <a:ext uri="{FF2B5EF4-FFF2-40B4-BE49-F238E27FC236}">
              <a16:creationId xmlns:a16="http://schemas.microsoft.com/office/drawing/2014/main" id="{22CFD072-FDC8-4416-B303-09EBE03146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21469" y="37159406"/>
          <a:ext cx="342000" cy="342000"/>
        </a:xfrm>
        <a:prstGeom prst="rect">
          <a:avLst/>
        </a:prstGeom>
      </xdr:spPr>
    </xdr:pic>
    <xdr:clientData/>
  </xdr:oneCellAnchor>
  <xdr:oneCellAnchor>
    <xdr:from>
      <xdr:col>1</xdr:col>
      <xdr:colOff>0</xdr:colOff>
      <xdr:row>119</xdr:row>
      <xdr:rowOff>0</xdr:rowOff>
    </xdr:from>
    <xdr:ext cx="342000" cy="342000"/>
    <xdr:pic>
      <xdr:nvPicPr>
        <xdr:cNvPr id="373" name="Kép 372">
          <a:extLst>
            <a:ext uri="{FF2B5EF4-FFF2-40B4-BE49-F238E27FC236}">
              <a16:creationId xmlns:a16="http://schemas.microsoft.com/office/drawing/2014/main" id="{7221D971-8BDA-47E8-9F5F-5FF370586DF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1469" y="38123813"/>
          <a:ext cx="342000" cy="342000"/>
        </a:xfrm>
        <a:prstGeom prst="rect">
          <a:avLst/>
        </a:prstGeom>
      </xdr:spPr>
    </xdr:pic>
    <xdr:clientData/>
  </xdr:oneCellAnchor>
  <xdr:oneCellAnchor>
    <xdr:from>
      <xdr:col>1</xdr:col>
      <xdr:colOff>0</xdr:colOff>
      <xdr:row>115</xdr:row>
      <xdr:rowOff>0</xdr:rowOff>
    </xdr:from>
    <xdr:ext cx="342000" cy="342000"/>
    <xdr:pic>
      <xdr:nvPicPr>
        <xdr:cNvPr id="374" name="Kép 373">
          <a:extLst>
            <a:ext uri="{FF2B5EF4-FFF2-40B4-BE49-F238E27FC236}">
              <a16:creationId xmlns:a16="http://schemas.microsoft.com/office/drawing/2014/main" id="{271BB1C9-32C7-4DD3-843E-96B119EA43C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21469" y="36837938"/>
          <a:ext cx="342000" cy="342000"/>
        </a:xfrm>
        <a:prstGeom prst="rect">
          <a:avLst/>
        </a:prstGeom>
      </xdr:spPr>
    </xdr:pic>
    <xdr:clientData/>
  </xdr:oneCellAnchor>
  <xdr:twoCellAnchor editAs="oneCell">
    <xdr:from>
      <xdr:col>1</xdr:col>
      <xdr:colOff>0</xdr:colOff>
      <xdr:row>181</xdr:row>
      <xdr:rowOff>0</xdr:rowOff>
    </xdr:from>
    <xdr:to>
      <xdr:col>2</xdr:col>
      <xdr:colOff>12435</xdr:colOff>
      <xdr:row>182</xdr:row>
      <xdr:rowOff>25770</xdr:rowOff>
    </xdr:to>
    <xdr:pic>
      <xdr:nvPicPr>
        <xdr:cNvPr id="375" name="Kép 374">
          <a:extLst>
            <a:ext uri="{FF2B5EF4-FFF2-40B4-BE49-F238E27FC236}">
              <a16:creationId xmlns:a16="http://schemas.microsoft.com/office/drawing/2014/main" id="{DBC24FC6-BBFD-4A50-A3F3-B60529B911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1469" y="58054875"/>
          <a:ext cx="331999" cy="349144"/>
        </a:xfrm>
        <a:prstGeom prst="rect">
          <a:avLst/>
        </a:prstGeom>
      </xdr:spPr>
    </xdr:pic>
    <xdr:clientData/>
  </xdr:twoCellAnchor>
  <xdr:oneCellAnchor>
    <xdr:from>
      <xdr:col>1</xdr:col>
      <xdr:colOff>0</xdr:colOff>
      <xdr:row>120</xdr:row>
      <xdr:rowOff>0</xdr:rowOff>
    </xdr:from>
    <xdr:ext cx="342000" cy="342000"/>
    <xdr:pic>
      <xdr:nvPicPr>
        <xdr:cNvPr id="376" name="Kép 375">
          <a:extLst>
            <a:ext uri="{FF2B5EF4-FFF2-40B4-BE49-F238E27FC236}">
              <a16:creationId xmlns:a16="http://schemas.microsoft.com/office/drawing/2014/main" id="{4C80277E-C776-4362-BE4D-7FD635C4D16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38445281"/>
          <a:ext cx="342000" cy="342000"/>
        </a:xfrm>
        <a:prstGeom prst="rect">
          <a:avLst/>
        </a:prstGeom>
      </xdr:spPr>
    </xdr:pic>
    <xdr:clientData/>
  </xdr:oneCellAnchor>
  <xdr:oneCellAnchor>
    <xdr:from>
      <xdr:col>1</xdr:col>
      <xdr:colOff>0</xdr:colOff>
      <xdr:row>122</xdr:row>
      <xdr:rowOff>0</xdr:rowOff>
    </xdr:from>
    <xdr:ext cx="342000" cy="342000"/>
    <xdr:pic>
      <xdr:nvPicPr>
        <xdr:cNvPr id="377" name="Kép 376">
          <a:extLst>
            <a:ext uri="{FF2B5EF4-FFF2-40B4-BE49-F238E27FC236}">
              <a16:creationId xmlns:a16="http://schemas.microsoft.com/office/drawing/2014/main" id="{D4129262-5FEB-46D8-827F-832F226A235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39088219"/>
          <a:ext cx="342000" cy="342000"/>
        </a:xfrm>
        <a:prstGeom prst="rect">
          <a:avLst/>
        </a:prstGeom>
      </xdr:spPr>
    </xdr:pic>
    <xdr:clientData/>
  </xdr:oneCellAnchor>
  <xdr:oneCellAnchor>
    <xdr:from>
      <xdr:col>1</xdr:col>
      <xdr:colOff>0</xdr:colOff>
      <xdr:row>146</xdr:row>
      <xdr:rowOff>0</xdr:rowOff>
    </xdr:from>
    <xdr:ext cx="342000" cy="342000"/>
    <xdr:pic>
      <xdr:nvPicPr>
        <xdr:cNvPr id="378" name="Kép 377">
          <a:extLst>
            <a:ext uri="{FF2B5EF4-FFF2-40B4-BE49-F238E27FC236}">
              <a16:creationId xmlns:a16="http://schemas.microsoft.com/office/drawing/2014/main" id="{5E571293-9B20-4108-978A-C189755DA84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46803469"/>
          <a:ext cx="342000" cy="342000"/>
        </a:xfrm>
        <a:prstGeom prst="rect">
          <a:avLst/>
        </a:prstGeom>
      </xdr:spPr>
    </xdr:pic>
    <xdr:clientData/>
  </xdr:oneCellAnchor>
  <xdr:oneCellAnchor>
    <xdr:from>
      <xdr:col>1</xdr:col>
      <xdr:colOff>0</xdr:colOff>
      <xdr:row>147</xdr:row>
      <xdr:rowOff>0</xdr:rowOff>
    </xdr:from>
    <xdr:ext cx="342000" cy="342000"/>
    <xdr:pic>
      <xdr:nvPicPr>
        <xdr:cNvPr id="379" name="Kép 378">
          <a:extLst>
            <a:ext uri="{FF2B5EF4-FFF2-40B4-BE49-F238E27FC236}">
              <a16:creationId xmlns:a16="http://schemas.microsoft.com/office/drawing/2014/main" id="{561270E2-C13B-46E2-AAC7-8AE34A85DFD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47124938"/>
          <a:ext cx="342000" cy="342000"/>
        </a:xfrm>
        <a:prstGeom prst="rect">
          <a:avLst/>
        </a:prstGeom>
      </xdr:spPr>
    </xdr:pic>
    <xdr:clientData/>
  </xdr:oneCellAnchor>
  <xdr:oneCellAnchor>
    <xdr:from>
      <xdr:col>1</xdr:col>
      <xdr:colOff>0</xdr:colOff>
      <xdr:row>154</xdr:row>
      <xdr:rowOff>0</xdr:rowOff>
    </xdr:from>
    <xdr:ext cx="342000" cy="342000"/>
    <xdr:pic>
      <xdr:nvPicPr>
        <xdr:cNvPr id="380" name="Kép 379">
          <a:extLst>
            <a:ext uri="{FF2B5EF4-FFF2-40B4-BE49-F238E27FC236}">
              <a16:creationId xmlns:a16="http://schemas.microsoft.com/office/drawing/2014/main" id="{B6355E3E-D9E4-42BD-A941-69A85F2C6B3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1469" y="49375219"/>
          <a:ext cx="342000" cy="342000"/>
        </a:xfrm>
        <a:prstGeom prst="rect">
          <a:avLst/>
        </a:prstGeom>
      </xdr:spPr>
    </xdr:pic>
    <xdr:clientData/>
  </xdr:oneCellAnchor>
  <xdr:twoCellAnchor editAs="oneCell">
    <xdr:from>
      <xdr:col>1</xdr:col>
      <xdr:colOff>0</xdr:colOff>
      <xdr:row>123</xdr:row>
      <xdr:rowOff>0</xdr:rowOff>
    </xdr:from>
    <xdr:to>
      <xdr:col>2</xdr:col>
      <xdr:colOff>18150</xdr:colOff>
      <xdr:row>124</xdr:row>
      <xdr:rowOff>21961</xdr:rowOff>
    </xdr:to>
    <xdr:pic>
      <xdr:nvPicPr>
        <xdr:cNvPr id="381" name="Kép 380">
          <a:extLst>
            <a:ext uri="{FF2B5EF4-FFF2-40B4-BE49-F238E27FC236}">
              <a16:creationId xmlns:a16="http://schemas.microsoft.com/office/drawing/2014/main" id="{C22B50B7-1B88-4C59-B614-B8A032AC8B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469" y="39409688"/>
          <a:ext cx="343429" cy="339619"/>
        </a:xfrm>
        <a:prstGeom prst="rect">
          <a:avLst/>
        </a:prstGeom>
      </xdr:spPr>
    </xdr:pic>
    <xdr:clientData/>
  </xdr:twoCellAnchor>
  <xdr:twoCellAnchor editAs="oneCell">
    <xdr:from>
      <xdr:col>1</xdr:col>
      <xdr:colOff>0</xdr:colOff>
      <xdr:row>140</xdr:row>
      <xdr:rowOff>0</xdr:rowOff>
    </xdr:from>
    <xdr:to>
      <xdr:col>2</xdr:col>
      <xdr:colOff>18150</xdr:colOff>
      <xdr:row>141</xdr:row>
      <xdr:rowOff>21960</xdr:rowOff>
    </xdr:to>
    <xdr:pic>
      <xdr:nvPicPr>
        <xdr:cNvPr id="382" name="Kép 381">
          <a:extLst>
            <a:ext uri="{FF2B5EF4-FFF2-40B4-BE49-F238E27FC236}">
              <a16:creationId xmlns:a16="http://schemas.microsoft.com/office/drawing/2014/main" id="{4DEA5FE5-32D9-498F-B152-65D946E15B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469" y="44874656"/>
          <a:ext cx="343429" cy="339619"/>
        </a:xfrm>
        <a:prstGeom prst="rect">
          <a:avLst/>
        </a:prstGeom>
      </xdr:spPr>
    </xdr:pic>
    <xdr:clientData/>
  </xdr:twoCellAnchor>
  <xdr:twoCellAnchor editAs="oneCell">
    <xdr:from>
      <xdr:col>1</xdr:col>
      <xdr:colOff>0</xdr:colOff>
      <xdr:row>142</xdr:row>
      <xdr:rowOff>0</xdr:rowOff>
    </xdr:from>
    <xdr:to>
      <xdr:col>2</xdr:col>
      <xdr:colOff>18150</xdr:colOff>
      <xdr:row>143</xdr:row>
      <xdr:rowOff>21960</xdr:rowOff>
    </xdr:to>
    <xdr:pic>
      <xdr:nvPicPr>
        <xdr:cNvPr id="383" name="Kép 382">
          <a:extLst>
            <a:ext uri="{FF2B5EF4-FFF2-40B4-BE49-F238E27FC236}">
              <a16:creationId xmlns:a16="http://schemas.microsoft.com/office/drawing/2014/main" id="{87B6D584-3697-4CCA-9B6A-93A25CC0A7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469" y="45517594"/>
          <a:ext cx="343429" cy="339619"/>
        </a:xfrm>
        <a:prstGeom prst="rect">
          <a:avLst/>
        </a:prstGeom>
      </xdr:spPr>
    </xdr:pic>
    <xdr:clientData/>
  </xdr:twoCellAnchor>
  <xdr:oneCellAnchor>
    <xdr:from>
      <xdr:col>1</xdr:col>
      <xdr:colOff>0</xdr:colOff>
      <xdr:row>150</xdr:row>
      <xdr:rowOff>0</xdr:rowOff>
    </xdr:from>
    <xdr:ext cx="335962" cy="342000"/>
    <xdr:pic>
      <xdr:nvPicPr>
        <xdr:cNvPr id="384" name="Kép 383">
          <a:extLst>
            <a:ext uri="{FF2B5EF4-FFF2-40B4-BE49-F238E27FC236}">
              <a16:creationId xmlns:a16="http://schemas.microsoft.com/office/drawing/2014/main" id="{9F7452FF-25B6-4CB2-82DB-253FF0731A8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48089344"/>
          <a:ext cx="335962" cy="342000"/>
        </a:xfrm>
        <a:prstGeom prst="rect">
          <a:avLst/>
        </a:prstGeom>
      </xdr:spPr>
    </xdr:pic>
    <xdr:clientData/>
  </xdr:oneCellAnchor>
  <xdr:oneCellAnchor>
    <xdr:from>
      <xdr:col>1</xdr:col>
      <xdr:colOff>0</xdr:colOff>
      <xdr:row>151</xdr:row>
      <xdr:rowOff>0</xdr:rowOff>
    </xdr:from>
    <xdr:ext cx="335962" cy="342000"/>
    <xdr:pic>
      <xdr:nvPicPr>
        <xdr:cNvPr id="385" name="Kép 384">
          <a:extLst>
            <a:ext uri="{FF2B5EF4-FFF2-40B4-BE49-F238E27FC236}">
              <a16:creationId xmlns:a16="http://schemas.microsoft.com/office/drawing/2014/main" id="{B12DD164-8EC6-4CC2-8535-D1C789C0982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48410813"/>
          <a:ext cx="335962" cy="342000"/>
        </a:xfrm>
        <a:prstGeom prst="rect">
          <a:avLst/>
        </a:prstGeom>
      </xdr:spPr>
    </xdr:pic>
    <xdr:clientData/>
  </xdr:oneCellAnchor>
  <xdr:oneCellAnchor>
    <xdr:from>
      <xdr:col>1</xdr:col>
      <xdr:colOff>0</xdr:colOff>
      <xdr:row>152</xdr:row>
      <xdr:rowOff>0</xdr:rowOff>
    </xdr:from>
    <xdr:ext cx="335962" cy="342000"/>
    <xdr:pic>
      <xdr:nvPicPr>
        <xdr:cNvPr id="386" name="Kép 385">
          <a:extLst>
            <a:ext uri="{FF2B5EF4-FFF2-40B4-BE49-F238E27FC236}">
              <a16:creationId xmlns:a16="http://schemas.microsoft.com/office/drawing/2014/main" id="{B6C51D1B-76C6-4474-8903-1C57F8FB967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48732281"/>
          <a:ext cx="335962" cy="342000"/>
        </a:xfrm>
        <a:prstGeom prst="rect">
          <a:avLst/>
        </a:prstGeom>
      </xdr:spPr>
    </xdr:pic>
    <xdr:clientData/>
  </xdr:oneCellAnchor>
  <xdr:oneCellAnchor>
    <xdr:from>
      <xdr:col>1</xdr:col>
      <xdr:colOff>0</xdr:colOff>
      <xdr:row>155</xdr:row>
      <xdr:rowOff>0</xdr:rowOff>
    </xdr:from>
    <xdr:ext cx="335962" cy="342000"/>
    <xdr:pic>
      <xdr:nvPicPr>
        <xdr:cNvPr id="387" name="Kép 386">
          <a:extLst>
            <a:ext uri="{FF2B5EF4-FFF2-40B4-BE49-F238E27FC236}">
              <a16:creationId xmlns:a16="http://schemas.microsoft.com/office/drawing/2014/main" id="{0430E04F-83CA-4BA4-9F8B-FEECF3DB964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21469" y="49696688"/>
          <a:ext cx="335962" cy="342000"/>
        </a:xfrm>
        <a:prstGeom prst="rect">
          <a:avLst/>
        </a:prstGeom>
      </xdr:spPr>
    </xdr:pic>
    <xdr:clientData/>
  </xdr:oneCellAnchor>
  <xdr:twoCellAnchor editAs="oneCell">
    <xdr:from>
      <xdr:col>1</xdr:col>
      <xdr:colOff>0</xdr:colOff>
      <xdr:row>131</xdr:row>
      <xdr:rowOff>0</xdr:rowOff>
    </xdr:from>
    <xdr:to>
      <xdr:col>2</xdr:col>
      <xdr:colOff>8625</xdr:colOff>
      <xdr:row>132</xdr:row>
      <xdr:rowOff>16246</xdr:rowOff>
    </xdr:to>
    <xdr:pic>
      <xdr:nvPicPr>
        <xdr:cNvPr id="388" name="Kép 387">
          <a:extLst>
            <a:ext uri="{FF2B5EF4-FFF2-40B4-BE49-F238E27FC236}">
              <a16:creationId xmlns:a16="http://schemas.microsoft.com/office/drawing/2014/main" id="{B5C9A5F0-3F39-441F-92FB-3F8EF99338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469" y="41981438"/>
          <a:ext cx="328189" cy="333904"/>
        </a:xfrm>
        <a:prstGeom prst="rect">
          <a:avLst/>
        </a:prstGeom>
      </xdr:spPr>
    </xdr:pic>
    <xdr:clientData/>
  </xdr:twoCellAnchor>
  <xdr:twoCellAnchor editAs="oneCell">
    <xdr:from>
      <xdr:col>1</xdr:col>
      <xdr:colOff>0</xdr:colOff>
      <xdr:row>133</xdr:row>
      <xdr:rowOff>0</xdr:rowOff>
    </xdr:from>
    <xdr:to>
      <xdr:col>2</xdr:col>
      <xdr:colOff>8625</xdr:colOff>
      <xdr:row>134</xdr:row>
      <xdr:rowOff>16245</xdr:rowOff>
    </xdr:to>
    <xdr:pic>
      <xdr:nvPicPr>
        <xdr:cNvPr id="389" name="Kép 388">
          <a:extLst>
            <a:ext uri="{FF2B5EF4-FFF2-40B4-BE49-F238E27FC236}">
              <a16:creationId xmlns:a16="http://schemas.microsoft.com/office/drawing/2014/main" id="{C5685AF2-D2F5-4009-8887-86513BA14D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469" y="42624375"/>
          <a:ext cx="328189" cy="333904"/>
        </a:xfrm>
        <a:prstGeom prst="rect">
          <a:avLst/>
        </a:prstGeom>
      </xdr:spPr>
    </xdr:pic>
    <xdr:clientData/>
  </xdr:twoCellAnchor>
  <xdr:twoCellAnchor editAs="oneCell">
    <xdr:from>
      <xdr:col>1</xdr:col>
      <xdr:colOff>0</xdr:colOff>
      <xdr:row>136</xdr:row>
      <xdr:rowOff>0</xdr:rowOff>
    </xdr:from>
    <xdr:to>
      <xdr:col>2</xdr:col>
      <xdr:colOff>8625</xdr:colOff>
      <xdr:row>137</xdr:row>
      <xdr:rowOff>16245</xdr:rowOff>
    </xdr:to>
    <xdr:pic>
      <xdr:nvPicPr>
        <xdr:cNvPr id="390" name="Kép 389">
          <a:extLst>
            <a:ext uri="{FF2B5EF4-FFF2-40B4-BE49-F238E27FC236}">
              <a16:creationId xmlns:a16="http://schemas.microsoft.com/office/drawing/2014/main" id="{52916715-2B93-470B-8169-FA3B44E03B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469" y="43588781"/>
          <a:ext cx="328189" cy="333904"/>
        </a:xfrm>
        <a:prstGeom prst="rect">
          <a:avLst/>
        </a:prstGeom>
      </xdr:spPr>
    </xdr:pic>
    <xdr:clientData/>
  </xdr:twoCellAnchor>
  <xdr:twoCellAnchor editAs="oneCell">
    <xdr:from>
      <xdr:col>1</xdr:col>
      <xdr:colOff>0</xdr:colOff>
      <xdr:row>161</xdr:row>
      <xdr:rowOff>0</xdr:rowOff>
    </xdr:from>
    <xdr:to>
      <xdr:col>2</xdr:col>
      <xdr:colOff>20055</xdr:colOff>
      <xdr:row>162</xdr:row>
      <xdr:rowOff>8625</xdr:rowOff>
    </xdr:to>
    <xdr:pic>
      <xdr:nvPicPr>
        <xdr:cNvPr id="391" name="Kép 390">
          <a:extLst>
            <a:ext uri="{FF2B5EF4-FFF2-40B4-BE49-F238E27FC236}">
              <a16:creationId xmlns:a16="http://schemas.microsoft.com/office/drawing/2014/main" id="{1B2CDF47-9678-4782-B9A7-F2ECE2572F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1469" y="51625500"/>
          <a:ext cx="345334" cy="328189"/>
        </a:xfrm>
        <a:prstGeom prst="rect">
          <a:avLst/>
        </a:prstGeom>
      </xdr:spPr>
    </xdr:pic>
    <xdr:clientData/>
  </xdr:twoCellAnchor>
  <xdr:twoCellAnchor editAs="oneCell">
    <xdr:from>
      <xdr:col>1</xdr:col>
      <xdr:colOff>0</xdr:colOff>
      <xdr:row>170</xdr:row>
      <xdr:rowOff>0</xdr:rowOff>
    </xdr:from>
    <xdr:to>
      <xdr:col>2</xdr:col>
      <xdr:colOff>20055</xdr:colOff>
      <xdr:row>171</xdr:row>
      <xdr:rowOff>8625</xdr:rowOff>
    </xdr:to>
    <xdr:pic>
      <xdr:nvPicPr>
        <xdr:cNvPr id="392" name="Kép 391">
          <a:extLst>
            <a:ext uri="{FF2B5EF4-FFF2-40B4-BE49-F238E27FC236}">
              <a16:creationId xmlns:a16="http://schemas.microsoft.com/office/drawing/2014/main" id="{0AF4E3EC-292B-416E-9DAA-D3C2829388B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1469" y="54518719"/>
          <a:ext cx="345334" cy="328189"/>
        </a:xfrm>
        <a:prstGeom prst="rect">
          <a:avLst/>
        </a:prstGeom>
      </xdr:spPr>
    </xdr:pic>
    <xdr:clientData/>
  </xdr:twoCellAnchor>
  <xdr:twoCellAnchor editAs="oneCell">
    <xdr:from>
      <xdr:col>1</xdr:col>
      <xdr:colOff>0</xdr:colOff>
      <xdr:row>174</xdr:row>
      <xdr:rowOff>0</xdr:rowOff>
    </xdr:from>
    <xdr:to>
      <xdr:col>2</xdr:col>
      <xdr:colOff>21960</xdr:colOff>
      <xdr:row>175</xdr:row>
      <xdr:rowOff>18150</xdr:rowOff>
    </xdr:to>
    <xdr:pic>
      <xdr:nvPicPr>
        <xdr:cNvPr id="393" name="Kép 392">
          <a:extLst>
            <a:ext uri="{FF2B5EF4-FFF2-40B4-BE49-F238E27FC236}">
              <a16:creationId xmlns:a16="http://schemas.microsoft.com/office/drawing/2014/main" id="{B3090993-68E5-4AF3-8E3F-C754F27C4A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469" y="55804594"/>
          <a:ext cx="339619" cy="343429"/>
        </a:xfrm>
        <a:prstGeom prst="rect">
          <a:avLst/>
        </a:prstGeom>
      </xdr:spPr>
    </xdr:pic>
    <xdr:clientData/>
  </xdr:twoCellAnchor>
  <xdr:twoCellAnchor editAs="oneCell">
    <xdr:from>
      <xdr:col>1</xdr:col>
      <xdr:colOff>0</xdr:colOff>
      <xdr:row>175</xdr:row>
      <xdr:rowOff>0</xdr:rowOff>
    </xdr:from>
    <xdr:to>
      <xdr:col>2</xdr:col>
      <xdr:colOff>21960</xdr:colOff>
      <xdr:row>176</xdr:row>
      <xdr:rowOff>18151</xdr:rowOff>
    </xdr:to>
    <xdr:pic>
      <xdr:nvPicPr>
        <xdr:cNvPr id="394" name="Kép 393">
          <a:extLst>
            <a:ext uri="{FF2B5EF4-FFF2-40B4-BE49-F238E27FC236}">
              <a16:creationId xmlns:a16="http://schemas.microsoft.com/office/drawing/2014/main" id="{3CF5CDD9-C0B1-4198-9B34-F3FD67BD5D0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469" y="56126063"/>
          <a:ext cx="339619" cy="343429"/>
        </a:xfrm>
        <a:prstGeom prst="rect">
          <a:avLst/>
        </a:prstGeom>
      </xdr:spPr>
    </xdr:pic>
    <xdr:clientData/>
  </xdr:twoCellAnchor>
  <xdr:twoCellAnchor editAs="oneCell">
    <xdr:from>
      <xdr:col>1</xdr:col>
      <xdr:colOff>0</xdr:colOff>
      <xdr:row>178</xdr:row>
      <xdr:rowOff>0</xdr:rowOff>
    </xdr:from>
    <xdr:to>
      <xdr:col>2</xdr:col>
      <xdr:colOff>21960</xdr:colOff>
      <xdr:row>179</xdr:row>
      <xdr:rowOff>18150</xdr:rowOff>
    </xdr:to>
    <xdr:pic>
      <xdr:nvPicPr>
        <xdr:cNvPr id="395" name="Kép 394">
          <a:extLst>
            <a:ext uri="{FF2B5EF4-FFF2-40B4-BE49-F238E27FC236}">
              <a16:creationId xmlns:a16="http://schemas.microsoft.com/office/drawing/2014/main" id="{AA916158-51B6-4D49-AA1E-EC9CFEE64A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469" y="57090469"/>
          <a:ext cx="339619" cy="343429"/>
        </a:xfrm>
        <a:prstGeom prst="rect">
          <a:avLst/>
        </a:prstGeom>
      </xdr:spPr>
    </xdr:pic>
    <xdr:clientData/>
  </xdr:twoCellAnchor>
  <xdr:twoCellAnchor editAs="oneCell">
    <xdr:from>
      <xdr:col>1</xdr:col>
      <xdr:colOff>0</xdr:colOff>
      <xdr:row>182</xdr:row>
      <xdr:rowOff>0</xdr:rowOff>
    </xdr:from>
    <xdr:to>
      <xdr:col>2</xdr:col>
      <xdr:colOff>21960</xdr:colOff>
      <xdr:row>183</xdr:row>
      <xdr:rowOff>18150</xdr:rowOff>
    </xdr:to>
    <xdr:pic>
      <xdr:nvPicPr>
        <xdr:cNvPr id="396" name="Kép 395">
          <a:extLst>
            <a:ext uri="{FF2B5EF4-FFF2-40B4-BE49-F238E27FC236}">
              <a16:creationId xmlns:a16="http://schemas.microsoft.com/office/drawing/2014/main" id="{96C9B530-D24E-4DAF-A9B6-FAC797D281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469" y="58376344"/>
          <a:ext cx="339619" cy="343429"/>
        </a:xfrm>
        <a:prstGeom prst="rect">
          <a:avLst/>
        </a:prstGeom>
      </xdr:spPr>
    </xdr:pic>
    <xdr:clientData/>
  </xdr:twoCellAnchor>
  <xdr:twoCellAnchor editAs="oneCell">
    <xdr:from>
      <xdr:col>1</xdr:col>
      <xdr:colOff>0</xdr:colOff>
      <xdr:row>167</xdr:row>
      <xdr:rowOff>0</xdr:rowOff>
    </xdr:from>
    <xdr:to>
      <xdr:col>2</xdr:col>
      <xdr:colOff>18150</xdr:colOff>
      <xdr:row>168</xdr:row>
      <xdr:rowOff>27676</xdr:rowOff>
    </xdr:to>
    <xdr:pic>
      <xdr:nvPicPr>
        <xdr:cNvPr id="397" name="Kép 396">
          <a:extLst>
            <a:ext uri="{FF2B5EF4-FFF2-40B4-BE49-F238E27FC236}">
              <a16:creationId xmlns:a16="http://schemas.microsoft.com/office/drawing/2014/main" id="{49C9D5EB-EA4A-454A-AF04-6A4D47996B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1469" y="53554313"/>
          <a:ext cx="343429" cy="351049"/>
        </a:xfrm>
        <a:prstGeom prst="rect">
          <a:avLst/>
        </a:prstGeom>
      </xdr:spPr>
    </xdr:pic>
    <xdr:clientData/>
  </xdr:twoCellAnchor>
  <xdr:twoCellAnchor editAs="oneCell">
    <xdr:from>
      <xdr:col>1</xdr:col>
      <xdr:colOff>0</xdr:colOff>
      <xdr:row>185</xdr:row>
      <xdr:rowOff>0</xdr:rowOff>
    </xdr:from>
    <xdr:to>
      <xdr:col>2</xdr:col>
      <xdr:colOff>10530</xdr:colOff>
      <xdr:row>186</xdr:row>
      <xdr:rowOff>20055</xdr:rowOff>
    </xdr:to>
    <xdr:pic>
      <xdr:nvPicPr>
        <xdr:cNvPr id="398" name="Kép 397">
          <a:extLst>
            <a:ext uri="{FF2B5EF4-FFF2-40B4-BE49-F238E27FC236}">
              <a16:creationId xmlns:a16="http://schemas.microsoft.com/office/drawing/2014/main" id="{DDF2A83B-07EC-4EED-9CA4-0DD3A3B0A9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469" y="59340750"/>
          <a:ext cx="330094" cy="337714"/>
        </a:xfrm>
        <a:prstGeom prst="rect">
          <a:avLst/>
        </a:prstGeom>
      </xdr:spPr>
    </xdr:pic>
    <xdr:clientData/>
  </xdr:twoCellAnchor>
  <xdr:twoCellAnchor editAs="oneCell">
    <xdr:from>
      <xdr:col>1</xdr:col>
      <xdr:colOff>0</xdr:colOff>
      <xdr:row>186</xdr:row>
      <xdr:rowOff>0</xdr:rowOff>
    </xdr:from>
    <xdr:to>
      <xdr:col>2</xdr:col>
      <xdr:colOff>10530</xdr:colOff>
      <xdr:row>187</xdr:row>
      <xdr:rowOff>20055</xdr:rowOff>
    </xdr:to>
    <xdr:pic>
      <xdr:nvPicPr>
        <xdr:cNvPr id="399" name="Kép 398">
          <a:extLst>
            <a:ext uri="{FF2B5EF4-FFF2-40B4-BE49-F238E27FC236}">
              <a16:creationId xmlns:a16="http://schemas.microsoft.com/office/drawing/2014/main" id="{CADF2BB0-03CB-4AA6-A23F-237B9733B4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469" y="59662219"/>
          <a:ext cx="330094" cy="337714"/>
        </a:xfrm>
        <a:prstGeom prst="rect">
          <a:avLst/>
        </a:prstGeom>
      </xdr:spPr>
    </xdr:pic>
    <xdr:clientData/>
  </xdr:twoCellAnchor>
  <xdr:twoCellAnchor editAs="oneCell">
    <xdr:from>
      <xdr:col>1</xdr:col>
      <xdr:colOff>0</xdr:colOff>
      <xdr:row>189</xdr:row>
      <xdr:rowOff>0</xdr:rowOff>
    </xdr:from>
    <xdr:to>
      <xdr:col>2</xdr:col>
      <xdr:colOff>10530</xdr:colOff>
      <xdr:row>190</xdr:row>
      <xdr:rowOff>20055</xdr:rowOff>
    </xdr:to>
    <xdr:pic>
      <xdr:nvPicPr>
        <xdr:cNvPr id="400" name="Kép 399">
          <a:extLst>
            <a:ext uri="{FF2B5EF4-FFF2-40B4-BE49-F238E27FC236}">
              <a16:creationId xmlns:a16="http://schemas.microsoft.com/office/drawing/2014/main" id="{913C26E8-0D6C-4102-8521-43C3FEC9425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469" y="60626625"/>
          <a:ext cx="330094" cy="337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600-000002000000}"/>
            </a:ext>
          </a:extLst>
        </xdr:cNvPr>
        <xdr:cNvSpPr/>
      </xdr:nvSpPr>
      <xdr:spPr>
        <a:xfrm>
          <a:off x="12164853" y="7191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600-000003000000}"/>
            </a:ext>
          </a:extLst>
        </xdr:cNvPr>
        <xdr:cNvSpPr/>
      </xdr:nvSpPr>
      <xdr:spPr>
        <a:xfrm>
          <a:off x="12164853" y="61293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600-000004000000}"/>
            </a:ext>
          </a:extLst>
        </xdr:cNvPr>
        <xdr:cNvSpPr/>
      </xdr:nvSpPr>
      <xdr:spPr>
        <a:xfrm>
          <a:off x="12164853" y="115395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2</xdr:col>
      <xdr:colOff>121920</xdr:colOff>
      <xdr:row>7</xdr:row>
      <xdr:rowOff>83820</xdr:rowOff>
    </xdr:from>
    <xdr:to>
      <xdr:col>3</xdr:col>
      <xdr:colOff>91440</xdr:colOff>
      <xdr:row>7</xdr:row>
      <xdr:rowOff>236220</xdr:rowOff>
    </xdr:to>
    <xdr:sp macro="" textlink="">
      <xdr:nvSpPr>
        <xdr:cNvPr id="24" name="Jobbra nyíl 23">
          <a:extLst>
            <a:ext uri="{FF2B5EF4-FFF2-40B4-BE49-F238E27FC236}">
              <a16:creationId xmlns:a16="http://schemas.microsoft.com/office/drawing/2014/main" id="{00000000-0008-0000-0600-000018000000}"/>
            </a:ext>
          </a:extLst>
        </xdr:cNvPr>
        <xdr:cNvSpPr/>
      </xdr:nvSpPr>
      <xdr:spPr>
        <a:xfrm>
          <a:off x="762000" y="235458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oneCell">
    <xdr:from>
      <xdr:col>6</xdr:col>
      <xdr:colOff>8096</xdr:colOff>
      <xdr:row>12</xdr:row>
      <xdr:rowOff>317659</xdr:rowOff>
    </xdr:from>
    <xdr:to>
      <xdr:col>7</xdr:col>
      <xdr:colOff>17621</xdr:colOff>
      <xdr:row>14</xdr:row>
      <xdr:rowOff>20955</xdr:rowOff>
    </xdr:to>
    <xdr:pic>
      <xdr:nvPicPr>
        <xdr:cNvPr id="25" name="Kép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
        <a:stretch>
          <a:fillRect/>
        </a:stretch>
      </xdr:blipFill>
      <xdr:spPr>
        <a:xfrm>
          <a:off x="1936909" y="3913347"/>
          <a:ext cx="346233" cy="346233"/>
        </a:xfrm>
        <a:prstGeom prst="rect">
          <a:avLst/>
        </a:prstGeom>
      </xdr:spPr>
    </xdr:pic>
    <xdr:clientData/>
  </xdr:twoCellAnchor>
  <xdr:twoCellAnchor editAs="oneCell">
    <xdr:from>
      <xdr:col>6</xdr:col>
      <xdr:colOff>10002</xdr:colOff>
      <xdr:row>15</xdr:row>
      <xdr:rowOff>307658</xdr:rowOff>
    </xdr:from>
    <xdr:to>
      <xdr:col>7</xdr:col>
      <xdr:colOff>36672</xdr:colOff>
      <xdr:row>17</xdr:row>
      <xdr:rowOff>16670</xdr:rowOff>
    </xdr:to>
    <xdr:pic>
      <xdr:nvPicPr>
        <xdr:cNvPr id="26" name="Kép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
        <a:stretch>
          <a:fillRect/>
        </a:stretch>
      </xdr:blipFill>
      <xdr:spPr>
        <a:xfrm>
          <a:off x="1938815" y="4867752"/>
          <a:ext cx="348138" cy="346234"/>
        </a:xfrm>
        <a:prstGeom prst="rect">
          <a:avLst/>
        </a:prstGeom>
      </xdr:spPr>
    </xdr:pic>
    <xdr:clientData/>
  </xdr:twoCellAnchor>
  <xdr:twoCellAnchor editAs="oneCell">
    <xdr:from>
      <xdr:col>6</xdr:col>
      <xdr:colOff>0</xdr:colOff>
      <xdr:row>19</xdr:row>
      <xdr:rowOff>0</xdr:rowOff>
    </xdr:from>
    <xdr:to>
      <xdr:col>7</xdr:col>
      <xdr:colOff>17145</xdr:colOff>
      <xdr:row>20</xdr:row>
      <xdr:rowOff>15240</xdr:rowOff>
    </xdr:to>
    <xdr:pic>
      <xdr:nvPicPr>
        <xdr:cNvPr id="27" name="Kép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
        <a:stretch>
          <a:fillRect/>
        </a:stretch>
      </xdr:blipFill>
      <xdr:spPr>
        <a:xfrm>
          <a:off x="1920240" y="5890260"/>
          <a:ext cx="348615" cy="337185"/>
        </a:xfrm>
        <a:prstGeom prst="rect">
          <a:avLst/>
        </a:prstGeom>
      </xdr:spPr>
    </xdr:pic>
    <xdr:clientData/>
  </xdr:twoCellAnchor>
  <xdr:twoCellAnchor editAs="oneCell">
    <xdr:from>
      <xdr:col>6</xdr:col>
      <xdr:colOff>0</xdr:colOff>
      <xdr:row>25</xdr:row>
      <xdr:rowOff>0</xdr:rowOff>
    </xdr:from>
    <xdr:to>
      <xdr:col>7</xdr:col>
      <xdr:colOff>17145</xdr:colOff>
      <xdr:row>26</xdr:row>
      <xdr:rowOff>15240</xdr:rowOff>
    </xdr:to>
    <xdr:pic>
      <xdr:nvPicPr>
        <xdr:cNvPr id="28" name="Kép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
        <a:stretch>
          <a:fillRect/>
        </a:stretch>
      </xdr:blipFill>
      <xdr:spPr>
        <a:xfrm>
          <a:off x="1920240" y="7856220"/>
          <a:ext cx="348615" cy="337185"/>
        </a:xfrm>
        <a:prstGeom prst="rect">
          <a:avLst/>
        </a:prstGeom>
      </xdr:spPr>
    </xdr:pic>
    <xdr:clientData/>
  </xdr:twoCellAnchor>
  <xdr:twoCellAnchor editAs="oneCell">
    <xdr:from>
      <xdr:col>6</xdr:col>
      <xdr:colOff>0</xdr:colOff>
      <xdr:row>29</xdr:row>
      <xdr:rowOff>285751</xdr:rowOff>
    </xdr:from>
    <xdr:to>
      <xdr:col>7</xdr:col>
      <xdr:colOff>20955</xdr:colOff>
      <xdr:row>30</xdr:row>
      <xdr:rowOff>304801</xdr:rowOff>
    </xdr:to>
    <xdr:pic>
      <xdr:nvPicPr>
        <xdr:cNvPr id="29" name="Kép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
        <a:stretch>
          <a:fillRect/>
        </a:stretch>
      </xdr:blipFill>
      <xdr:spPr>
        <a:xfrm>
          <a:off x="1928813" y="9346407"/>
          <a:ext cx="342423" cy="340519"/>
        </a:xfrm>
        <a:prstGeom prst="rect">
          <a:avLst/>
        </a:prstGeom>
      </xdr:spPr>
    </xdr:pic>
    <xdr:clientData/>
  </xdr:twoCellAnchor>
  <xdr:twoCellAnchor editAs="oneCell">
    <xdr:from>
      <xdr:col>6</xdr:col>
      <xdr:colOff>11906</xdr:colOff>
      <xdr:row>30</xdr:row>
      <xdr:rowOff>297656</xdr:rowOff>
    </xdr:from>
    <xdr:to>
      <xdr:col>7</xdr:col>
      <xdr:colOff>17621</xdr:colOff>
      <xdr:row>32</xdr:row>
      <xdr:rowOff>2856</xdr:rowOff>
    </xdr:to>
    <xdr:pic>
      <xdr:nvPicPr>
        <xdr:cNvPr id="30" name="Kép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
        <a:stretch>
          <a:fillRect/>
        </a:stretch>
      </xdr:blipFill>
      <xdr:spPr>
        <a:xfrm>
          <a:off x="1940719" y="9679781"/>
          <a:ext cx="342423" cy="340518"/>
        </a:xfrm>
        <a:prstGeom prst="rect">
          <a:avLst/>
        </a:prstGeom>
      </xdr:spPr>
    </xdr:pic>
    <xdr:clientData/>
  </xdr:twoCellAnchor>
  <xdr:twoCellAnchor editAs="oneCell">
    <xdr:from>
      <xdr:col>23</xdr:col>
      <xdr:colOff>0</xdr:colOff>
      <xdr:row>12</xdr:row>
      <xdr:rowOff>297656</xdr:rowOff>
    </xdr:from>
    <xdr:to>
      <xdr:col>24</xdr:col>
      <xdr:colOff>20955</xdr:colOff>
      <xdr:row>13</xdr:row>
      <xdr:rowOff>314801</xdr:rowOff>
    </xdr:to>
    <xdr:pic>
      <xdr:nvPicPr>
        <xdr:cNvPr id="32" name="Kép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a:stretch>
          <a:fillRect/>
        </a:stretch>
      </xdr:blipFill>
      <xdr:spPr>
        <a:xfrm>
          <a:off x="7393781" y="3893344"/>
          <a:ext cx="338614" cy="336708"/>
        </a:xfrm>
        <a:prstGeom prst="rect">
          <a:avLst/>
        </a:prstGeom>
      </xdr:spPr>
    </xdr:pic>
    <xdr:clientData/>
  </xdr:twoCellAnchor>
  <xdr:twoCellAnchor editAs="oneCell">
    <xdr:from>
      <xdr:col>23</xdr:col>
      <xdr:colOff>0</xdr:colOff>
      <xdr:row>22</xdr:row>
      <xdr:rowOff>0</xdr:rowOff>
    </xdr:from>
    <xdr:to>
      <xdr:col>24</xdr:col>
      <xdr:colOff>17145</xdr:colOff>
      <xdr:row>23</xdr:row>
      <xdr:rowOff>15240</xdr:rowOff>
    </xdr:to>
    <xdr:pic>
      <xdr:nvPicPr>
        <xdr:cNvPr id="33" name="Kép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
        <a:stretch>
          <a:fillRect/>
        </a:stretch>
      </xdr:blipFill>
      <xdr:spPr>
        <a:xfrm>
          <a:off x="7360920" y="6873240"/>
          <a:ext cx="348615" cy="337185"/>
        </a:xfrm>
        <a:prstGeom prst="rect">
          <a:avLst/>
        </a:prstGeom>
      </xdr:spPr>
    </xdr:pic>
    <xdr:clientData/>
  </xdr:twoCellAnchor>
  <xdr:twoCellAnchor editAs="oneCell">
    <xdr:from>
      <xdr:col>23</xdr:col>
      <xdr:colOff>0</xdr:colOff>
      <xdr:row>26</xdr:row>
      <xdr:rowOff>309562</xdr:rowOff>
    </xdr:from>
    <xdr:to>
      <xdr:col>24</xdr:col>
      <xdr:colOff>20955</xdr:colOff>
      <xdr:row>28</xdr:row>
      <xdr:rowOff>3333</xdr:rowOff>
    </xdr:to>
    <xdr:pic>
      <xdr:nvPicPr>
        <xdr:cNvPr id="34" name="Kép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
        <a:stretch>
          <a:fillRect/>
        </a:stretch>
      </xdr:blipFill>
      <xdr:spPr>
        <a:xfrm>
          <a:off x="7393781" y="8405812"/>
          <a:ext cx="338614" cy="336709"/>
        </a:xfrm>
        <a:prstGeom prst="rect">
          <a:avLst/>
        </a:prstGeom>
      </xdr:spPr>
    </xdr:pic>
    <xdr:clientData/>
  </xdr:twoCellAnchor>
  <xdr:twoCellAnchor editAs="oneCell">
    <xdr:from>
      <xdr:col>23</xdr:col>
      <xdr:colOff>11906</xdr:colOff>
      <xdr:row>28</xdr:row>
      <xdr:rowOff>285750</xdr:rowOff>
    </xdr:from>
    <xdr:to>
      <xdr:col>24</xdr:col>
      <xdr:colOff>27146</xdr:colOff>
      <xdr:row>29</xdr:row>
      <xdr:rowOff>300991</xdr:rowOff>
    </xdr:to>
    <xdr:pic>
      <xdr:nvPicPr>
        <xdr:cNvPr id="35" name="Kép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
        <a:stretch>
          <a:fillRect/>
        </a:stretch>
      </xdr:blipFill>
      <xdr:spPr>
        <a:xfrm>
          <a:off x="7405687" y="9024938"/>
          <a:ext cx="338614" cy="336709"/>
        </a:xfrm>
        <a:prstGeom prst="rect">
          <a:avLst/>
        </a:prstGeom>
      </xdr:spPr>
    </xdr:pic>
    <xdr:clientData/>
  </xdr:twoCellAnchor>
  <xdr:twoCellAnchor editAs="oneCell">
    <xdr:from>
      <xdr:col>23</xdr:col>
      <xdr:colOff>11906</xdr:colOff>
      <xdr:row>30</xdr:row>
      <xdr:rowOff>297656</xdr:rowOff>
    </xdr:from>
    <xdr:to>
      <xdr:col>24</xdr:col>
      <xdr:colOff>27146</xdr:colOff>
      <xdr:row>31</xdr:row>
      <xdr:rowOff>314801</xdr:rowOff>
    </xdr:to>
    <xdr:pic>
      <xdr:nvPicPr>
        <xdr:cNvPr id="36" name="Kép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
        <a:stretch>
          <a:fillRect/>
        </a:stretch>
      </xdr:blipFill>
      <xdr:spPr>
        <a:xfrm>
          <a:off x="7405687" y="9679781"/>
          <a:ext cx="338614" cy="336709"/>
        </a:xfrm>
        <a:prstGeom prst="rect">
          <a:avLst/>
        </a:prstGeom>
      </xdr:spPr>
    </xdr:pic>
    <xdr:clientData/>
  </xdr:twoCellAnchor>
  <xdr:twoCellAnchor editAs="oneCell">
    <xdr:from>
      <xdr:col>23</xdr:col>
      <xdr:colOff>0</xdr:colOff>
      <xdr:row>35</xdr:row>
      <xdr:rowOff>309563</xdr:rowOff>
    </xdr:from>
    <xdr:to>
      <xdr:col>24</xdr:col>
      <xdr:colOff>20955</xdr:colOff>
      <xdr:row>37</xdr:row>
      <xdr:rowOff>3334</xdr:rowOff>
    </xdr:to>
    <xdr:pic>
      <xdr:nvPicPr>
        <xdr:cNvPr id="37" name="Kép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
        <a:stretch>
          <a:fillRect/>
        </a:stretch>
      </xdr:blipFill>
      <xdr:spPr>
        <a:xfrm>
          <a:off x="7393781" y="11299032"/>
          <a:ext cx="338614" cy="336708"/>
        </a:xfrm>
        <a:prstGeom prst="rect">
          <a:avLst/>
        </a:prstGeom>
      </xdr:spPr>
    </xdr:pic>
    <xdr:clientData/>
  </xdr:twoCellAnchor>
  <xdr:twoCellAnchor editAs="oneCell">
    <xdr:from>
      <xdr:col>23</xdr:col>
      <xdr:colOff>23813</xdr:colOff>
      <xdr:row>36</xdr:row>
      <xdr:rowOff>309561</xdr:rowOff>
    </xdr:from>
    <xdr:to>
      <xdr:col>24</xdr:col>
      <xdr:colOff>40958</xdr:colOff>
      <xdr:row>38</xdr:row>
      <xdr:rowOff>3333</xdr:rowOff>
    </xdr:to>
    <xdr:pic>
      <xdr:nvPicPr>
        <xdr:cNvPr id="38" name="Kép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
        <a:stretch>
          <a:fillRect/>
        </a:stretch>
      </xdr:blipFill>
      <xdr:spPr>
        <a:xfrm>
          <a:off x="7417594" y="11620499"/>
          <a:ext cx="338614" cy="336709"/>
        </a:xfrm>
        <a:prstGeom prst="rect">
          <a:avLst/>
        </a:prstGeom>
      </xdr:spPr>
    </xdr:pic>
    <xdr:clientData/>
  </xdr:twoCellAnchor>
  <xdr:twoCellAnchor editAs="oneCell">
    <xdr:from>
      <xdr:col>23</xdr:col>
      <xdr:colOff>15716</xdr:colOff>
      <xdr:row>40</xdr:row>
      <xdr:rowOff>5714</xdr:rowOff>
    </xdr:from>
    <xdr:to>
      <xdr:col>24</xdr:col>
      <xdr:colOff>27146</xdr:colOff>
      <xdr:row>41</xdr:row>
      <xdr:rowOff>9525</xdr:rowOff>
    </xdr:to>
    <xdr:pic>
      <xdr:nvPicPr>
        <xdr:cNvPr id="39" name="Kép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a:stretch>
          <a:fillRect/>
        </a:stretch>
      </xdr:blipFill>
      <xdr:spPr>
        <a:xfrm>
          <a:off x="7409497" y="12602527"/>
          <a:ext cx="334804" cy="323374"/>
        </a:xfrm>
        <a:prstGeom prst="rect">
          <a:avLst/>
        </a:prstGeom>
      </xdr:spPr>
    </xdr:pic>
    <xdr:clientData/>
  </xdr:twoCellAnchor>
  <xdr:twoCellAnchor editAs="oneCell">
    <xdr:from>
      <xdr:col>23</xdr:col>
      <xdr:colOff>11907</xdr:colOff>
      <xdr:row>49</xdr:row>
      <xdr:rowOff>305752</xdr:rowOff>
    </xdr:from>
    <xdr:to>
      <xdr:col>24</xdr:col>
      <xdr:colOff>30957</xdr:colOff>
      <xdr:row>51</xdr:row>
      <xdr:rowOff>3333</xdr:rowOff>
    </xdr:to>
    <xdr:pic>
      <xdr:nvPicPr>
        <xdr:cNvPr id="40" name="Kép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
        <a:stretch>
          <a:fillRect/>
        </a:stretch>
      </xdr:blipFill>
      <xdr:spPr>
        <a:xfrm>
          <a:off x="7405688" y="15795783"/>
          <a:ext cx="342424" cy="340519"/>
        </a:xfrm>
        <a:prstGeom prst="rect">
          <a:avLst/>
        </a:prstGeom>
      </xdr:spPr>
    </xdr:pic>
    <xdr:clientData/>
  </xdr:twoCellAnchor>
  <xdr:oneCellAnchor>
    <xdr:from>
      <xdr:col>6</xdr:col>
      <xdr:colOff>11906</xdr:colOff>
      <xdr:row>12</xdr:row>
      <xdr:rowOff>-1</xdr:rowOff>
    </xdr:from>
    <xdr:ext cx="342000" cy="342000"/>
    <xdr:pic>
      <xdr:nvPicPr>
        <xdr:cNvPr id="41" name="Kép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0719" y="3595687"/>
          <a:ext cx="342000" cy="342000"/>
        </a:xfrm>
        <a:prstGeom prst="rect">
          <a:avLst/>
        </a:prstGeom>
      </xdr:spPr>
    </xdr:pic>
    <xdr:clientData/>
  </xdr:oneCellAnchor>
  <xdr:oneCellAnchor>
    <xdr:from>
      <xdr:col>6</xdr:col>
      <xdr:colOff>11906</xdr:colOff>
      <xdr:row>14</xdr:row>
      <xdr:rowOff>309563</xdr:rowOff>
    </xdr:from>
    <xdr:ext cx="342000" cy="342000"/>
    <xdr:pic>
      <xdr:nvPicPr>
        <xdr:cNvPr id="42" name="Kép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0719" y="4548188"/>
          <a:ext cx="342000" cy="342000"/>
        </a:xfrm>
        <a:prstGeom prst="rect">
          <a:avLst/>
        </a:prstGeom>
      </xdr:spPr>
    </xdr:pic>
    <xdr:clientData/>
  </xdr:oneCellAnchor>
  <xdr:oneCellAnchor>
    <xdr:from>
      <xdr:col>6</xdr:col>
      <xdr:colOff>0</xdr:colOff>
      <xdr:row>21</xdr:row>
      <xdr:rowOff>0</xdr:rowOff>
    </xdr:from>
    <xdr:ext cx="342000" cy="342000"/>
    <xdr:pic>
      <xdr:nvPicPr>
        <xdr:cNvPr id="43" name="Kép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20240" y="6545580"/>
          <a:ext cx="342000" cy="342000"/>
        </a:xfrm>
        <a:prstGeom prst="rect">
          <a:avLst/>
        </a:prstGeom>
      </xdr:spPr>
    </xdr:pic>
    <xdr:clientData/>
  </xdr:oneCellAnchor>
  <xdr:oneCellAnchor>
    <xdr:from>
      <xdr:col>6</xdr:col>
      <xdr:colOff>0</xdr:colOff>
      <xdr:row>22</xdr:row>
      <xdr:rowOff>0</xdr:rowOff>
    </xdr:from>
    <xdr:ext cx="342000" cy="342000"/>
    <xdr:pic>
      <xdr:nvPicPr>
        <xdr:cNvPr id="44" name="Kép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20240" y="6873240"/>
          <a:ext cx="342000" cy="342000"/>
        </a:xfrm>
        <a:prstGeom prst="rect">
          <a:avLst/>
        </a:prstGeom>
      </xdr:spPr>
    </xdr:pic>
    <xdr:clientData/>
  </xdr:oneCellAnchor>
  <xdr:oneCellAnchor>
    <xdr:from>
      <xdr:col>6</xdr:col>
      <xdr:colOff>0</xdr:colOff>
      <xdr:row>26</xdr:row>
      <xdr:rowOff>0</xdr:rowOff>
    </xdr:from>
    <xdr:ext cx="342000" cy="342000"/>
    <xdr:pic>
      <xdr:nvPicPr>
        <xdr:cNvPr id="45" name="Kép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20240" y="8183880"/>
          <a:ext cx="342000" cy="342000"/>
        </a:xfrm>
        <a:prstGeom prst="rect">
          <a:avLst/>
        </a:prstGeom>
      </xdr:spPr>
    </xdr:pic>
    <xdr:clientData/>
  </xdr:oneCellAnchor>
  <xdr:oneCellAnchor>
    <xdr:from>
      <xdr:col>6</xdr:col>
      <xdr:colOff>11906</xdr:colOff>
      <xdr:row>31</xdr:row>
      <xdr:rowOff>309562</xdr:rowOff>
    </xdr:from>
    <xdr:ext cx="342000" cy="342000"/>
    <xdr:pic>
      <xdr:nvPicPr>
        <xdr:cNvPr id="46" name="Kép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40719" y="10013156"/>
          <a:ext cx="342000" cy="342000"/>
        </a:xfrm>
        <a:prstGeom prst="rect">
          <a:avLst/>
        </a:prstGeom>
      </xdr:spPr>
    </xdr:pic>
    <xdr:clientData/>
  </xdr:oneCellAnchor>
  <xdr:oneCellAnchor>
    <xdr:from>
      <xdr:col>23</xdr:col>
      <xdr:colOff>3811</xdr:colOff>
      <xdr:row>11</xdr:row>
      <xdr:rowOff>297657</xdr:rowOff>
    </xdr:from>
    <xdr:ext cx="342000" cy="342000"/>
    <xdr:pic>
      <xdr:nvPicPr>
        <xdr:cNvPr id="47" name="Kép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7592" y="3571876"/>
          <a:ext cx="342000" cy="342000"/>
        </a:xfrm>
        <a:prstGeom prst="rect">
          <a:avLst/>
        </a:prstGeom>
      </xdr:spPr>
    </xdr:pic>
    <xdr:clientData/>
  </xdr:oneCellAnchor>
  <xdr:oneCellAnchor>
    <xdr:from>
      <xdr:col>23</xdr:col>
      <xdr:colOff>0</xdr:colOff>
      <xdr:row>15</xdr:row>
      <xdr:rowOff>1</xdr:rowOff>
    </xdr:from>
    <xdr:ext cx="342000" cy="342000"/>
    <xdr:pic>
      <xdr:nvPicPr>
        <xdr:cNvPr id="48" name="Kép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3781" y="4560095"/>
          <a:ext cx="342000" cy="342000"/>
        </a:xfrm>
        <a:prstGeom prst="rect">
          <a:avLst/>
        </a:prstGeom>
      </xdr:spPr>
    </xdr:pic>
    <xdr:clientData/>
  </xdr:oneCellAnchor>
  <xdr:oneCellAnchor>
    <xdr:from>
      <xdr:col>23</xdr:col>
      <xdr:colOff>0</xdr:colOff>
      <xdr:row>19</xdr:row>
      <xdr:rowOff>0</xdr:rowOff>
    </xdr:from>
    <xdr:ext cx="342000" cy="342000"/>
    <xdr:pic>
      <xdr:nvPicPr>
        <xdr:cNvPr id="49" name="Kép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60920" y="5890260"/>
          <a:ext cx="342000" cy="342000"/>
        </a:xfrm>
        <a:prstGeom prst="rect">
          <a:avLst/>
        </a:prstGeom>
      </xdr:spPr>
    </xdr:pic>
    <xdr:clientData/>
  </xdr:oneCellAnchor>
  <xdr:oneCellAnchor>
    <xdr:from>
      <xdr:col>23</xdr:col>
      <xdr:colOff>0</xdr:colOff>
      <xdr:row>20</xdr:row>
      <xdr:rowOff>0</xdr:rowOff>
    </xdr:from>
    <xdr:ext cx="342000" cy="342000"/>
    <xdr:pic>
      <xdr:nvPicPr>
        <xdr:cNvPr id="50" name="Kép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60920" y="6217920"/>
          <a:ext cx="342000" cy="342000"/>
        </a:xfrm>
        <a:prstGeom prst="rect">
          <a:avLst/>
        </a:prstGeom>
      </xdr:spPr>
    </xdr:pic>
    <xdr:clientData/>
  </xdr:oneCellAnchor>
  <xdr:oneCellAnchor>
    <xdr:from>
      <xdr:col>23</xdr:col>
      <xdr:colOff>0</xdr:colOff>
      <xdr:row>21</xdr:row>
      <xdr:rowOff>0</xdr:rowOff>
    </xdr:from>
    <xdr:ext cx="342000" cy="342000"/>
    <xdr:pic>
      <xdr:nvPicPr>
        <xdr:cNvPr id="51" name="Kép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60920" y="6545580"/>
          <a:ext cx="342000" cy="342000"/>
        </a:xfrm>
        <a:prstGeom prst="rect">
          <a:avLst/>
        </a:prstGeom>
      </xdr:spPr>
    </xdr:pic>
    <xdr:clientData/>
  </xdr:oneCellAnchor>
  <xdr:oneCellAnchor>
    <xdr:from>
      <xdr:col>23</xdr:col>
      <xdr:colOff>0</xdr:colOff>
      <xdr:row>29</xdr:row>
      <xdr:rowOff>297656</xdr:rowOff>
    </xdr:from>
    <xdr:ext cx="342000" cy="342000"/>
    <xdr:pic>
      <xdr:nvPicPr>
        <xdr:cNvPr id="52" name="Kép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3781" y="9358312"/>
          <a:ext cx="342000" cy="342000"/>
        </a:xfrm>
        <a:prstGeom prst="rect">
          <a:avLst/>
        </a:prstGeom>
      </xdr:spPr>
    </xdr:pic>
    <xdr:clientData/>
  </xdr:oneCellAnchor>
  <xdr:oneCellAnchor>
    <xdr:from>
      <xdr:col>23</xdr:col>
      <xdr:colOff>3810</xdr:colOff>
      <xdr:row>34</xdr:row>
      <xdr:rowOff>301467</xdr:rowOff>
    </xdr:from>
    <xdr:ext cx="342000" cy="342000"/>
    <xdr:pic>
      <xdr:nvPicPr>
        <xdr:cNvPr id="53" name="Kép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7591" y="10969467"/>
          <a:ext cx="342000" cy="342000"/>
        </a:xfrm>
        <a:prstGeom prst="rect">
          <a:avLst/>
        </a:prstGeom>
      </xdr:spPr>
    </xdr:pic>
    <xdr:clientData/>
  </xdr:oneCellAnchor>
  <xdr:oneCellAnchor>
    <xdr:from>
      <xdr:col>23</xdr:col>
      <xdr:colOff>23813</xdr:colOff>
      <xdr:row>41</xdr:row>
      <xdr:rowOff>297657</xdr:rowOff>
    </xdr:from>
    <xdr:ext cx="342000" cy="342000"/>
    <xdr:pic>
      <xdr:nvPicPr>
        <xdr:cNvPr id="54" name="Kép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17594" y="13215938"/>
          <a:ext cx="342000" cy="342000"/>
        </a:xfrm>
        <a:prstGeom prst="rect">
          <a:avLst/>
        </a:prstGeom>
      </xdr:spPr>
    </xdr:pic>
    <xdr:clientData/>
  </xdr:oneCellAnchor>
  <xdr:oneCellAnchor>
    <xdr:from>
      <xdr:col>23</xdr:col>
      <xdr:colOff>20002</xdr:colOff>
      <xdr:row>40</xdr:row>
      <xdr:rowOff>299560</xdr:rowOff>
    </xdr:from>
    <xdr:ext cx="342000" cy="342000"/>
    <xdr:pic>
      <xdr:nvPicPr>
        <xdr:cNvPr id="55" name="Kép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13783" y="12896373"/>
          <a:ext cx="342000" cy="342000"/>
        </a:xfrm>
        <a:prstGeom prst="rect">
          <a:avLst/>
        </a:prstGeom>
      </xdr:spPr>
    </xdr:pic>
    <xdr:clientData/>
  </xdr:oneCellAnchor>
  <xdr:oneCellAnchor>
    <xdr:from>
      <xdr:col>6</xdr:col>
      <xdr:colOff>3810</xdr:colOff>
      <xdr:row>16</xdr:row>
      <xdr:rowOff>317659</xdr:rowOff>
    </xdr:from>
    <xdr:ext cx="335962" cy="342000"/>
    <xdr:pic>
      <xdr:nvPicPr>
        <xdr:cNvPr id="56" name="Kép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32623" y="5199222"/>
          <a:ext cx="335962" cy="342000"/>
        </a:xfrm>
        <a:prstGeom prst="rect">
          <a:avLst/>
        </a:prstGeom>
      </xdr:spPr>
    </xdr:pic>
    <xdr:clientData/>
  </xdr:oneCellAnchor>
  <xdr:oneCellAnchor>
    <xdr:from>
      <xdr:col>23</xdr:col>
      <xdr:colOff>0</xdr:colOff>
      <xdr:row>15</xdr:row>
      <xdr:rowOff>309562</xdr:rowOff>
    </xdr:from>
    <xdr:ext cx="335962" cy="342000"/>
    <xdr:pic>
      <xdr:nvPicPr>
        <xdr:cNvPr id="57" name="Kép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93781" y="4869656"/>
          <a:ext cx="335962" cy="342000"/>
        </a:xfrm>
        <a:prstGeom prst="rect">
          <a:avLst/>
        </a:prstGeom>
      </xdr:spPr>
    </xdr:pic>
    <xdr:clientData/>
  </xdr:oneCellAnchor>
  <xdr:oneCellAnchor>
    <xdr:from>
      <xdr:col>6</xdr:col>
      <xdr:colOff>15717</xdr:colOff>
      <xdr:row>17</xdr:row>
      <xdr:rowOff>311468</xdr:rowOff>
    </xdr:from>
    <xdr:ext cx="342000" cy="342000"/>
    <xdr:pic>
      <xdr:nvPicPr>
        <xdr:cNvPr id="58" name="Kép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44530" y="5514499"/>
          <a:ext cx="342000" cy="342000"/>
        </a:xfrm>
        <a:prstGeom prst="rect">
          <a:avLst/>
        </a:prstGeom>
      </xdr:spPr>
    </xdr:pic>
    <xdr:clientData/>
  </xdr:oneCellAnchor>
  <xdr:oneCellAnchor>
    <xdr:from>
      <xdr:col>23</xdr:col>
      <xdr:colOff>0</xdr:colOff>
      <xdr:row>17</xdr:row>
      <xdr:rowOff>0</xdr:rowOff>
    </xdr:from>
    <xdr:ext cx="342000" cy="342000"/>
    <xdr:pic>
      <xdr:nvPicPr>
        <xdr:cNvPr id="59" name="Kép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60920" y="5234940"/>
          <a:ext cx="342000" cy="342000"/>
        </a:xfrm>
        <a:prstGeom prst="rect">
          <a:avLst/>
        </a:prstGeom>
      </xdr:spPr>
    </xdr:pic>
    <xdr:clientData/>
  </xdr:oneCellAnchor>
  <xdr:oneCellAnchor>
    <xdr:from>
      <xdr:col>23</xdr:col>
      <xdr:colOff>20002</xdr:colOff>
      <xdr:row>26</xdr:row>
      <xdr:rowOff>1</xdr:rowOff>
    </xdr:from>
    <xdr:ext cx="342000" cy="342000"/>
    <xdr:pic>
      <xdr:nvPicPr>
        <xdr:cNvPr id="60" name="Kép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13783" y="8096251"/>
          <a:ext cx="342000" cy="342000"/>
        </a:xfrm>
        <a:prstGeom prst="rect">
          <a:avLst/>
        </a:prstGeom>
      </xdr:spPr>
    </xdr:pic>
    <xdr:clientData/>
  </xdr:oneCellAnchor>
  <xdr:oneCellAnchor>
    <xdr:from>
      <xdr:col>23</xdr:col>
      <xdr:colOff>11906</xdr:colOff>
      <xdr:row>42</xdr:row>
      <xdr:rowOff>285750</xdr:rowOff>
    </xdr:from>
    <xdr:ext cx="342000" cy="342000"/>
    <xdr:pic>
      <xdr:nvPicPr>
        <xdr:cNvPr id="61" name="Kép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05687" y="13525500"/>
          <a:ext cx="342000" cy="342000"/>
        </a:xfrm>
        <a:prstGeom prst="rect">
          <a:avLst/>
        </a:prstGeom>
      </xdr:spPr>
    </xdr:pic>
    <xdr:clientData/>
  </xdr:oneCellAnchor>
  <xdr:oneCellAnchor>
    <xdr:from>
      <xdr:col>6</xdr:col>
      <xdr:colOff>0</xdr:colOff>
      <xdr:row>20</xdr:row>
      <xdr:rowOff>0</xdr:rowOff>
    </xdr:from>
    <xdr:ext cx="342000" cy="342000"/>
    <xdr:pic>
      <xdr:nvPicPr>
        <xdr:cNvPr id="63" name="Kép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20240" y="6217920"/>
          <a:ext cx="342000" cy="342000"/>
        </a:xfrm>
        <a:prstGeom prst="rect">
          <a:avLst/>
        </a:prstGeom>
      </xdr:spPr>
    </xdr:pic>
    <xdr:clientData/>
  </xdr:oneCellAnchor>
  <xdr:oneCellAnchor>
    <xdr:from>
      <xdr:col>23</xdr:col>
      <xdr:colOff>0</xdr:colOff>
      <xdr:row>18</xdr:row>
      <xdr:rowOff>0</xdr:rowOff>
    </xdr:from>
    <xdr:ext cx="342000" cy="342000"/>
    <xdr:pic>
      <xdr:nvPicPr>
        <xdr:cNvPr id="64" name="Kép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60920" y="5562600"/>
          <a:ext cx="342000" cy="342000"/>
        </a:xfrm>
        <a:prstGeom prst="rect">
          <a:avLst/>
        </a:prstGeom>
      </xdr:spPr>
    </xdr:pic>
    <xdr:clientData/>
  </xdr:oneCellAnchor>
  <xdr:oneCellAnchor>
    <xdr:from>
      <xdr:col>23</xdr:col>
      <xdr:colOff>23812</xdr:colOff>
      <xdr:row>44</xdr:row>
      <xdr:rowOff>297655</xdr:rowOff>
    </xdr:from>
    <xdr:ext cx="342000" cy="342000"/>
    <xdr:pic>
      <xdr:nvPicPr>
        <xdr:cNvPr id="65" name="Kép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17593" y="14180343"/>
          <a:ext cx="342000" cy="342000"/>
        </a:xfrm>
        <a:prstGeom prst="rect">
          <a:avLst/>
        </a:prstGeom>
      </xdr:spPr>
    </xdr:pic>
    <xdr:clientData/>
  </xdr:oneCellAnchor>
  <xdr:oneCellAnchor>
    <xdr:from>
      <xdr:col>23</xdr:col>
      <xdr:colOff>20003</xdr:colOff>
      <xdr:row>43</xdr:row>
      <xdr:rowOff>285750</xdr:rowOff>
    </xdr:from>
    <xdr:ext cx="342000" cy="342000"/>
    <xdr:pic>
      <xdr:nvPicPr>
        <xdr:cNvPr id="66" name="Kép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13784" y="13846969"/>
          <a:ext cx="342000" cy="342000"/>
        </a:xfrm>
        <a:prstGeom prst="rect">
          <a:avLst/>
        </a:prstGeom>
      </xdr:spPr>
    </xdr:pic>
    <xdr:clientData/>
  </xdr:oneCellAnchor>
  <xdr:oneCellAnchor>
    <xdr:from>
      <xdr:col>6</xdr:col>
      <xdr:colOff>0</xdr:colOff>
      <xdr:row>14</xdr:row>
      <xdr:rowOff>0</xdr:rowOff>
    </xdr:from>
    <xdr:ext cx="342000" cy="342000"/>
    <xdr:pic>
      <xdr:nvPicPr>
        <xdr:cNvPr id="67" name="Kép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20240" y="4251960"/>
          <a:ext cx="342000" cy="342000"/>
        </a:xfrm>
        <a:prstGeom prst="rect">
          <a:avLst/>
        </a:prstGeom>
      </xdr:spPr>
    </xdr:pic>
    <xdr:clientData/>
  </xdr:oneCellAnchor>
  <xdr:oneCellAnchor>
    <xdr:from>
      <xdr:col>23</xdr:col>
      <xdr:colOff>0</xdr:colOff>
      <xdr:row>14</xdr:row>
      <xdr:rowOff>0</xdr:rowOff>
    </xdr:from>
    <xdr:ext cx="342000" cy="342000"/>
    <xdr:pic>
      <xdr:nvPicPr>
        <xdr:cNvPr id="68" name="Kép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360920" y="4251960"/>
          <a:ext cx="342000" cy="342000"/>
        </a:xfrm>
        <a:prstGeom prst="rect">
          <a:avLst/>
        </a:prstGeom>
      </xdr:spPr>
    </xdr:pic>
    <xdr:clientData/>
  </xdr:oneCellAnchor>
  <xdr:oneCellAnchor>
    <xdr:from>
      <xdr:col>23</xdr:col>
      <xdr:colOff>0</xdr:colOff>
      <xdr:row>38</xdr:row>
      <xdr:rowOff>297656</xdr:rowOff>
    </xdr:from>
    <xdr:ext cx="342000" cy="342000"/>
    <xdr:pic>
      <xdr:nvPicPr>
        <xdr:cNvPr id="69" name="Kép 68">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93781" y="12251531"/>
          <a:ext cx="342000" cy="342000"/>
        </a:xfrm>
        <a:prstGeom prst="rect">
          <a:avLst/>
        </a:prstGeom>
      </xdr:spPr>
    </xdr:pic>
    <xdr:clientData/>
  </xdr:oneCellAnchor>
  <xdr:oneCellAnchor>
    <xdr:from>
      <xdr:col>23</xdr:col>
      <xdr:colOff>0</xdr:colOff>
      <xdr:row>53</xdr:row>
      <xdr:rowOff>1</xdr:rowOff>
    </xdr:from>
    <xdr:ext cx="342000" cy="342000"/>
    <xdr:pic>
      <xdr:nvPicPr>
        <xdr:cNvPr id="70" name="Kép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93781" y="16775907"/>
          <a:ext cx="342000" cy="342000"/>
        </a:xfrm>
        <a:prstGeom prst="rect">
          <a:avLst/>
        </a:prstGeom>
      </xdr:spPr>
    </xdr:pic>
    <xdr:clientData/>
  </xdr:oneCellAnchor>
  <xdr:twoCellAnchor editAs="oneCell">
    <xdr:from>
      <xdr:col>23</xdr:col>
      <xdr:colOff>23812</xdr:colOff>
      <xdr:row>53</xdr:row>
      <xdr:rowOff>309564</xdr:rowOff>
    </xdr:from>
    <xdr:to>
      <xdr:col>24</xdr:col>
      <xdr:colOff>47677</xdr:colOff>
      <xdr:row>55</xdr:row>
      <xdr:rowOff>11959</xdr:rowOff>
    </xdr:to>
    <xdr:pic>
      <xdr:nvPicPr>
        <xdr:cNvPr id="71" name="Kép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17593" y="17085470"/>
          <a:ext cx="343429" cy="343428"/>
        </a:xfrm>
        <a:prstGeom prst="rect">
          <a:avLst/>
        </a:prstGeom>
      </xdr:spPr>
    </xdr:pic>
    <xdr:clientData/>
  </xdr:twoCellAnchor>
  <xdr:oneCellAnchor>
    <xdr:from>
      <xdr:col>23</xdr:col>
      <xdr:colOff>11906</xdr:colOff>
      <xdr:row>54</xdr:row>
      <xdr:rowOff>309563</xdr:rowOff>
    </xdr:from>
    <xdr:ext cx="342000" cy="342000"/>
    <xdr:pic>
      <xdr:nvPicPr>
        <xdr:cNvPr id="72" name="Kép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05687" y="17406938"/>
          <a:ext cx="342000" cy="342000"/>
        </a:xfrm>
        <a:prstGeom prst="rect">
          <a:avLst/>
        </a:prstGeom>
      </xdr:spPr>
    </xdr:pic>
    <xdr:clientData/>
  </xdr:oneCellAnchor>
  <xdr:twoCellAnchor editAs="oneCell">
    <xdr:from>
      <xdr:col>23</xdr:col>
      <xdr:colOff>15716</xdr:colOff>
      <xdr:row>47</xdr:row>
      <xdr:rowOff>293845</xdr:rowOff>
    </xdr:from>
    <xdr:to>
      <xdr:col>24</xdr:col>
      <xdr:colOff>30056</xdr:colOff>
      <xdr:row>49</xdr:row>
      <xdr:rowOff>52</xdr:rowOff>
    </xdr:to>
    <xdr:pic>
      <xdr:nvPicPr>
        <xdr:cNvPr id="73" name="Kép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409497" y="15140939"/>
          <a:ext cx="337714" cy="349144"/>
        </a:xfrm>
        <a:prstGeom prst="rect">
          <a:avLst/>
        </a:prstGeom>
      </xdr:spPr>
    </xdr:pic>
    <xdr:clientData/>
  </xdr:twoCellAnchor>
  <xdr:twoCellAnchor editAs="oneCell">
    <xdr:from>
      <xdr:col>23</xdr:col>
      <xdr:colOff>11906</xdr:colOff>
      <xdr:row>37</xdr:row>
      <xdr:rowOff>309563</xdr:rowOff>
    </xdr:from>
    <xdr:to>
      <xdr:col>24</xdr:col>
      <xdr:colOff>31961</xdr:colOff>
      <xdr:row>39</xdr:row>
      <xdr:rowOff>11959</xdr:rowOff>
    </xdr:to>
    <xdr:pic>
      <xdr:nvPicPr>
        <xdr:cNvPr id="74" name="Kép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405687" y="11941969"/>
          <a:ext cx="343429" cy="343429"/>
        </a:xfrm>
        <a:prstGeom prst="rect">
          <a:avLst/>
        </a:prstGeom>
      </xdr:spPr>
    </xdr:pic>
    <xdr:clientData/>
  </xdr:twoCellAnchor>
  <xdr:twoCellAnchor editAs="oneCell">
    <xdr:from>
      <xdr:col>6</xdr:col>
      <xdr:colOff>0</xdr:colOff>
      <xdr:row>32</xdr:row>
      <xdr:rowOff>297656</xdr:rowOff>
    </xdr:from>
    <xdr:to>
      <xdr:col>7</xdr:col>
      <xdr:colOff>18150</xdr:colOff>
      <xdr:row>34</xdr:row>
      <xdr:rowOff>53</xdr:rowOff>
    </xdr:to>
    <xdr:pic>
      <xdr:nvPicPr>
        <xdr:cNvPr id="75" name="Kép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28813" y="10322719"/>
          <a:ext cx="339618" cy="339619"/>
        </a:xfrm>
        <a:prstGeom prst="rect">
          <a:avLst/>
        </a:prstGeom>
      </xdr:spPr>
    </xdr:pic>
    <xdr:clientData/>
  </xdr:twoCellAnchor>
  <xdr:twoCellAnchor editAs="oneCell">
    <xdr:from>
      <xdr:col>6</xdr:col>
      <xdr:colOff>0</xdr:colOff>
      <xdr:row>23</xdr:row>
      <xdr:rowOff>0</xdr:rowOff>
    </xdr:from>
    <xdr:to>
      <xdr:col>7</xdr:col>
      <xdr:colOff>21960</xdr:colOff>
      <xdr:row>24</xdr:row>
      <xdr:rowOff>21960</xdr:rowOff>
    </xdr:to>
    <xdr:pic>
      <xdr:nvPicPr>
        <xdr:cNvPr id="76" name="Kép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20240" y="7200900"/>
          <a:ext cx="342000" cy="342000"/>
        </a:xfrm>
        <a:prstGeom prst="rect">
          <a:avLst/>
        </a:prstGeom>
      </xdr:spPr>
    </xdr:pic>
    <xdr:clientData/>
  </xdr:twoCellAnchor>
  <xdr:twoCellAnchor editAs="oneCell">
    <xdr:from>
      <xdr:col>6</xdr:col>
      <xdr:colOff>0</xdr:colOff>
      <xdr:row>24</xdr:row>
      <xdr:rowOff>0</xdr:rowOff>
    </xdr:from>
    <xdr:to>
      <xdr:col>7</xdr:col>
      <xdr:colOff>21960</xdr:colOff>
      <xdr:row>25</xdr:row>
      <xdr:rowOff>21960</xdr:rowOff>
    </xdr:to>
    <xdr:pic>
      <xdr:nvPicPr>
        <xdr:cNvPr id="77" name="Kép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20240" y="7528560"/>
          <a:ext cx="342000" cy="342000"/>
        </a:xfrm>
        <a:prstGeom prst="rect">
          <a:avLst/>
        </a:prstGeom>
      </xdr:spPr>
    </xdr:pic>
    <xdr:clientData/>
  </xdr:twoCellAnchor>
  <xdr:twoCellAnchor editAs="oneCell">
    <xdr:from>
      <xdr:col>23</xdr:col>
      <xdr:colOff>0</xdr:colOff>
      <xdr:row>23</xdr:row>
      <xdr:rowOff>0</xdr:rowOff>
    </xdr:from>
    <xdr:to>
      <xdr:col>24</xdr:col>
      <xdr:colOff>21960</xdr:colOff>
      <xdr:row>24</xdr:row>
      <xdr:rowOff>21960</xdr:rowOff>
    </xdr:to>
    <xdr:pic>
      <xdr:nvPicPr>
        <xdr:cNvPr id="78" name="Kép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60920" y="7200900"/>
          <a:ext cx="342000" cy="342000"/>
        </a:xfrm>
        <a:prstGeom prst="rect">
          <a:avLst/>
        </a:prstGeom>
      </xdr:spPr>
    </xdr:pic>
    <xdr:clientData/>
  </xdr:twoCellAnchor>
  <xdr:twoCellAnchor editAs="oneCell">
    <xdr:from>
      <xdr:col>23</xdr:col>
      <xdr:colOff>0</xdr:colOff>
      <xdr:row>24</xdr:row>
      <xdr:rowOff>0</xdr:rowOff>
    </xdr:from>
    <xdr:to>
      <xdr:col>24</xdr:col>
      <xdr:colOff>21960</xdr:colOff>
      <xdr:row>25</xdr:row>
      <xdr:rowOff>21960</xdr:rowOff>
    </xdr:to>
    <xdr:pic>
      <xdr:nvPicPr>
        <xdr:cNvPr id="79" name="Kép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60920" y="7528560"/>
          <a:ext cx="342000" cy="342000"/>
        </a:xfrm>
        <a:prstGeom prst="rect">
          <a:avLst/>
        </a:prstGeom>
      </xdr:spPr>
    </xdr:pic>
    <xdr:clientData/>
  </xdr:twoCellAnchor>
  <xdr:twoCellAnchor editAs="oneCell">
    <xdr:from>
      <xdr:col>23</xdr:col>
      <xdr:colOff>0</xdr:colOff>
      <xdr:row>27</xdr:row>
      <xdr:rowOff>297656</xdr:rowOff>
    </xdr:from>
    <xdr:to>
      <xdr:col>24</xdr:col>
      <xdr:colOff>18150</xdr:colOff>
      <xdr:row>29</xdr:row>
      <xdr:rowOff>1958</xdr:rowOff>
    </xdr:to>
    <xdr:pic>
      <xdr:nvPicPr>
        <xdr:cNvPr id="80" name="Kép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393781" y="8715375"/>
          <a:ext cx="343429" cy="343429"/>
        </a:xfrm>
        <a:prstGeom prst="rect">
          <a:avLst/>
        </a:prstGeom>
      </xdr:spPr>
    </xdr:pic>
    <xdr:clientData/>
  </xdr:twoCellAnchor>
  <xdr:twoCellAnchor editAs="oneCell">
    <xdr:from>
      <xdr:col>23</xdr:col>
      <xdr:colOff>11906</xdr:colOff>
      <xdr:row>31</xdr:row>
      <xdr:rowOff>309562</xdr:rowOff>
    </xdr:from>
    <xdr:to>
      <xdr:col>24</xdr:col>
      <xdr:colOff>31961</xdr:colOff>
      <xdr:row>33</xdr:row>
      <xdr:rowOff>11959</xdr:rowOff>
    </xdr:to>
    <xdr:pic>
      <xdr:nvPicPr>
        <xdr:cNvPr id="81" name="Kép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405687" y="10013156"/>
          <a:ext cx="343429" cy="343429"/>
        </a:xfrm>
        <a:prstGeom prst="rect">
          <a:avLst/>
        </a:prstGeom>
      </xdr:spPr>
    </xdr:pic>
    <xdr:clientData/>
  </xdr:twoCellAnchor>
  <xdr:twoCellAnchor editAs="oneCell">
    <xdr:from>
      <xdr:col>23</xdr:col>
      <xdr:colOff>23812</xdr:colOff>
      <xdr:row>46</xdr:row>
      <xdr:rowOff>285750</xdr:rowOff>
    </xdr:from>
    <xdr:to>
      <xdr:col>24</xdr:col>
      <xdr:colOff>47677</xdr:colOff>
      <xdr:row>47</xdr:row>
      <xdr:rowOff>307709</xdr:rowOff>
    </xdr:to>
    <xdr:pic>
      <xdr:nvPicPr>
        <xdr:cNvPr id="82" name="Kép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417593" y="14811375"/>
          <a:ext cx="343429" cy="343428"/>
        </a:xfrm>
        <a:prstGeom prst="rect">
          <a:avLst/>
        </a:prstGeom>
      </xdr:spPr>
    </xdr:pic>
    <xdr:clientData/>
  </xdr:twoCellAnchor>
  <xdr:twoCellAnchor editAs="oneCell">
    <xdr:from>
      <xdr:col>23</xdr:col>
      <xdr:colOff>23813</xdr:colOff>
      <xdr:row>45</xdr:row>
      <xdr:rowOff>309562</xdr:rowOff>
    </xdr:from>
    <xdr:to>
      <xdr:col>24</xdr:col>
      <xdr:colOff>47678</xdr:colOff>
      <xdr:row>47</xdr:row>
      <xdr:rowOff>10053</xdr:rowOff>
    </xdr:to>
    <xdr:pic>
      <xdr:nvPicPr>
        <xdr:cNvPr id="83" name="Kép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17594" y="14513718"/>
          <a:ext cx="343429" cy="341524"/>
        </a:xfrm>
        <a:prstGeom prst="rect">
          <a:avLst/>
        </a:prstGeom>
      </xdr:spPr>
    </xdr:pic>
    <xdr:clientData/>
  </xdr:twoCellAnchor>
  <xdr:twoCellAnchor>
    <xdr:from>
      <xdr:col>37</xdr:col>
      <xdr:colOff>750093</xdr:colOff>
      <xdr:row>1</xdr:row>
      <xdr:rowOff>18574</xdr:rowOff>
    </xdr:from>
    <xdr:to>
      <xdr:col>37</xdr:col>
      <xdr:colOff>1293017</xdr:colOff>
      <xdr:row>1</xdr:row>
      <xdr:rowOff>218599</xdr:rowOff>
    </xdr:to>
    <xdr:sp macro="" textlink="">
      <xdr:nvSpPr>
        <xdr:cNvPr id="84" name="Lekerekített téglalap 1">
          <a:hlinkClick xmlns:r="http://schemas.openxmlformats.org/officeDocument/2006/relationships" r:id="rId1" tooltip="Season 2011/2012"/>
          <a:extLst>
            <a:ext uri="{FF2B5EF4-FFF2-40B4-BE49-F238E27FC236}">
              <a16:creationId xmlns:a16="http://schemas.microsoft.com/office/drawing/2014/main" id="{C239C188-5B56-423F-9AA2-D470A023425A}"/>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85" name="Lekerekített téglalap 2">
          <a:hlinkClick xmlns:r="http://schemas.openxmlformats.org/officeDocument/2006/relationships" r:id="rId1" tooltip="Season 2010/2011"/>
          <a:extLst>
            <a:ext uri="{FF2B5EF4-FFF2-40B4-BE49-F238E27FC236}">
              <a16:creationId xmlns:a16="http://schemas.microsoft.com/office/drawing/2014/main" id="{B5423948-08F6-45BC-AB72-1C70C322B02A}"/>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86" name="Lekerekített téglalap 3">
          <a:hlinkClick xmlns:r="http://schemas.openxmlformats.org/officeDocument/2006/relationships" r:id="rId1" tooltip="Season 2009/2010"/>
          <a:extLst>
            <a:ext uri="{FF2B5EF4-FFF2-40B4-BE49-F238E27FC236}">
              <a16:creationId xmlns:a16="http://schemas.microsoft.com/office/drawing/2014/main" id="{164ADFF2-E754-411D-984E-E6F103E6E051}"/>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147638</xdr:colOff>
      <xdr:row>1</xdr:row>
      <xdr:rowOff>35242</xdr:rowOff>
    </xdr:from>
    <xdr:to>
      <xdr:col>7</xdr:col>
      <xdr:colOff>232587</xdr:colOff>
      <xdr:row>1</xdr:row>
      <xdr:rowOff>492442</xdr:rowOff>
    </xdr:to>
    <xdr:sp macro="" textlink="">
      <xdr:nvSpPr>
        <xdr:cNvPr id="87" name="Lekerekített téglalap 64">
          <a:hlinkClick xmlns:r="http://schemas.openxmlformats.org/officeDocument/2006/relationships" r:id="rId15" tooltip="2004 Pirmasens"/>
          <a:extLst>
            <a:ext uri="{FF2B5EF4-FFF2-40B4-BE49-F238E27FC236}">
              <a16:creationId xmlns:a16="http://schemas.microsoft.com/office/drawing/2014/main" id="{02BCB380-4D80-40E9-A7C9-5E8DD4663AA9}"/>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88" name="Lekerekített téglalap 65">
          <a:hlinkClick xmlns:r="http://schemas.openxmlformats.org/officeDocument/2006/relationships" r:id="rId16" tooltip="2005 Pirmasens"/>
          <a:extLst>
            <a:ext uri="{FF2B5EF4-FFF2-40B4-BE49-F238E27FC236}">
              <a16:creationId xmlns:a16="http://schemas.microsoft.com/office/drawing/2014/main" id="{2B6C3451-34D8-4B56-A414-011A6BFBCB07}"/>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89" name="Lekerekített téglalap 66">
          <a:hlinkClick xmlns:r="http://schemas.openxmlformats.org/officeDocument/2006/relationships" r:id="rId17" tooltip="2006 Pirmasens"/>
          <a:extLst>
            <a:ext uri="{FF2B5EF4-FFF2-40B4-BE49-F238E27FC236}">
              <a16:creationId xmlns:a16="http://schemas.microsoft.com/office/drawing/2014/main" id="{1421D26F-C3B0-49B6-8D91-97756167B815}"/>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90" name="Lekerekített téglalap 67">
          <a:hlinkClick xmlns:r="http://schemas.openxmlformats.org/officeDocument/2006/relationships" r:id="rId18" tooltip="2007 Pirmasens"/>
          <a:extLst>
            <a:ext uri="{FF2B5EF4-FFF2-40B4-BE49-F238E27FC236}">
              <a16:creationId xmlns:a16="http://schemas.microsoft.com/office/drawing/2014/main" id="{127F6FF3-BE06-446D-9A11-3FAAB3583870}"/>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91" name="Lekerekített téglalap 68">
          <a:hlinkClick xmlns:r="http://schemas.openxmlformats.org/officeDocument/2006/relationships" r:id="rId19" tooltip="2008 Pirmasens"/>
          <a:extLst>
            <a:ext uri="{FF2B5EF4-FFF2-40B4-BE49-F238E27FC236}">
              <a16:creationId xmlns:a16="http://schemas.microsoft.com/office/drawing/2014/main" id="{37B04A57-F676-4D8D-94B0-4B18492AFE2F}"/>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92" name="Lekerekített téglalap 69">
          <a:hlinkClick xmlns:r="http://schemas.openxmlformats.org/officeDocument/2006/relationships" r:id="rId20" tooltip="2009 Fulda"/>
          <a:extLst>
            <a:ext uri="{FF2B5EF4-FFF2-40B4-BE49-F238E27FC236}">
              <a16:creationId xmlns:a16="http://schemas.microsoft.com/office/drawing/2014/main" id="{BD87C6E7-0393-482C-86A3-D2B8D1EBCB90}"/>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93" name="Lekerekített téglalap 70">
          <a:hlinkClick xmlns:r="http://schemas.openxmlformats.org/officeDocument/2006/relationships" r:id="rId21" tooltip="2010 Wroclaw"/>
          <a:extLst>
            <a:ext uri="{FF2B5EF4-FFF2-40B4-BE49-F238E27FC236}">
              <a16:creationId xmlns:a16="http://schemas.microsoft.com/office/drawing/2014/main" id="{7A3E60EB-2196-47B9-B23B-E3B8CAF6AA9E}"/>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94" name="Lekerekített téglalap 71">
          <a:hlinkClick xmlns:r="http://schemas.openxmlformats.org/officeDocument/2006/relationships" r:id="rId22" tooltip="2011 Varna"/>
          <a:extLst>
            <a:ext uri="{FF2B5EF4-FFF2-40B4-BE49-F238E27FC236}">
              <a16:creationId xmlns:a16="http://schemas.microsoft.com/office/drawing/2014/main" id="{C6AE0076-4244-4650-94C9-D125EEBDF2BE}"/>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95" name="Lekerekített téglalap 72">
          <a:hlinkClick xmlns:r="http://schemas.openxmlformats.org/officeDocument/2006/relationships" r:id="rId23" tooltip="2012 Almelo"/>
          <a:extLst>
            <a:ext uri="{FF2B5EF4-FFF2-40B4-BE49-F238E27FC236}">
              <a16:creationId xmlns:a16="http://schemas.microsoft.com/office/drawing/2014/main" id="{C01AB90B-E343-489E-8FF7-B3C56908F911}"/>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96" name="Lekerekített téglalap 73">
          <a:hlinkClick xmlns:r="http://schemas.openxmlformats.org/officeDocument/2006/relationships" r:id="rId24" tooltip="2013 Berlin"/>
          <a:extLst>
            <a:ext uri="{FF2B5EF4-FFF2-40B4-BE49-F238E27FC236}">
              <a16:creationId xmlns:a16="http://schemas.microsoft.com/office/drawing/2014/main" id="{36111125-3A57-475B-8844-721A90010DF5}"/>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97" name="Lekerekített téglalap 74">
          <a:hlinkClick xmlns:r="http://schemas.openxmlformats.org/officeDocument/2006/relationships" r:id="rId25" tooltip="2014 Billund"/>
          <a:extLst>
            <a:ext uri="{FF2B5EF4-FFF2-40B4-BE49-F238E27FC236}">
              <a16:creationId xmlns:a16="http://schemas.microsoft.com/office/drawing/2014/main" id="{5FC050D9-7214-4C35-9FA5-00269E12B76B}"/>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98" name="Lekerekített téglalap 75">
          <a:hlinkClick xmlns:r="http://schemas.openxmlformats.org/officeDocument/2006/relationships" r:id="rId26" tooltip="2015 Lubin"/>
          <a:extLst>
            <a:ext uri="{FF2B5EF4-FFF2-40B4-BE49-F238E27FC236}">
              <a16:creationId xmlns:a16="http://schemas.microsoft.com/office/drawing/2014/main" id="{AEC72FB5-AD29-4F6B-86E4-1E90B7D837A4}"/>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99" name="Lekerekített téglalap 76">
          <a:hlinkClick xmlns:r="http://schemas.openxmlformats.org/officeDocument/2006/relationships" r:id="rId27" tooltip="2016 Almelo"/>
          <a:extLst>
            <a:ext uri="{FF2B5EF4-FFF2-40B4-BE49-F238E27FC236}">
              <a16:creationId xmlns:a16="http://schemas.microsoft.com/office/drawing/2014/main" id="{97E5D9D2-9028-4680-8951-24725D05A15F}"/>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editAs="oneCell">
    <xdr:from>
      <xdr:col>0</xdr:col>
      <xdr:colOff>83344</xdr:colOff>
      <xdr:row>1</xdr:row>
      <xdr:rowOff>9525</xdr:rowOff>
    </xdr:from>
    <xdr:to>
      <xdr:col>5</xdr:col>
      <xdr:colOff>58039</xdr:colOff>
      <xdr:row>3</xdr:row>
      <xdr:rowOff>472440</xdr:rowOff>
    </xdr:to>
    <xdr:pic>
      <xdr:nvPicPr>
        <xdr:cNvPr id="100" name="Kép 99">
          <a:extLst>
            <a:ext uri="{FF2B5EF4-FFF2-40B4-BE49-F238E27FC236}">
              <a16:creationId xmlns:a16="http://schemas.microsoft.com/office/drawing/2014/main" id="{711B5655-0DD6-44E2-9A53-1DE1EA7640D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5249" y="68580"/>
          <a:ext cx="1588230" cy="155067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101" name="Lekerekített téglalap 82">
          <a:hlinkClick xmlns:r="http://schemas.openxmlformats.org/officeDocument/2006/relationships" r:id="rId29" tooltip="2017 Budapest"/>
          <a:extLst>
            <a:ext uri="{FF2B5EF4-FFF2-40B4-BE49-F238E27FC236}">
              <a16:creationId xmlns:a16="http://schemas.microsoft.com/office/drawing/2014/main" id="{4CAD328E-C459-4493-B673-9CEE01639AF2}"/>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102" name="Lekerekített téglalap 82">
          <a:hlinkClick xmlns:r="http://schemas.openxmlformats.org/officeDocument/2006/relationships" r:id="rId30" tooltip="2018 Billund"/>
          <a:extLst>
            <a:ext uri="{FF2B5EF4-FFF2-40B4-BE49-F238E27FC236}">
              <a16:creationId xmlns:a16="http://schemas.microsoft.com/office/drawing/2014/main" id="{437100B5-67DC-463F-922D-25F80BDA0B08}"/>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103" name="Lekerekített téglalap 76">
          <a:hlinkClick xmlns:r="http://schemas.openxmlformats.org/officeDocument/2006/relationships" r:id="rId31" tooltip="2019 Fulda"/>
          <a:extLst>
            <a:ext uri="{FF2B5EF4-FFF2-40B4-BE49-F238E27FC236}">
              <a16:creationId xmlns:a16="http://schemas.microsoft.com/office/drawing/2014/main" id="{D1474844-45C5-4391-9828-F2BC86FA9F4B}"/>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104" name="Lekerekített téglalap 82">
          <a:hlinkClick xmlns:r="http://schemas.openxmlformats.org/officeDocument/2006/relationships" r:id="rId32" tooltip="2020 Bierdzany"/>
          <a:extLst>
            <a:ext uri="{FF2B5EF4-FFF2-40B4-BE49-F238E27FC236}">
              <a16:creationId xmlns:a16="http://schemas.microsoft.com/office/drawing/2014/main" id="{294BBFF3-0761-433D-9257-4CA391E7B46D}"/>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105" name="Lekerekített téglalap 82">
          <a:hlinkClick xmlns:r="http://schemas.openxmlformats.org/officeDocument/2006/relationships" r:id="rId33" tooltip="2021 Bielsko-Biala"/>
          <a:extLst>
            <a:ext uri="{FF2B5EF4-FFF2-40B4-BE49-F238E27FC236}">
              <a16:creationId xmlns:a16="http://schemas.microsoft.com/office/drawing/2014/main" id="{43A61336-763D-4184-B04C-33DA03210CFD}"/>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31</xdr:col>
      <xdr:colOff>214313</xdr:colOff>
      <xdr:row>1</xdr:row>
      <xdr:rowOff>30956</xdr:rowOff>
    </xdr:from>
    <xdr:to>
      <xdr:col>36</xdr:col>
      <xdr:colOff>188587</xdr:colOff>
      <xdr:row>1</xdr:row>
      <xdr:rowOff>482441</xdr:rowOff>
    </xdr:to>
    <xdr:sp macro="" textlink="">
      <xdr:nvSpPr>
        <xdr:cNvPr id="106" name="Lekerekített téglalap 77">
          <a:hlinkClick xmlns:r="http://schemas.openxmlformats.org/officeDocument/2006/relationships" r:id="rId34" tooltip="Overview"/>
          <a:extLst>
            <a:ext uri="{FF2B5EF4-FFF2-40B4-BE49-F238E27FC236}">
              <a16:creationId xmlns:a16="http://schemas.microsoft.com/office/drawing/2014/main" id="{75F09C97-48BD-4DD2-A07D-A89BD4A968FF}"/>
            </a:ext>
          </a:extLst>
        </xdr:cNvPr>
        <xdr:cNvSpPr/>
      </xdr:nvSpPr>
      <xdr:spPr>
        <a:xfrm>
          <a:off x="10249853" y="86201"/>
          <a:ext cx="1597334" cy="44958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Overview</a:t>
          </a:r>
        </a:p>
      </xdr:txBody>
    </xdr:sp>
    <xdr:clientData/>
  </xdr:twoCellAnchor>
  <xdr:twoCellAnchor>
    <xdr:from>
      <xdr:col>31</xdr:col>
      <xdr:colOff>214313</xdr:colOff>
      <xdr:row>1</xdr:row>
      <xdr:rowOff>528161</xdr:rowOff>
    </xdr:from>
    <xdr:to>
      <xdr:col>36</xdr:col>
      <xdr:colOff>207637</xdr:colOff>
      <xdr:row>2</xdr:row>
      <xdr:rowOff>446246</xdr:rowOff>
    </xdr:to>
    <xdr:sp macro="" textlink="">
      <xdr:nvSpPr>
        <xdr:cNvPr id="107" name="Lekerekített téglalap 78">
          <a:hlinkClick xmlns:r="http://schemas.openxmlformats.org/officeDocument/2006/relationships" r:id="rId35" tooltip="All Time Table"/>
          <a:extLst>
            <a:ext uri="{FF2B5EF4-FFF2-40B4-BE49-F238E27FC236}">
              <a16:creationId xmlns:a16="http://schemas.microsoft.com/office/drawing/2014/main" id="{0E768EB8-F818-4168-BFAD-306DB74E296C}"/>
            </a:ext>
          </a:extLst>
        </xdr:cNvPr>
        <xdr:cNvSpPr/>
      </xdr:nvSpPr>
      <xdr:spPr>
        <a:xfrm>
          <a:off x="10249853" y="583406"/>
          <a:ext cx="1620194" cy="46101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214313</xdr:colOff>
      <xdr:row>2</xdr:row>
      <xdr:rowOff>528161</xdr:rowOff>
    </xdr:from>
    <xdr:to>
      <xdr:col>36</xdr:col>
      <xdr:colOff>207637</xdr:colOff>
      <xdr:row>3</xdr:row>
      <xdr:rowOff>446246</xdr:rowOff>
    </xdr:to>
    <xdr:sp macro="" textlink="">
      <xdr:nvSpPr>
        <xdr:cNvPr id="108" name="Lekerekített téglalap 79">
          <a:hlinkClick xmlns:r="http://schemas.openxmlformats.org/officeDocument/2006/relationships" r:id="rId36" tooltip="Records"/>
          <a:extLst>
            <a:ext uri="{FF2B5EF4-FFF2-40B4-BE49-F238E27FC236}">
              <a16:creationId xmlns:a16="http://schemas.microsoft.com/office/drawing/2014/main" id="{F17E9A98-4A97-4074-BFC0-07C534CAC410}"/>
            </a:ext>
          </a:extLst>
        </xdr:cNvPr>
        <xdr:cNvSpPr/>
      </xdr:nvSpPr>
      <xdr:spPr>
        <a:xfrm>
          <a:off x="10249853" y="1126331"/>
          <a:ext cx="1620194" cy="4610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Records</a:t>
          </a:r>
        </a:p>
      </xdr:txBody>
    </xdr:sp>
    <xdr:clientData/>
  </xdr:twoCellAnchor>
  <xdr:twoCellAnchor editAs="oneCell">
    <xdr:from>
      <xdr:col>36</xdr:col>
      <xdr:colOff>264318</xdr:colOff>
      <xdr:row>1</xdr:row>
      <xdr:rowOff>11906</xdr:rowOff>
    </xdr:from>
    <xdr:to>
      <xdr:col>41</xdr:col>
      <xdr:colOff>248062</xdr:colOff>
      <xdr:row>3</xdr:row>
      <xdr:rowOff>474821</xdr:rowOff>
    </xdr:to>
    <xdr:pic>
      <xdr:nvPicPr>
        <xdr:cNvPr id="109" name="Kép 108">
          <a:extLst>
            <a:ext uri="{FF2B5EF4-FFF2-40B4-BE49-F238E27FC236}">
              <a16:creationId xmlns:a16="http://schemas.microsoft.com/office/drawing/2014/main" id="{430B1B7E-A625-4B6B-9B68-9F5FC6D3B14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922918" y="72866"/>
          <a:ext cx="1599184" cy="1548765"/>
        </a:xfrm>
        <a:prstGeom prst="rect">
          <a:avLst/>
        </a:prstGeom>
      </xdr:spPr>
    </xdr:pic>
    <xdr:clientData/>
  </xdr:twoCellAnchor>
  <xdr:oneCellAnchor>
    <xdr:from>
      <xdr:col>6</xdr:col>
      <xdr:colOff>0</xdr:colOff>
      <xdr:row>28</xdr:row>
      <xdr:rowOff>0</xdr:rowOff>
    </xdr:from>
    <xdr:ext cx="342000" cy="342000"/>
    <xdr:pic>
      <xdr:nvPicPr>
        <xdr:cNvPr id="110" name="Kép 109">
          <a:extLst>
            <a:ext uri="{FF2B5EF4-FFF2-40B4-BE49-F238E27FC236}">
              <a16:creationId xmlns:a16="http://schemas.microsoft.com/office/drawing/2014/main" id="{6FFAC7E9-0C59-4D3B-B884-AF4D435EEF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28813" y="8739188"/>
          <a:ext cx="342000" cy="342000"/>
        </a:xfrm>
        <a:prstGeom prst="rect">
          <a:avLst/>
        </a:prstGeom>
      </xdr:spPr>
    </xdr:pic>
    <xdr:clientData/>
  </xdr:oneCellAnchor>
  <xdr:oneCellAnchor>
    <xdr:from>
      <xdr:col>6</xdr:col>
      <xdr:colOff>0</xdr:colOff>
      <xdr:row>29</xdr:row>
      <xdr:rowOff>0</xdr:rowOff>
    </xdr:from>
    <xdr:ext cx="342000" cy="342000"/>
    <xdr:pic>
      <xdr:nvPicPr>
        <xdr:cNvPr id="111" name="Kép 110">
          <a:extLst>
            <a:ext uri="{FF2B5EF4-FFF2-40B4-BE49-F238E27FC236}">
              <a16:creationId xmlns:a16="http://schemas.microsoft.com/office/drawing/2014/main" id="{DC552790-9BED-4435-8929-13978F59CB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28813" y="9060656"/>
          <a:ext cx="342000" cy="342000"/>
        </a:xfrm>
        <a:prstGeom prst="rect">
          <a:avLst/>
        </a:prstGeom>
      </xdr:spPr>
    </xdr:pic>
    <xdr:clientData/>
  </xdr:oneCellAnchor>
  <xdr:oneCellAnchor>
    <xdr:from>
      <xdr:col>6</xdr:col>
      <xdr:colOff>0</xdr:colOff>
      <xdr:row>27</xdr:row>
      <xdr:rowOff>0</xdr:rowOff>
    </xdr:from>
    <xdr:ext cx="342000" cy="342000"/>
    <xdr:pic>
      <xdr:nvPicPr>
        <xdr:cNvPr id="112" name="Kép 111">
          <a:extLst>
            <a:ext uri="{FF2B5EF4-FFF2-40B4-BE49-F238E27FC236}">
              <a16:creationId xmlns:a16="http://schemas.microsoft.com/office/drawing/2014/main" id="{20E31163-A150-4D3E-B5E6-5FC8DA7AE6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28813" y="8417719"/>
          <a:ext cx="342000" cy="342000"/>
        </a:xfrm>
        <a:prstGeom prst="rect">
          <a:avLst/>
        </a:prstGeom>
      </xdr:spPr>
    </xdr:pic>
    <xdr:clientData/>
  </xdr:oneCellAnchor>
  <xdr:oneCellAnchor>
    <xdr:from>
      <xdr:col>23</xdr:col>
      <xdr:colOff>0</xdr:colOff>
      <xdr:row>52</xdr:row>
      <xdr:rowOff>0</xdr:rowOff>
    </xdr:from>
    <xdr:ext cx="342000" cy="342000"/>
    <xdr:pic>
      <xdr:nvPicPr>
        <xdr:cNvPr id="113" name="Kép 112">
          <a:extLst>
            <a:ext uri="{FF2B5EF4-FFF2-40B4-BE49-F238E27FC236}">
              <a16:creationId xmlns:a16="http://schemas.microsoft.com/office/drawing/2014/main" id="{D27C839A-1E0B-4275-B60D-A313D01AD7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3781" y="16454438"/>
          <a:ext cx="342000" cy="342000"/>
        </a:xfrm>
        <a:prstGeom prst="rect">
          <a:avLst/>
        </a:prstGeom>
      </xdr:spPr>
    </xdr:pic>
    <xdr:clientData/>
  </xdr:oneCellAnchor>
  <xdr:oneCellAnchor>
    <xdr:from>
      <xdr:col>23</xdr:col>
      <xdr:colOff>0</xdr:colOff>
      <xdr:row>51</xdr:row>
      <xdr:rowOff>0</xdr:rowOff>
    </xdr:from>
    <xdr:ext cx="342000" cy="342000"/>
    <xdr:pic>
      <xdr:nvPicPr>
        <xdr:cNvPr id="114" name="Kép 113">
          <a:extLst>
            <a:ext uri="{FF2B5EF4-FFF2-40B4-BE49-F238E27FC236}">
              <a16:creationId xmlns:a16="http://schemas.microsoft.com/office/drawing/2014/main" id="{C359CFCA-31A4-4CF6-9CCD-B736D1E251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3781" y="16132969"/>
          <a:ext cx="342000" cy="342000"/>
        </a:xfrm>
        <a:prstGeom prst="rect">
          <a:avLst/>
        </a:prstGeom>
      </xdr:spPr>
    </xdr:pic>
    <xdr:clientData/>
  </xdr:oneCellAnchor>
  <xdr:oneCellAnchor>
    <xdr:from>
      <xdr:col>23</xdr:col>
      <xdr:colOff>0</xdr:colOff>
      <xdr:row>49</xdr:row>
      <xdr:rowOff>0</xdr:rowOff>
    </xdr:from>
    <xdr:ext cx="342000" cy="342000"/>
    <xdr:pic>
      <xdr:nvPicPr>
        <xdr:cNvPr id="116" name="Kép 115">
          <a:extLst>
            <a:ext uri="{FF2B5EF4-FFF2-40B4-BE49-F238E27FC236}">
              <a16:creationId xmlns:a16="http://schemas.microsoft.com/office/drawing/2014/main" id="{E7C696DC-2E35-49FF-9222-623456A5BB8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3781" y="15490031"/>
          <a:ext cx="342000" cy="342000"/>
        </a:xfrm>
        <a:prstGeom prst="rect">
          <a:avLst/>
        </a:prstGeom>
      </xdr:spPr>
    </xdr:pic>
    <xdr:clientData/>
  </xdr:oneCellAnchor>
  <xdr:oneCellAnchor>
    <xdr:from>
      <xdr:col>23</xdr:col>
      <xdr:colOff>0</xdr:colOff>
      <xdr:row>34</xdr:row>
      <xdr:rowOff>0</xdr:rowOff>
    </xdr:from>
    <xdr:ext cx="342000" cy="342000"/>
    <xdr:pic>
      <xdr:nvPicPr>
        <xdr:cNvPr id="117" name="Kép 116">
          <a:extLst>
            <a:ext uri="{FF2B5EF4-FFF2-40B4-BE49-F238E27FC236}">
              <a16:creationId xmlns:a16="http://schemas.microsoft.com/office/drawing/2014/main" id="{6596B72C-D852-4FB2-823F-2EAF9327023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3781" y="10668000"/>
          <a:ext cx="342000" cy="342000"/>
        </a:xfrm>
        <a:prstGeom prst="rect">
          <a:avLst/>
        </a:prstGeom>
      </xdr:spPr>
    </xdr:pic>
    <xdr:clientData/>
  </xdr:oneCellAnchor>
  <xdr:twoCellAnchor editAs="oneCell">
    <xdr:from>
      <xdr:col>23</xdr:col>
      <xdr:colOff>0</xdr:colOff>
      <xdr:row>33</xdr:row>
      <xdr:rowOff>0</xdr:rowOff>
    </xdr:from>
    <xdr:to>
      <xdr:col>24</xdr:col>
      <xdr:colOff>15240</xdr:colOff>
      <xdr:row>34</xdr:row>
      <xdr:rowOff>15240</xdr:rowOff>
    </xdr:to>
    <xdr:pic>
      <xdr:nvPicPr>
        <xdr:cNvPr id="118" name="Kép 117">
          <a:extLst>
            <a:ext uri="{FF2B5EF4-FFF2-40B4-BE49-F238E27FC236}">
              <a16:creationId xmlns:a16="http://schemas.microsoft.com/office/drawing/2014/main" id="{5D114D67-2228-4544-8D6E-E46B672A7245}"/>
            </a:ext>
          </a:extLst>
        </xdr:cNvPr>
        <xdr:cNvPicPr>
          <a:picLocks noChangeAspect="1"/>
        </xdr:cNvPicPr>
      </xdr:nvPicPr>
      <xdr:blipFill>
        <a:blip xmlns:r="http://schemas.openxmlformats.org/officeDocument/2006/relationships" r:embed="rId2"/>
        <a:stretch>
          <a:fillRect/>
        </a:stretch>
      </xdr:blipFill>
      <xdr:spPr>
        <a:xfrm>
          <a:off x="7393781" y="10346531"/>
          <a:ext cx="332899" cy="340519"/>
        </a:xfrm>
        <a:prstGeom prst="rect">
          <a:avLst/>
        </a:prstGeom>
      </xdr:spPr>
    </xdr:pic>
    <xdr:clientData/>
  </xdr:twoCellAnchor>
  <xdr:oneCellAnchor>
    <xdr:from>
      <xdr:col>23</xdr:col>
      <xdr:colOff>0</xdr:colOff>
      <xdr:row>25</xdr:row>
      <xdr:rowOff>0</xdr:rowOff>
    </xdr:from>
    <xdr:ext cx="342000" cy="342000"/>
    <xdr:pic>
      <xdr:nvPicPr>
        <xdr:cNvPr id="119" name="Kép 118">
          <a:extLst>
            <a:ext uri="{FF2B5EF4-FFF2-40B4-BE49-F238E27FC236}">
              <a16:creationId xmlns:a16="http://schemas.microsoft.com/office/drawing/2014/main" id="{3DC29B7E-31C0-48F7-9BDC-4FC6FEEA64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3781" y="7774781"/>
          <a:ext cx="342000" cy="342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700-000002000000}"/>
            </a:ext>
          </a:extLst>
        </xdr:cNvPr>
        <xdr:cNvSpPr/>
      </xdr:nvSpPr>
      <xdr:spPr>
        <a:xfrm>
          <a:off x="12164853" y="7191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700-000003000000}"/>
            </a:ext>
          </a:extLst>
        </xdr:cNvPr>
        <xdr:cNvSpPr/>
      </xdr:nvSpPr>
      <xdr:spPr>
        <a:xfrm>
          <a:off x="12164853" y="61293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700-000004000000}"/>
            </a:ext>
          </a:extLst>
        </xdr:cNvPr>
        <xdr:cNvSpPr/>
      </xdr:nvSpPr>
      <xdr:spPr>
        <a:xfrm>
          <a:off x="12164853" y="115395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4</xdr:col>
      <xdr:colOff>129540</xdr:colOff>
      <xdr:row>5</xdr:row>
      <xdr:rowOff>83820</xdr:rowOff>
    </xdr:from>
    <xdr:to>
      <xdr:col>5</xdr:col>
      <xdr:colOff>99060</xdr:colOff>
      <xdr:row>5</xdr:row>
      <xdr:rowOff>236220</xdr:rowOff>
    </xdr:to>
    <xdr:sp macro="" textlink="">
      <xdr:nvSpPr>
        <xdr:cNvPr id="25" name="Jobbra nyíl 24">
          <a:extLst>
            <a:ext uri="{FF2B5EF4-FFF2-40B4-BE49-F238E27FC236}">
              <a16:creationId xmlns:a16="http://schemas.microsoft.com/office/drawing/2014/main" id="{00000000-0008-0000-0700-000019000000}"/>
            </a:ext>
          </a:extLst>
        </xdr:cNvPr>
        <xdr:cNvSpPr/>
      </xdr:nvSpPr>
      <xdr:spPr>
        <a:xfrm>
          <a:off x="1409700" y="193548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45" name="Lekerekített téglalap 1">
          <a:hlinkClick xmlns:r="http://schemas.openxmlformats.org/officeDocument/2006/relationships" r:id="rId1" tooltip="Season 2011/2012"/>
          <a:extLst>
            <a:ext uri="{FF2B5EF4-FFF2-40B4-BE49-F238E27FC236}">
              <a16:creationId xmlns:a16="http://schemas.microsoft.com/office/drawing/2014/main" id="{4B63D1B4-60F3-4DE4-8867-8FEDF913AB5E}"/>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46" name="Lekerekített téglalap 2">
          <a:hlinkClick xmlns:r="http://schemas.openxmlformats.org/officeDocument/2006/relationships" r:id="rId1" tooltip="Season 2010/2011"/>
          <a:extLst>
            <a:ext uri="{FF2B5EF4-FFF2-40B4-BE49-F238E27FC236}">
              <a16:creationId xmlns:a16="http://schemas.microsoft.com/office/drawing/2014/main" id="{8EAE83E2-BAB1-4535-A3DF-69C9F16912D3}"/>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7" name="Lekerekített téglalap 3">
          <a:hlinkClick xmlns:r="http://schemas.openxmlformats.org/officeDocument/2006/relationships" r:id="rId1" tooltip="Season 2009/2010"/>
          <a:extLst>
            <a:ext uri="{FF2B5EF4-FFF2-40B4-BE49-F238E27FC236}">
              <a16:creationId xmlns:a16="http://schemas.microsoft.com/office/drawing/2014/main" id="{0D8D3D08-62CE-4430-8F44-5C7A5F3624C2}"/>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48" name="Lekerekített téglalap 1">
          <a:hlinkClick xmlns:r="http://schemas.openxmlformats.org/officeDocument/2006/relationships" r:id="rId1" tooltip="Season 2011/2012"/>
          <a:extLst>
            <a:ext uri="{FF2B5EF4-FFF2-40B4-BE49-F238E27FC236}">
              <a16:creationId xmlns:a16="http://schemas.microsoft.com/office/drawing/2014/main" id="{E640AEA4-E4AB-441E-9697-7C0187EC5C6E}"/>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49" name="Lekerekített téglalap 2">
          <a:hlinkClick xmlns:r="http://schemas.openxmlformats.org/officeDocument/2006/relationships" r:id="rId1" tooltip="Season 2010/2011"/>
          <a:extLst>
            <a:ext uri="{FF2B5EF4-FFF2-40B4-BE49-F238E27FC236}">
              <a16:creationId xmlns:a16="http://schemas.microsoft.com/office/drawing/2014/main" id="{B538D63A-2F96-4BCA-8F03-369A2CA20A37}"/>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50" name="Lekerekített téglalap 3">
          <a:hlinkClick xmlns:r="http://schemas.openxmlformats.org/officeDocument/2006/relationships" r:id="rId1" tooltip="Season 2009/2010"/>
          <a:extLst>
            <a:ext uri="{FF2B5EF4-FFF2-40B4-BE49-F238E27FC236}">
              <a16:creationId xmlns:a16="http://schemas.microsoft.com/office/drawing/2014/main" id="{D7DC1198-91A1-42E2-A900-B8E5E6F376FC}"/>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147638</xdr:colOff>
      <xdr:row>1</xdr:row>
      <xdr:rowOff>35242</xdr:rowOff>
    </xdr:from>
    <xdr:to>
      <xdr:col>7</xdr:col>
      <xdr:colOff>232587</xdr:colOff>
      <xdr:row>1</xdr:row>
      <xdr:rowOff>492442</xdr:rowOff>
    </xdr:to>
    <xdr:sp macro="" textlink="">
      <xdr:nvSpPr>
        <xdr:cNvPr id="51" name="Lekerekített téglalap 64">
          <a:hlinkClick xmlns:r="http://schemas.openxmlformats.org/officeDocument/2006/relationships" r:id="rId2" tooltip="2004 Pirmasens"/>
          <a:extLst>
            <a:ext uri="{FF2B5EF4-FFF2-40B4-BE49-F238E27FC236}">
              <a16:creationId xmlns:a16="http://schemas.microsoft.com/office/drawing/2014/main" id="{BB96DB44-7AA0-4777-9C61-547C8FFCDB6A}"/>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52" name="Lekerekített téglalap 65">
          <a:hlinkClick xmlns:r="http://schemas.openxmlformats.org/officeDocument/2006/relationships" r:id="rId3" tooltip="2005 Pirmasens"/>
          <a:extLst>
            <a:ext uri="{FF2B5EF4-FFF2-40B4-BE49-F238E27FC236}">
              <a16:creationId xmlns:a16="http://schemas.microsoft.com/office/drawing/2014/main" id="{A5BC8013-6578-48E5-86BB-4123EDE7A1D1}"/>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53" name="Lekerekített téglalap 66">
          <a:hlinkClick xmlns:r="http://schemas.openxmlformats.org/officeDocument/2006/relationships" r:id="rId4" tooltip="2006 Pirmasens"/>
          <a:extLst>
            <a:ext uri="{FF2B5EF4-FFF2-40B4-BE49-F238E27FC236}">
              <a16:creationId xmlns:a16="http://schemas.microsoft.com/office/drawing/2014/main" id="{4B778343-44B2-4FE2-A6F8-A2707A689C2F}"/>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54" name="Lekerekített téglalap 67">
          <a:hlinkClick xmlns:r="http://schemas.openxmlformats.org/officeDocument/2006/relationships" r:id="rId5" tooltip="2007 Pirmasens"/>
          <a:extLst>
            <a:ext uri="{FF2B5EF4-FFF2-40B4-BE49-F238E27FC236}">
              <a16:creationId xmlns:a16="http://schemas.microsoft.com/office/drawing/2014/main" id="{3C7DCE01-2397-4549-B8ED-04955897CC91}"/>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55" name="Lekerekített téglalap 68">
          <a:hlinkClick xmlns:r="http://schemas.openxmlformats.org/officeDocument/2006/relationships" r:id="rId6" tooltip="2008 Pirmasens"/>
          <a:extLst>
            <a:ext uri="{FF2B5EF4-FFF2-40B4-BE49-F238E27FC236}">
              <a16:creationId xmlns:a16="http://schemas.microsoft.com/office/drawing/2014/main" id="{9B7BFD6B-3965-457E-B09C-F893B00E0E85}"/>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56" name="Lekerekített téglalap 69">
          <a:hlinkClick xmlns:r="http://schemas.openxmlformats.org/officeDocument/2006/relationships" r:id="rId7" tooltip="2009 Fulda"/>
          <a:extLst>
            <a:ext uri="{FF2B5EF4-FFF2-40B4-BE49-F238E27FC236}">
              <a16:creationId xmlns:a16="http://schemas.microsoft.com/office/drawing/2014/main" id="{7D254BFA-AB79-4346-8F51-CF68935F9DD7}"/>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57" name="Lekerekített téglalap 70">
          <a:hlinkClick xmlns:r="http://schemas.openxmlformats.org/officeDocument/2006/relationships" r:id="rId8" tooltip="2010 Wroclaw"/>
          <a:extLst>
            <a:ext uri="{FF2B5EF4-FFF2-40B4-BE49-F238E27FC236}">
              <a16:creationId xmlns:a16="http://schemas.microsoft.com/office/drawing/2014/main" id="{053D23CD-6579-4BD1-B457-FC531F74AEFD}"/>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58" name="Lekerekített téglalap 71">
          <a:hlinkClick xmlns:r="http://schemas.openxmlformats.org/officeDocument/2006/relationships" r:id="rId9" tooltip="2011 Varna"/>
          <a:extLst>
            <a:ext uri="{FF2B5EF4-FFF2-40B4-BE49-F238E27FC236}">
              <a16:creationId xmlns:a16="http://schemas.microsoft.com/office/drawing/2014/main" id="{CD6A0FD1-BC07-4BF2-8B77-1316576681A3}"/>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59" name="Lekerekített téglalap 72">
          <a:hlinkClick xmlns:r="http://schemas.openxmlformats.org/officeDocument/2006/relationships" r:id="rId10" tooltip="2012 Almelo"/>
          <a:extLst>
            <a:ext uri="{FF2B5EF4-FFF2-40B4-BE49-F238E27FC236}">
              <a16:creationId xmlns:a16="http://schemas.microsoft.com/office/drawing/2014/main" id="{941C46AD-C8D6-4AD0-878F-6597E988D809}"/>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60" name="Lekerekített téglalap 73">
          <a:hlinkClick xmlns:r="http://schemas.openxmlformats.org/officeDocument/2006/relationships" r:id="rId11" tooltip="2013 Berlin"/>
          <a:extLst>
            <a:ext uri="{FF2B5EF4-FFF2-40B4-BE49-F238E27FC236}">
              <a16:creationId xmlns:a16="http://schemas.microsoft.com/office/drawing/2014/main" id="{5FEE15B4-2284-4829-972B-636A3743914C}"/>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61" name="Lekerekített téglalap 74">
          <a:hlinkClick xmlns:r="http://schemas.openxmlformats.org/officeDocument/2006/relationships" r:id="rId12" tooltip="2014 Billund"/>
          <a:extLst>
            <a:ext uri="{FF2B5EF4-FFF2-40B4-BE49-F238E27FC236}">
              <a16:creationId xmlns:a16="http://schemas.microsoft.com/office/drawing/2014/main" id="{1DA732F7-39E1-42AB-9FDC-B7BC436B6251}"/>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62" name="Lekerekített téglalap 75">
          <a:hlinkClick xmlns:r="http://schemas.openxmlformats.org/officeDocument/2006/relationships" r:id="rId13" tooltip="2015 Lubin"/>
          <a:extLst>
            <a:ext uri="{FF2B5EF4-FFF2-40B4-BE49-F238E27FC236}">
              <a16:creationId xmlns:a16="http://schemas.microsoft.com/office/drawing/2014/main" id="{380AD600-775F-4E51-81A6-57B7BB8CB7F8}"/>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63" name="Lekerekített téglalap 76">
          <a:hlinkClick xmlns:r="http://schemas.openxmlformats.org/officeDocument/2006/relationships" r:id="rId14" tooltip="2016 Almelo"/>
          <a:extLst>
            <a:ext uri="{FF2B5EF4-FFF2-40B4-BE49-F238E27FC236}">
              <a16:creationId xmlns:a16="http://schemas.microsoft.com/office/drawing/2014/main" id="{74D18219-7305-443C-9F70-C96A49E25D54}"/>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editAs="oneCell">
    <xdr:from>
      <xdr:col>0</xdr:col>
      <xdr:colOff>83344</xdr:colOff>
      <xdr:row>1</xdr:row>
      <xdr:rowOff>9525</xdr:rowOff>
    </xdr:from>
    <xdr:to>
      <xdr:col>5</xdr:col>
      <xdr:colOff>58039</xdr:colOff>
      <xdr:row>3</xdr:row>
      <xdr:rowOff>472440</xdr:rowOff>
    </xdr:to>
    <xdr:pic>
      <xdr:nvPicPr>
        <xdr:cNvPr id="64" name="Kép 63">
          <a:extLst>
            <a:ext uri="{FF2B5EF4-FFF2-40B4-BE49-F238E27FC236}">
              <a16:creationId xmlns:a16="http://schemas.microsoft.com/office/drawing/2014/main" id="{B9013FAF-5BF9-4308-8212-A19A30BF20A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249" y="68580"/>
          <a:ext cx="1592040" cy="154686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65" name="Lekerekített téglalap 82">
          <a:hlinkClick xmlns:r="http://schemas.openxmlformats.org/officeDocument/2006/relationships" r:id="rId16" tooltip="2017 Budapest"/>
          <a:extLst>
            <a:ext uri="{FF2B5EF4-FFF2-40B4-BE49-F238E27FC236}">
              <a16:creationId xmlns:a16="http://schemas.microsoft.com/office/drawing/2014/main" id="{C8EE4948-56B3-4E52-9281-5372434B8386}"/>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66" name="Lekerekített téglalap 82">
          <a:hlinkClick xmlns:r="http://schemas.openxmlformats.org/officeDocument/2006/relationships" r:id="rId17" tooltip="2018 Billund"/>
          <a:extLst>
            <a:ext uri="{FF2B5EF4-FFF2-40B4-BE49-F238E27FC236}">
              <a16:creationId xmlns:a16="http://schemas.microsoft.com/office/drawing/2014/main" id="{FE06F1E5-F787-4601-B7C2-8C3C9CDE2819}"/>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67" name="Lekerekített téglalap 76">
          <a:hlinkClick xmlns:r="http://schemas.openxmlformats.org/officeDocument/2006/relationships" r:id="rId18" tooltip="2019 Fulda"/>
          <a:extLst>
            <a:ext uri="{FF2B5EF4-FFF2-40B4-BE49-F238E27FC236}">
              <a16:creationId xmlns:a16="http://schemas.microsoft.com/office/drawing/2014/main" id="{4A316071-ECF8-4001-9509-FF14AB6227BC}"/>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68" name="Lekerekített téglalap 82">
          <a:hlinkClick xmlns:r="http://schemas.openxmlformats.org/officeDocument/2006/relationships" r:id="rId19" tooltip="2020 Bierdzany"/>
          <a:extLst>
            <a:ext uri="{FF2B5EF4-FFF2-40B4-BE49-F238E27FC236}">
              <a16:creationId xmlns:a16="http://schemas.microsoft.com/office/drawing/2014/main" id="{F2A53ADB-16FE-489F-9428-ABE75CEDC2A2}"/>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69" name="Lekerekített téglalap 82">
          <a:hlinkClick xmlns:r="http://schemas.openxmlformats.org/officeDocument/2006/relationships" r:id="rId20" tooltip="2021 Bielsko-Biala"/>
          <a:extLst>
            <a:ext uri="{FF2B5EF4-FFF2-40B4-BE49-F238E27FC236}">
              <a16:creationId xmlns:a16="http://schemas.microsoft.com/office/drawing/2014/main" id="{9E3F90AE-6ACC-42F0-9014-BFFF7C3661F9}"/>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31</xdr:col>
      <xdr:colOff>214313</xdr:colOff>
      <xdr:row>1</xdr:row>
      <xdr:rowOff>30956</xdr:rowOff>
    </xdr:from>
    <xdr:to>
      <xdr:col>36</xdr:col>
      <xdr:colOff>188587</xdr:colOff>
      <xdr:row>1</xdr:row>
      <xdr:rowOff>482441</xdr:rowOff>
    </xdr:to>
    <xdr:sp macro="" textlink="">
      <xdr:nvSpPr>
        <xdr:cNvPr id="70" name="Lekerekített téglalap 77">
          <a:hlinkClick xmlns:r="http://schemas.openxmlformats.org/officeDocument/2006/relationships" r:id="rId21" tooltip="Overview"/>
          <a:extLst>
            <a:ext uri="{FF2B5EF4-FFF2-40B4-BE49-F238E27FC236}">
              <a16:creationId xmlns:a16="http://schemas.microsoft.com/office/drawing/2014/main" id="{92BFD3DC-0D74-42F7-8FF9-481857194B54}"/>
            </a:ext>
          </a:extLst>
        </xdr:cNvPr>
        <xdr:cNvSpPr/>
      </xdr:nvSpPr>
      <xdr:spPr>
        <a:xfrm>
          <a:off x="10249853" y="86201"/>
          <a:ext cx="1597334"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31</xdr:col>
      <xdr:colOff>214313</xdr:colOff>
      <xdr:row>1</xdr:row>
      <xdr:rowOff>528161</xdr:rowOff>
    </xdr:from>
    <xdr:to>
      <xdr:col>36</xdr:col>
      <xdr:colOff>207637</xdr:colOff>
      <xdr:row>2</xdr:row>
      <xdr:rowOff>446246</xdr:rowOff>
    </xdr:to>
    <xdr:sp macro="" textlink="">
      <xdr:nvSpPr>
        <xdr:cNvPr id="71" name="Lekerekített téglalap 78">
          <a:hlinkClick xmlns:r="http://schemas.openxmlformats.org/officeDocument/2006/relationships" r:id="rId22" tooltip="All Time Table"/>
          <a:extLst>
            <a:ext uri="{FF2B5EF4-FFF2-40B4-BE49-F238E27FC236}">
              <a16:creationId xmlns:a16="http://schemas.microsoft.com/office/drawing/2014/main" id="{137FC52D-C656-4976-AD1C-F927F114FC98}"/>
            </a:ext>
          </a:extLst>
        </xdr:cNvPr>
        <xdr:cNvSpPr/>
      </xdr:nvSpPr>
      <xdr:spPr>
        <a:xfrm>
          <a:off x="10249853" y="583406"/>
          <a:ext cx="1620194" cy="46101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214313</xdr:colOff>
      <xdr:row>2</xdr:row>
      <xdr:rowOff>528161</xdr:rowOff>
    </xdr:from>
    <xdr:to>
      <xdr:col>36</xdr:col>
      <xdr:colOff>207637</xdr:colOff>
      <xdr:row>3</xdr:row>
      <xdr:rowOff>446246</xdr:rowOff>
    </xdr:to>
    <xdr:sp macro="" textlink="">
      <xdr:nvSpPr>
        <xdr:cNvPr id="72" name="Lekerekített téglalap 79">
          <a:hlinkClick xmlns:r="http://schemas.openxmlformats.org/officeDocument/2006/relationships" r:id="rId23" tooltip="Records"/>
          <a:extLst>
            <a:ext uri="{FF2B5EF4-FFF2-40B4-BE49-F238E27FC236}">
              <a16:creationId xmlns:a16="http://schemas.microsoft.com/office/drawing/2014/main" id="{8F6D0F33-A9A0-4074-A010-0CB12E0962BC}"/>
            </a:ext>
          </a:extLst>
        </xdr:cNvPr>
        <xdr:cNvSpPr/>
      </xdr:nvSpPr>
      <xdr:spPr>
        <a:xfrm>
          <a:off x="10249853" y="1126331"/>
          <a:ext cx="1620194" cy="46101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Records</a:t>
          </a:r>
        </a:p>
      </xdr:txBody>
    </xdr:sp>
    <xdr:clientData/>
  </xdr:twoCellAnchor>
  <xdr:twoCellAnchor editAs="oneCell">
    <xdr:from>
      <xdr:col>36</xdr:col>
      <xdr:colOff>264318</xdr:colOff>
      <xdr:row>1</xdr:row>
      <xdr:rowOff>11906</xdr:rowOff>
    </xdr:from>
    <xdr:to>
      <xdr:col>41</xdr:col>
      <xdr:colOff>248062</xdr:colOff>
      <xdr:row>3</xdr:row>
      <xdr:rowOff>474821</xdr:rowOff>
    </xdr:to>
    <xdr:pic>
      <xdr:nvPicPr>
        <xdr:cNvPr id="73" name="Kép 72">
          <a:extLst>
            <a:ext uri="{FF2B5EF4-FFF2-40B4-BE49-F238E27FC236}">
              <a16:creationId xmlns:a16="http://schemas.microsoft.com/office/drawing/2014/main" id="{A7D76932-3057-4854-8B0D-A17ADC7FEB4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922918" y="72866"/>
          <a:ext cx="1602994" cy="15449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37</xdr:col>
      <xdr:colOff>750093</xdr:colOff>
      <xdr:row>1</xdr:row>
      <xdr:rowOff>18574</xdr:rowOff>
    </xdr:from>
    <xdr:to>
      <xdr:col>37</xdr:col>
      <xdr:colOff>1293017</xdr:colOff>
      <xdr:row>1</xdr:row>
      <xdr:rowOff>218599</xdr:rowOff>
    </xdr:to>
    <xdr:sp macro="" textlink="">
      <xdr:nvSpPr>
        <xdr:cNvPr id="2" name="Lekerekített téglalap 1">
          <a:hlinkClick xmlns:r="http://schemas.openxmlformats.org/officeDocument/2006/relationships" r:id="rId1" tooltip="Season 2011/2012"/>
          <a:extLst>
            <a:ext uri="{FF2B5EF4-FFF2-40B4-BE49-F238E27FC236}">
              <a16:creationId xmlns:a16="http://schemas.microsoft.com/office/drawing/2014/main" id="{00000000-0008-0000-0800-000002000000}"/>
            </a:ext>
          </a:extLst>
        </xdr:cNvPr>
        <xdr:cNvSpPr/>
      </xdr:nvSpPr>
      <xdr:spPr>
        <a:xfrm>
          <a:off x="12164853" y="7191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 name="Lekerekített téglalap 2">
          <a:hlinkClick xmlns:r="http://schemas.openxmlformats.org/officeDocument/2006/relationships" r:id="rId1" tooltip="Season 2010/2011"/>
          <a:extLst>
            <a:ext uri="{FF2B5EF4-FFF2-40B4-BE49-F238E27FC236}">
              <a16:creationId xmlns:a16="http://schemas.microsoft.com/office/drawing/2014/main" id="{00000000-0008-0000-0800-000003000000}"/>
            </a:ext>
          </a:extLst>
        </xdr:cNvPr>
        <xdr:cNvSpPr/>
      </xdr:nvSpPr>
      <xdr:spPr>
        <a:xfrm>
          <a:off x="12164853" y="61293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4" name="Lekerekített téglalap 3">
          <a:hlinkClick xmlns:r="http://schemas.openxmlformats.org/officeDocument/2006/relationships" r:id="rId1" tooltip="Season 2009/2010"/>
          <a:extLst>
            <a:ext uri="{FF2B5EF4-FFF2-40B4-BE49-F238E27FC236}">
              <a16:creationId xmlns:a16="http://schemas.microsoft.com/office/drawing/2014/main" id="{00000000-0008-0000-0800-000004000000}"/>
            </a:ext>
          </a:extLst>
        </xdr:cNvPr>
        <xdr:cNvSpPr/>
      </xdr:nvSpPr>
      <xdr:spPr>
        <a:xfrm>
          <a:off x="12164853" y="1153954"/>
          <a:ext cx="0" cy="200025"/>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4</xdr:col>
      <xdr:colOff>129540</xdr:colOff>
      <xdr:row>5</xdr:row>
      <xdr:rowOff>83820</xdr:rowOff>
    </xdr:from>
    <xdr:to>
      <xdr:col>5</xdr:col>
      <xdr:colOff>99060</xdr:colOff>
      <xdr:row>5</xdr:row>
      <xdr:rowOff>236220</xdr:rowOff>
    </xdr:to>
    <xdr:sp macro="" textlink="">
      <xdr:nvSpPr>
        <xdr:cNvPr id="24" name="Jobbra nyíl 23">
          <a:extLst>
            <a:ext uri="{FF2B5EF4-FFF2-40B4-BE49-F238E27FC236}">
              <a16:creationId xmlns:a16="http://schemas.microsoft.com/office/drawing/2014/main" id="{00000000-0008-0000-0800-000018000000}"/>
            </a:ext>
          </a:extLst>
        </xdr:cNvPr>
        <xdr:cNvSpPr/>
      </xdr:nvSpPr>
      <xdr:spPr>
        <a:xfrm>
          <a:off x="1409700" y="1935480"/>
          <a:ext cx="289560"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25" name="Lekerekített téglalap 1">
          <a:hlinkClick xmlns:r="http://schemas.openxmlformats.org/officeDocument/2006/relationships" r:id="rId1" tooltip="Season 2011/2012"/>
          <a:extLst>
            <a:ext uri="{FF2B5EF4-FFF2-40B4-BE49-F238E27FC236}">
              <a16:creationId xmlns:a16="http://schemas.microsoft.com/office/drawing/2014/main" id="{DFABEFD0-959D-4355-8326-88C9C4C59B9B}"/>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26" name="Lekerekített téglalap 2">
          <a:hlinkClick xmlns:r="http://schemas.openxmlformats.org/officeDocument/2006/relationships" r:id="rId1" tooltip="Season 2010/2011"/>
          <a:extLst>
            <a:ext uri="{FF2B5EF4-FFF2-40B4-BE49-F238E27FC236}">
              <a16:creationId xmlns:a16="http://schemas.microsoft.com/office/drawing/2014/main" id="{CD7626E3-2D3B-42B6-B680-99DD2DEEC736}"/>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27" name="Lekerekített téglalap 3">
          <a:hlinkClick xmlns:r="http://schemas.openxmlformats.org/officeDocument/2006/relationships" r:id="rId1" tooltip="Season 2009/2010"/>
          <a:extLst>
            <a:ext uri="{FF2B5EF4-FFF2-40B4-BE49-F238E27FC236}">
              <a16:creationId xmlns:a16="http://schemas.microsoft.com/office/drawing/2014/main" id="{5A8F8AEC-1FB3-4F4A-A515-B16D1A02CACE}"/>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28" name="Lekerekített téglalap 1">
          <a:hlinkClick xmlns:r="http://schemas.openxmlformats.org/officeDocument/2006/relationships" r:id="rId1" tooltip="Season 2011/2012"/>
          <a:extLst>
            <a:ext uri="{FF2B5EF4-FFF2-40B4-BE49-F238E27FC236}">
              <a16:creationId xmlns:a16="http://schemas.microsoft.com/office/drawing/2014/main" id="{425CF588-46CD-4F04-A5EF-A60F00841AD7}"/>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29" name="Lekerekített téglalap 2">
          <a:hlinkClick xmlns:r="http://schemas.openxmlformats.org/officeDocument/2006/relationships" r:id="rId1" tooltip="Season 2010/2011"/>
          <a:extLst>
            <a:ext uri="{FF2B5EF4-FFF2-40B4-BE49-F238E27FC236}">
              <a16:creationId xmlns:a16="http://schemas.microsoft.com/office/drawing/2014/main" id="{CF725648-8537-4FA6-A163-3238B85F15EA}"/>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30" name="Lekerekített téglalap 3">
          <a:hlinkClick xmlns:r="http://schemas.openxmlformats.org/officeDocument/2006/relationships" r:id="rId1" tooltip="Season 2009/2010"/>
          <a:extLst>
            <a:ext uri="{FF2B5EF4-FFF2-40B4-BE49-F238E27FC236}">
              <a16:creationId xmlns:a16="http://schemas.microsoft.com/office/drawing/2014/main" id="{65E1C2E5-888D-4D0A-9571-667E1C7DC844}"/>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37</xdr:col>
      <xdr:colOff>750093</xdr:colOff>
      <xdr:row>1</xdr:row>
      <xdr:rowOff>18574</xdr:rowOff>
    </xdr:from>
    <xdr:to>
      <xdr:col>37</xdr:col>
      <xdr:colOff>1293017</xdr:colOff>
      <xdr:row>1</xdr:row>
      <xdr:rowOff>218599</xdr:rowOff>
    </xdr:to>
    <xdr:sp macro="" textlink="">
      <xdr:nvSpPr>
        <xdr:cNvPr id="31" name="Lekerekített téglalap 1">
          <a:hlinkClick xmlns:r="http://schemas.openxmlformats.org/officeDocument/2006/relationships" r:id="rId1" tooltip="Season 2011/2012"/>
          <a:extLst>
            <a:ext uri="{FF2B5EF4-FFF2-40B4-BE49-F238E27FC236}">
              <a16:creationId xmlns:a16="http://schemas.microsoft.com/office/drawing/2014/main" id="{5B89E2D0-EB9F-4DD1-8778-8CE1124358C1}"/>
            </a:ext>
          </a:extLst>
        </xdr:cNvPr>
        <xdr:cNvSpPr/>
      </xdr:nvSpPr>
      <xdr:spPr>
        <a:xfrm>
          <a:off x="12309633" y="7953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11/12</a:t>
          </a:r>
        </a:p>
      </xdr:txBody>
    </xdr:sp>
    <xdr:clientData/>
  </xdr:twoCellAnchor>
  <xdr:twoCellAnchor>
    <xdr:from>
      <xdr:col>37</xdr:col>
      <xdr:colOff>750093</xdr:colOff>
      <xdr:row>2</xdr:row>
      <xdr:rowOff>18574</xdr:rowOff>
    </xdr:from>
    <xdr:to>
      <xdr:col>37</xdr:col>
      <xdr:colOff>1293017</xdr:colOff>
      <xdr:row>2</xdr:row>
      <xdr:rowOff>218599</xdr:rowOff>
    </xdr:to>
    <xdr:sp macro="" textlink="">
      <xdr:nvSpPr>
        <xdr:cNvPr id="32" name="Lekerekített téglalap 2">
          <a:hlinkClick xmlns:r="http://schemas.openxmlformats.org/officeDocument/2006/relationships" r:id="rId1" tooltip="Season 2010/2011"/>
          <a:extLst>
            <a:ext uri="{FF2B5EF4-FFF2-40B4-BE49-F238E27FC236}">
              <a16:creationId xmlns:a16="http://schemas.microsoft.com/office/drawing/2014/main" id="{E660D07F-BC13-40C0-B6C6-6AE75F1CD413}"/>
            </a:ext>
          </a:extLst>
        </xdr:cNvPr>
        <xdr:cNvSpPr/>
      </xdr:nvSpPr>
      <xdr:spPr>
        <a:xfrm>
          <a:off x="12309633" y="622459"/>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10/11</a:t>
          </a:r>
        </a:p>
      </xdr:txBody>
    </xdr:sp>
    <xdr:clientData/>
  </xdr:twoCellAnchor>
  <xdr:twoCellAnchor>
    <xdr:from>
      <xdr:col>37</xdr:col>
      <xdr:colOff>750093</xdr:colOff>
      <xdr:row>3</xdr:row>
      <xdr:rowOff>18574</xdr:rowOff>
    </xdr:from>
    <xdr:to>
      <xdr:col>37</xdr:col>
      <xdr:colOff>1293017</xdr:colOff>
      <xdr:row>3</xdr:row>
      <xdr:rowOff>218599</xdr:rowOff>
    </xdr:to>
    <xdr:sp macro="" textlink="">
      <xdr:nvSpPr>
        <xdr:cNvPr id="33" name="Lekerekített téglalap 3">
          <a:hlinkClick xmlns:r="http://schemas.openxmlformats.org/officeDocument/2006/relationships" r:id="rId1" tooltip="Season 2009/2010"/>
          <a:extLst>
            <a:ext uri="{FF2B5EF4-FFF2-40B4-BE49-F238E27FC236}">
              <a16:creationId xmlns:a16="http://schemas.microsoft.com/office/drawing/2014/main" id="{9589F5B1-29D4-4079-BE2E-C0D5E7051B39}"/>
            </a:ext>
          </a:extLst>
        </xdr:cNvPr>
        <xdr:cNvSpPr/>
      </xdr:nvSpPr>
      <xdr:spPr>
        <a:xfrm>
          <a:off x="12309633" y="1165384"/>
          <a:ext cx="0" cy="19431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000" b="1" baseline="0">
              <a:solidFill>
                <a:sysClr val="windowText" lastClr="000000"/>
              </a:solidFill>
            </a:rPr>
            <a:t>09/10</a:t>
          </a:r>
        </a:p>
      </xdr:txBody>
    </xdr:sp>
    <xdr:clientData/>
  </xdr:twoCellAnchor>
  <xdr:twoCellAnchor>
    <xdr:from>
      <xdr:col>5</xdr:col>
      <xdr:colOff>147638</xdr:colOff>
      <xdr:row>1</xdr:row>
      <xdr:rowOff>35242</xdr:rowOff>
    </xdr:from>
    <xdr:to>
      <xdr:col>7</xdr:col>
      <xdr:colOff>232587</xdr:colOff>
      <xdr:row>1</xdr:row>
      <xdr:rowOff>492442</xdr:rowOff>
    </xdr:to>
    <xdr:sp macro="" textlink="">
      <xdr:nvSpPr>
        <xdr:cNvPr id="34" name="Lekerekített téglalap 64">
          <a:hlinkClick xmlns:r="http://schemas.openxmlformats.org/officeDocument/2006/relationships" r:id="rId2" tooltip="2004 Pirmasens"/>
          <a:extLst>
            <a:ext uri="{FF2B5EF4-FFF2-40B4-BE49-F238E27FC236}">
              <a16:creationId xmlns:a16="http://schemas.microsoft.com/office/drawing/2014/main" id="{F4CFD003-FC43-4E3A-9FC4-14FCC48F7FCA}"/>
            </a:ext>
          </a:extLst>
        </xdr:cNvPr>
        <xdr:cNvSpPr/>
      </xdr:nvSpPr>
      <xdr:spPr>
        <a:xfrm>
          <a:off x="1764983" y="92392"/>
          <a:ext cx="736459"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2004</a:t>
          </a:r>
        </a:p>
      </xdr:txBody>
    </xdr:sp>
    <xdr:clientData/>
  </xdr:twoCellAnchor>
  <xdr:twoCellAnchor>
    <xdr:from>
      <xdr:col>5</xdr:col>
      <xdr:colOff>147639</xdr:colOff>
      <xdr:row>2</xdr:row>
      <xdr:rowOff>7618</xdr:rowOff>
    </xdr:from>
    <xdr:to>
      <xdr:col>7</xdr:col>
      <xdr:colOff>232588</xdr:colOff>
      <xdr:row>2</xdr:row>
      <xdr:rowOff>465771</xdr:rowOff>
    </xdr:to>
    <xdr:sp macro="" textlink="">
      <xdr:nvSpPr>
        <xdr:cNvPr id="35" name="Lekerekített téglalap 65">
          <a:hlinkClick xmlns:r="http://schemas.openxmlformats.org/officeDocument/2006/relationships" r:id="rId3" tooltip="2005 Pirmasens"/>
          <a:extLst>
            <a:ext uri="{FF2B5EF4-FFF2-40B4-BE49-F238E27FC236}">
              <a16:creationId xmlns:a16="http://schemas.microsoft.com/office/drawing/2014/main" id="{E5FC73E1-CDEC-458F-8FD3-BB1B6DA7F824}"/>
            </a:ext>
          </a:extLst>
        </xdr:cNvPr>
        <xdr:cNvSpPr/>
      </xdr:nvSpPr>
      <xdr:spPr>
        <a:xfrm>
          <a:off x="1764984" y="609598"/>
          <a:ext cx="736459" cy="458153"/>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2005</a:t>
          </a:r>
        </a:p>
      </xdr:txBody>
    </xdr:sp>
    <xdr:clientData/>
  </xdr:twoCellAnchor>
  <xdr:twoCellAnchor>
    <xdr:from>
      <xdr:col>5</xdr:col>
      <xdr:colOff>158592</xdr:colOff>
      <xdr:row>2</xdr:row>
      <xdr:rowOff>538161</xdr:rowOff>
    </xdr:from>
    <xdr:to>
      <xdr:col>7</xdr:col>
      <xdr:colOff>245923</xdr:colOff>
      <xdr:row>3</xdr:row>
      <xdr:rowOff>461961</xdr:rowOff>
    </xdr:to>
    <xdr:sp macro="" textlink="">
      <xdr:nvSpPr>
        <xdr:cNvPr id="36" name="Lekerekített téglalap 66">
          <a:hlinkClick xmlns:r="http://schemas.openxmlformats.org/officeDocument/2006/relationships" r:id="rId4" tooltip="2006 Pirmasens"/>
          <a:extLst>
            <a:ext uri="{FF2B5EF4-FFF2-40B4-BE49-F238E27FC236}">
              <a16:creationId xmlns:a16="http://schemas.microsoft.com/office/drawing/2014/main" id="{41698D99-4180-425B-9E91-E6180F5715C5}"/>
            </a:ext>
          </a:extLst>
        </xdr:cNvPr>
        <xdr:cNvSpPr/>
      </xdr:nvSpPr>
      <xdr:spPr>
        <a:xfrm>
          <a:off x="1779747" y="1140141"/>
          <a:ext cx="736936" cy="46672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2006</a:t>
          </a:r>
        </a:p>
      </xdr:txBody>
    </xdr:sp>
    <xdr:clientData/>
  </xdr:twoCellAnchor>
  <xdr:twoCellAnchor>
    <xdr:from>
      <xdr:col>7</xdr:col>
      <xdr:colOff>297658</xdr:colOff>
      <xdr:row>1</xdr:row>
      <xdr:rowOff>40957</xdr:rowOff>
    </xdr:from>
    <xdr:to>
      <xdr:col>10</xdr:col>
      <xdr:colOff>63518</xdr:colOff>
      <xdr:row>1</xdr:row>
      <xdr:rowOff>498157</xdr:rowOff>
    </xdr:to>
    <xdr:sp macro="" textlink="">
      <xdr:nvSpPr>
        <xdr:cNvPr id="37" name="Lekerekített téglalap 67">
          <a:hlinkClick xmlns:r="http://schemas.openxmlformats.org/officeDocument/2006/relationships" r:id="rId5" tooltip="2007 Pirmasens"/>
          <a:extLst>
            <a:ext uri="{FF2B5EF4-FFF2-40B4-BE49-F238E27FC236}">
              <a16:creationId xmlns:a16="http://schemas.microsoft.com/office/drawing/2014/main" id="{94291830-DEDB-4BC1-9272-F2B88222929F}"/>
            </a:ext>
          </a:extLst>
        </xdr:cNvPr>
        <xdr:cNvSpPr/>
      </xdr:nvSpPr>
      <xdr:spPr>
        <a:xfrm>
          <a:off x="2562703" y="98107"/>
          <a:ext cx="73550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2007</a:t>
          </a:r>
        </a:p>
      </xdr:txBody>
    </xdr:sp>
    <xdr:clientData/>
  </xdr:twoCellAnchor>
  <xdr:twoCellAnchor>
    <xdr:from>
      <xdr:col>7</xdr:col>
      <xdr:colOff>297659</xdr:colOff>
      <xdr:row>2</xdr:row>
      <xdr:rowOff>19049</xdr:rowOff>
    </xdr:from>
    <xdr:to>
      <xdr:col>10</xdr:col>
      <xdr:colOff>63519</xdr:colOff>
      <xdr:row>2</xdr:row>
      <xdr:rowOff>479107</xdr:rowOff>
    </xdr:to>
    <xdr:sp macro="" textlink="">
      <xdr:nvSpPr>
        <xdr:cNvPr id="38" name="Lekerekített téglalap 68">
          <a:hlinkClick xmlns:r="http://schemas.openxmlformats.org/officeDocument/2006/relationships" r:id="rId6" tooltip="2008 Pirmasens"/>
          <a:extLst>
            <a:ext uri="{FF2B5EF4-FFF2-40B4-BE49-F238E27FC236}">
              <a16:creationId xmlns:a16="http://schemas.microsoft.com/office/drawing/2014/main" id="{89C12863-131F-4AEC-A333-DE585AF4D393}"/>
            </a:ext>
          </a:extLst>
        </xdr:cNvPr>
        <xdr:cNvSpPr/>
      </xdr:nvSpPr>
      <xdr:spPr>
        <a:xfrm>
          <a:off x="2562704" y="622934"/>
          <a:ext cx="73550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2008</a:t>
          </a:r>
        </a:p>
      </xdr:txBody>
    </xdr:sp>
    <xdr:clientData/>
  </xdr:twoCellAnchor>
  <xdr:twoCellAnchor>
    <xdr:from>
      <xdr:col>7</xdr:col>
      <xdr:colOff>310994</xdr:colOff>
      <xdr:row>3</xdr:row>
      <xdr:rowOff>7619</xdr:rowOff>
    </xdr:from>
    <xdr:to>
      <xdr:col>10</xdr:col>
      <xdr:colOff>73044</xdr:colOff>
      <xdr:row>3</xdr:row>
      <xdr:rowOff>465771</xdr:rowOff>
    </xdr:to>
    <xdr:sp macro="" textlink="">
      <xdr:nvSpPr>
        <xdr:cNvPr id="39" name="Lekerekített téglalap 69">
          <a:hlinkClick xmlns:r="http://schemas.openxmlformats.org/officeDocument/2006/relationships" r:id="rId7" tooltip="2009 Fulda"/>
          <a:extLst>
            <a:ext uri="{FF2B5EF4-FFF2-40B4-BE49-F238E27FC236}">
              <a16:creationId xmlns:a16="http://schemas.microsoft.com/office/drawing/2014/main" id="{7BF383A6-C6A9-4F1E-BF74-2A08530F4F5C}"/>
            </a:ext>
          </a:extLst>
        </xdr:cNvPr>
        <xdr:cNvSpPr/>
      </xdr:nvSpPr>
      <xdr:spPr>
        <a:xfrm>
          <a:off x="2579849" y="1152524"/>
          <a:ext cx="731695"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2009</a:t>
          </a:r>
        </a:p>
      </xdr:txBody>
    </xdr:sp>
    <xdr:clientData/>
  </xdr:twoCellAnchor>
  <xdr:twoCellAnchor>
    <xdr:from>
      <xdr:col>10</xdr:col>
      <xdr:colOff>117157</xdr:colOff>
      <xdr:row>1</xdr:row>
      <xdr:rowOff>40957</xdr:rowOff>
    </xdr:from>
    <xdr:to>
      <xdr:col>12</xdr:col>
      <xdr:colOff>198297</xdr:colOff>
      <xdr:row>1</xdr:row>
      <xdr:rowOff>498157</xdr:rowOff>
    </xdr:to>
    <xdr:sp macro="" textlink="">
      <xdr:nvSpPr>
        <xdr:cNvPr id="40" name="Lekerekített téglalap 70">
          <a:hlinkClick xmlns:r="http://schemas.openxmlformats.org/officeDocument/2006/relationships" r:id="rId8" tooltip="2010 Wroclaw"/>
          <a:extLst>
            <a:ext uri="{FF2B5EF4-FFF2-40B4-BE49-F238E27FC236}">
              <a16:creationId xmlns:a16="http://schemas.microsoft.com/office/drawing/2014/main" id="{86D17F43-1A02-42B2-B074-64C5E76E4B34}"/>
            </a:ext>
          </a:extLst>
        </xdr:cNvPr>
        <xdr:cNvSpPr/>
      </xdr:nvSpPr>
      <xdr:spPr>
        <a:xfrm>
          <a:off x="3355657" y="98107"/>
          <a:ext cx="730745"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2010</a:t>
          </a:r>
        </a:p>
      </xdr:txBody>
    </xdr:sp>
    <xdr:clientData/>
  </xdr:twoCellAnchor>
  <xdr:twoCellAnchor>
    <xdr:from>
      <xdr:col>10</xdr:col>
      <xdr:colOff>117158</xdr:colOff>
      <xdr:row>2</xdr:row>
      <xdr:rowOff>19049</xdr:rowOff>
    </xdr:from>
    <xdr:to>
      <xdr:col>12</xdr:col>
      <xdr:colOff>198298</xdr:colOff>
      <xdr:row>2</xdr:row>
      <xdr:rowOff>479107</xdr:rowOff>
    </xdr:to>
    <xdr:sp macro="" textlink="">
      <xdr:nvSpPr>
        <xdr:cNvPr id="41" name="Lekerekített téglalap 71">
          <a:hlinkClick xmlns:r="http://schemas.openxmlformats.org/officeDocument/2006/relationships" r:id="rId9" tooltip="2011 Varna"/>
          <a:extLst>
            <a:ext uri="{FF2B5EF4-FFF2-40B4-BE49-F238E27FC236}">
              <a16:creationId xmlns:a16="http://schemas.microsoft.com/office/drawing/2014/main" id="{C3B61065-CB3C-4E28-B814-61AAFBEFAF95}"/>
            </a:ext>
          </a:extLst>
        </xdr:cNvPr>
        <xdr:cNvSpPr/>
      </xdr:nvSpPr>
      <xdr:spPr>
        <a:xfrm>
          <a:off x="3355658" y="622934"/>
          <a:ext cx="730745" cy="45243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2011</a:t>
          </a:r>
        </a:p>
      </xdr:txBody>
    </xdr:sp>
    <xdr:clientData/>
  </xdr:twoCellAnchor>
  <xdr:twoCellAnchor>
    <xdr:from>
      <xdr:col>10</xdr:col>
      <xdr:colOff>119063</xdr:colOff>
      <xdr:row>3</xdr:row>
      <xdr:rowOff>7619</xdr:rowOff>
    </xdr:from>
    <xdr:to>
      <xdr:col>12</xdr:col>
      <xdr:colOff>205918</xdr:colOff>
      <xdr:row>3</xdr:row>
      <xdr:rowOff>465771</xdr:rowOff>
    </xdr:to>
    <xdr:sp macro="" textlink="">
      <xdr:nvSpPr>
        <xdr:cNvPr id="42" name="Lekerekített téglalap 72">
          <a:hlinkClick xmlns:r="http://schemas.openxmlformats.org/officeDocument/2006/relationships" r:id="rId10" tooltip="2012 Almelo"/>
          <a:extLst>
            <a:ext uri="{FF2B5EF4-FFF2-40B4-BE49-F238E27FC236}">
              <a16:creationId xmlns:a16="http://schemas.microsoft.com/office/drawing/2014/main" id="{01494209-4BCC-40A0-9323-27EDE182A08F}"/>
            </a:ext>
          </a:extLst>
        </xdr:cNvPr>
        <xdr:cNvSpPr/>
      </xdr:nvSpPr>
      <xdr:spPr>
        <a:xfrm>
          <a:off x="3359468" y="1152524"/>
          <a:ext cx="736460" cy="458152"/>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2012</a:t>
          </a:r>
        </a:p>
      </xdr:txBody>
    </xdr:sp>
    <xdr:clientData/>
  </xdr:twoCellAnchor>
  <xdr:twoCellAnchor>
    <xdr:from>
      <xdr:col>24</xdr:col>
      <xdr:colOff>54769</xdr:colOff>
      <xdr:row>1</xdr:row>
      <xdr:rowOff>27146</xdr:rowOff>
    </xdr:from>
    <xdr:to>
      <xdr:col>26</xdr:col>
      <xdr:colOff>140193</xdr:colOff>
      <xdr:row>1</xdr:row>
      <xdr:rowOff>484346</xdr:rowOff>
    </xdr:to>
    <xdr:sp macro="" textlink="">
      <xdr:nvSpPr>
        <xdr:cNvPr id="43" name="Lekerekített téglalap 73">
          <a:hlinkClick xmlns:r="http://schemas.openxmlformats.org/officeDocument/2006/relationships" r:id="rId11" tooltip="2013 Berlin"/>
          <a:extLst>
            <a:ext uri="{FF2B5EF4-FFF2-40B4-BE49-F238E27FC236}">
              <a16:creationId xmlns:a16="http://schemas.microsoft.com/office/drawing/2014/main" id="{4987D709-88DA-4866-9514-2DB5D1A94754}"/>
            </a:ext>
          </a:extLst>
        </xdr:cNvPr>
        <xdr:cNvSpPr/>
      </xdr:nvSpPr>
      <xdr:spPr>
        <a:xfrm>
          <a:off x="7830979" y="82391"/>
          <a:ext cx="725504" cy="45720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2013</a:t>
          </a:r>
        </a:p>
      </xdr:txBody>
    </xdr:sp>
    <xdr:clientData/>
  </xdr:twoCellAnchor>
  <xdr:twoCellAnchor>
    <xdr:from>
      <xdr:col>24</xdr:col>
      <xdr:colOff>54770</xdr:colOff>
      <xdr:row>1</xdr:row>
      <xdr:rowOff>545306</xdr:rowOff>
    </xdr:from>
    <xdr:to>
      <xdr:col>26</xdr:col>
      <xdr:colOff>140194</xdr:colOff>
      <xdr:row>2</xdr:row>
      <xdr:rowOff>459581</xdr:rowOff>
    </xdr:to>
    <xdr:sp macro="" textlink="">
      <xdr:nvSpPr>
        <xdr:cNvPr id="44" name="Lekerekített téglalap 74">
          <a:hlinkClick xmlns:r="http://schemas.openxmlformats.org/officeDocument/2006/relationships" r:id="rId12" tooltip="2014 Billund"/>
          <a:extLst>
            <a:ext uri="{FF2B5EF4-FFF2-40B4-BE49-F238E27FC236}">
              <a16:creationId xmlns:a16="http://schemas.microsoft.com/office/drawing/2014/main" id="{46413531-C3E2-4E7B-B352-8EE5401ACFF9}"/>
            </a:ext>
          </a:extLst>
        </xdr:cNvPr>
        <xdr:cNvSpPr/>
      </xdr:nvSpPr>
      <xdr:spPr>
        <a:xfrm>
          <a:off x="7830980" y="596741"/>
          <a:ext cx="725504"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2014</a:t>
          </a:r>
        </a:p>
      </xdr:txBody>
    </xdr:sp>
    <xdr:clientData/>
  </xdr:twoCellAnchor>
  <xdr:twoCellAnchor>
    <xdr:from>
      <xdr:col>24</xdr:col>
      <xdr:colOff>66200</xdr:colOff>
      <xdr:row>2</xdr:row>
      <xdr:rowOff>533876</xdr:rowOff>
    </xdr:from>
    <xdr:to>
      <xdr:col>26</xdr:col>
      <xdr:colOff>151624</xdr:colOff>
      <xdr:row>3</xdr:row>
      <xdr:rowOff>448151</xdr:rowOff>
    </xdr:to>
    <xdr:sp macro="" textlink="">
      <xdr:nvSpPr>
        <xdr:cNvPr id="45" name="Lekerekített téglalap 75">
          <a:hlinkClick xmlns:r="http://schemas.openxmlformats.org/officeDocument/2006/relationships" r:id="rId13" tooltip="2015 Lubin"/>
          <a:extLst>
            <a:ext uri="{FF2B5EF4-FFF2-40B4-BE49-F238E27FC236}">
              <a16:creationId xmlns:a16="http://schemas.microsoft.com/office/drawing/2014/main" id="{51870CD0-E8BE-40FF-838A-F59CEE313C58}"/>
            </a:ext>
          </a:extLst>
        </xdr:cNvPr>
        <xdr:cNvSpPr/>
      </xdr:nvSpPr>
      <xdr:spPr>
        <a:xfrm>
          <a:off x="7836695" y="1133951"/>
          <a:ext cx="735029" cy="45529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2015</a:t>
          </a:r>
        </a:p>
      </xdr:txBody>
    </xdr:sp>
    <xdr:clientData/>
  </xdr:twoCellAnchor>
  <xdr:twoCellAnchor>
    <xdr:from>
      <xdr:col>26</xdr:col>
      <xdr:colOff>195738</xdr:colOff>
      <xdr:row>1</xdr:row>
      <xdr:rowOff>32861</xdr:rowOff>
    </xdr:from>
    <xdr:to>
      <xdr:col>28</xdr:col>
      <xdr:colOff>278783</xdr:colOff>
      <xdr:row>1</xdr:row>
      <xdr:rowOff>490061</xdr:rowOff>
    </xdr:to>
    <xdr:sp macro="" textlink="">
      <xdr:nvSpPr>
        <xdr:cNvPr id="46" name="Lekerekített téglalap 76">
          <a:hlinkClick xmlns:r="http://schemas.openxmlformats.org/officeDocument/2006/relationships" r:id="rId14" tooltip="2016 Almelo"/>
          <a:extLst>
            <a:ext uri="{FF2B5EF4-FFF2-40B4-BE49-F238E27FC236}">
              <a16:creationId xmlns:a16="http://schemas.microsoft.com/office/drawing/2014/main" id="{6071263D-905B-4015-B47F-E59F1F96F32F}"/>
            </a:ext>
          </a:extLst>
        </xdr:cNvPr>
        <xdr:cNvSpPr/>
      </xdr:nvSpPr>
      <xdr:spPr>
        <a:xfrm>
          <a:off x="8617743" y="88106"/>
          <a:ext cx="73265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2016</a:t>
          </a:r>
        </a:p>
      </xdr:txBody>
    </xdr:sp>
    <xdr:clientData/>
  </xdr:twoCellAnchor>
  <xdr:twoCellAnchor editAs="oneCell">
    <xdr:from>
      <xdr:col>0</xdr:col>
      <xdr:colOff>83344</xdr:colOff>
      <xdr:row>1</xdr:row>
      <xdr:rowOff>9525</xdr:rowOff>
    </xdr:from>
    <xdr:to>
      <xdr:col>5</xdr:col>
      <xdr:colOff>58039</xdr:colOff>
      <xdr:row>3</xdr:row>
      <xdr:rowOff>472440</xdr:rowOff>
    </xdr:to>
    <xdr:pic>
      <xdr:nvPicPr>
        <xdr:cNvPr id="47" name="Kép 46">
          <a:extLst>
            <a:ext uri="{FF2B5EF4-FFF2-40B4-BE49-F238E27FC236}">
              <a16:creationId xmlns:a16="http://schemas.microsoft.com/office/drawing/2014/main" id="{5C8456EF-66AA-4992-B098-C99544C667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249" y="68580"/>
          <a:ext cx="1592040" cy="1546860"/>
        </a:xfrm>
        <a:prstGeom prst="rect">
          <a:avLst/>
        </a:prstGeom>
      </xdr:spPr>
    </xdr:pic>
    <xdr:clientData/>
  </xdr:twoCellAnchor>
  <xdr:twoCellAnchor>
    <xdr:from>
      <xdr:col>26</xdr:col>
      <xdr:colOff>207167</xdr:colOff>
      <xdr:row>1</xdr:row>
      <xdr:rowOff>545306</xdr:rowOff>
    </xdr:from>
    <xdr:to>
      <xdr:col>28</xdr:col>
      <xdr:colOff>290212</xdr:colOff>
      <xdr:row>2</xdr:row>
      <xdr:rowOff>459581</xdr:rowOff>
    </xdr:to>
    <xdr:sp macro="" textlink="">
      <xdr:nvSpPr>
        <xdr:cNvPr id="48" name="Lekerekített téglalap 82">
          <a:hlinkClick xmlns:r="http://schemas.openxmlformats.org/officeDocument/2006/relationships" r:id="rId16" tooltip="2017 Budapest"/>
          <a:extLst>
            <a:ext uri="{FF2B5EF4-FFF2-40B4-BE49-F238E27FC236}">
              <a16:creationId xmlns:a16="http://schemas.microsoft.com/office/drawing/2014/main" id="{D64EAFAB-E9D9-4919-BAAB-BFB60A6C70EA}"/>
            </a:ext>
          </a:extLst>
        </xdr:cNvPr>
        <xdr:cNvSpPr/>
      </xdr:nvSpPr>
      <xdr:spPr>
        <a:xfrm>
          <a:off x="8631077" y="596741"/>
          <a:ext cx="723125" cy="462915"/>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2017</a:t>
          </a:r>
        </a:p>
      </xdr:txBody>
    </xdr:sp>
    <xdr:clientData/>
  </xdr:twoCellAnchor>
  <xdr:twoCellAnchor>
    <xdr:from>
      <xdr:col>26</xdr:col>
      <xdr:colOff>200501</xdr:colOff>
      <xdr:row>2</xdr:row>
      <xdr:rowOff>527684</xdr:rowOff>
    </xdr:from>
    <xdr:to>
      <xdr:col>28</xdr:col>
      <xdr:colOff>283546</xdr:colOff>
      <xdr:row>3</xdr:row>
      <xdr:rowOff>441960</xdr:rowOff>
    </xdr:to>
    <xdr:sp macro="" textlink="">
      <xdr:nvSpPr>
        <xdr:cNvPr id="49" name="Lekerekített téglalap 82">
          <a:hlinkClick xmlns:r="http://schemas.openxmlformats.org/officeDocument/2006/relationships" r:id="rId17" tooltip="2018 Billund"/>
          <a:extLst>
            <a:ext uri="{FF2B5EF4-FFF2-40B4-BE49-F238E27FC236}">
              <a16:creationId xmlns:a16="http://schemas.microsoft.com/office/drawing/2014/main" id="{A303C7BF-6119-4957-B6DE-795490F1EBD1}"/>
            </a:ext>
          </a:extLst>
        </xdr:cNvPr>
        <xdr:cNvSpPr/>
      </xdr:nvSpPr>
      <xdr:spPr>
        <a:xfrm>
          <a:off x="8622506" y="1125854"/>
          <a:ext cx="732650" cy="45529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2018</a:t>
          </a:r>
        </a:p>
      </xdr:txBody>
    </xdr:sp>
    <xdr:clientData/>
  </xdr:twoCellAnchor>
  <xdr:twoCellAnchor>
    <xdr:from>
      <xdr:col>29</xdr:col>
      <xdr:colOff>47626</xdr:colOff>
      <xdr:row>1</xdr:row>
      <xdr:rowOff>35719</xdr:rowOff>
    </xdr:from>
    <xdr:to>
      <xdr:col>31</xdr:col>
      <xdr:colOff>134481</xdr:colOff>
      <xdr:row>1</xdr:row>
      <xdr:rowOff>492919</xdr:rowOff>
    </xdr:to>
    <xdr:sp macro="" textlink="">
      <xdr:nvSpPr>
        <xdr:cNvPr id="50" name="Lekerekített téglalap 76">
          <a:hlinkClick xmlns:r="http://schemas.openxmlformats.org/officeDocument/2006/relationships" r:id="rId18" tooltip="2019 Fulda"/>
          <a:extLst>
            <a:ext uri="{FF2B5EF4-FFF2-40B4-BE49-F238E27FC236}">
              <a16:creationId xmlns:a16="http://schemas.microsoft.com/office/drawing/2014/main" id="{5DFF4A57-5830-4D07-9EBF-597593CA3760}"/>
            </a:ext>
          </a:extLst>
        </xdr:cNvPr>
        <xdr:cNvSpPr/>
      </xdr:nvSpPr>
      <xdr:spPr>
        <a:xfrm>
          <a:off x="9441181" y="92869"/>
          <a:ext cx="728840" cy="457200"/>
        </a:xfrm>
        <a:prstGeom prst="roundRect">
          <a:avLst/>
        </a:prstGeom>
        <a:solidFill>
          <a:sysClr val="window" lastClr="FFFFF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2019</a:t>
          </a:r>
        </a:p>
      </xdr:txBody>
    </xdr:sp>
    <xdr:clientData/>
  </xdr:twoCellAnchor>
  <xdr:twoCellAnchor>
    <xdr:from>
      <xdr:col>29</xdr:col>
      <xdr:colOff>64770</xdr:colOff>
      <xdr:row>2</xdr:row>
      <xdr:rowOff>476</xdr:rowOff>
    </xdr:from>
    <xdr:to>
      <xdr:col>31</xdr:col>
      <xdr:colOff>140195</xdr:colOff>
      <xdr:row>2</xdr:row>
      <xdr:rowOff>466249</xdr:rowOff>
    </xdr:to>
    <xdr:sp macro="" textlink="">
      <xdr:nvSpPr>
        <xdr:cNvPr id="51" name="Lekerekített téglalap 82">
          <a:hlinkClick xmlns:r="http://schemas.openxmlformats.org/officeDocument/2006/relationships" r:id="rId19" tooltip="2020 Bierdzany"/>
          <a:extLst>
            <a:ext uri="{FF2B5EF4-FFF2-40B4-BE49-F238E27FC236}">
              <a16:creationId xmlns:a16="http://schemas.microsoft.com/office/drawing/2014/main" id="{3375B8C2-F0B7-441F-959E-8BCC5CEDC8A7}"/>
            </a:ext>
          </a:extLst>
        </xdr:cNvPr>
        <xdr:cNvSpPr/>
      </xdr:nvSpPr>
      <xdr:spPr>
        <a:xfrm>
          <a:off x="9454515" y="600551"/>
          <a:ext cx="721220" cy="467678"/>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2020</a:t>
          </a:r>
        </a:p>
      </xdr:txBody>
    </xdr:sp>
    <xdr:clientData/>
  </xdr:twoCellAnchor>
  <xdr:twoCellAnchor>
    <xdr:from>
      <xdr:col>29</xdr:col>
      <xdr:colOff>54294</xdr:colOff>
      <xdr:row>2</xdr:row>
      <xdr:rowOff>530542</xdr:rowOff>
    </xdr:from>
    <xdr:to>
      <xdr:col>31</xdr:col>
      <xdr:colOff>141149</xdr:colOff>
      <xdr:row>3</xdr:row>
      <xdr:rowOff>439103</xdr:rowOff>
    </xdr:to>
    <xdr:sp macro="" textlink="">
      <xdr:nvSpPr>
        <xdr:cNvPr id="52" name="Lekerekített téglalap 82">
          <a:hlinkClick xmlns:r="http://schemas.openxmlformats.org/officeDocument/2006/relationships" r:id="rId20" tooltip="2021 Bielsko-Biala"/>
          <a:extLst>
            <a:ext uri="{FF2B5EF4-FFF2-40B4-BE49-F238E27FC236}">
              <a16:creationId xmlns:a16="http://schemas.microsoft.com/office/drawing/2014/main" id="{F51C00B2-B1A5-4676-9CD6-C6875E630C24}"/>
            </a:ext>
          </a:extLst>
        </xdr:cNvPr>
        <xdr:cNvSpPr/>
      </xdr:nvSpPr>
      <xdr:spPr>
        <a:xfrm>
          <a:off x="9449754" y="1130617"/>
          <a:ext cx="728840" cy="447676"/>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2021</a:t>
          </a:r>
        </a:p>
      </xdr:txBody>
    </xdr:sp>
    <xdr:clientData/>
  </xdr:twoCellAnchor>
  <xdr:twoCellAnchor>
    <xdr:from>
      <xdr:col>31</xdr:col>
      <xdr:colOff>214313</xdr:colOff>
      <xdr:row>1</xdr:row>
      <xdr:rowOff>30956</xdr:rowOff>
    </xdr:from>
    <xdr:to>
      <xdr:col>36</xdr:col>
      <xdr:colOff>188587</xdr:colOff>
      <xdr:row>1</xdr:row>
      <xdr:rowOff>482441</xdr:rowOff>
    </xdr:to>
    <xdr:sp macro="" textlink="">
      <xdr:nvSpPr>
        <xdr:cNvPr id="53" name="Lekerekített téglalap 77">
          <a:hlinkClick xmlns:r="http://schemas.openxmlformats.org/officeDocument/2006/relationships" r:id="rId21" tooltip="Overview"/>
          <a:extLst>
            <a:ext uri="{FF2B5EF4-FFF2-40B4-BE49-F238E27FC236}">
              <a16:creationId xmlns:a16="http://schemas.microsoft.com/office/drawing/2014/main" id="{2AE785E9-056B-4514-AB12-0FEF11BA2CD4}"/>
            </a:ext>
          </a:extLst>
        </xdr:cNvPr>
        <xdr:cNvSpPr/>
      </xdr:nvSpPr>
      <xdr:spPr>
        <a:xfrm>
          <a:off x="10249853" y="86201"/>
          <a:ext cx="1597334" cy="44958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tx1"/>
              </a:solidFill>
            </a:rPr>
            <a:t>Overview</a:t>
          </a:r>
        </a:p>
      </xdr:txBody>
    </xdr:sp>
    <xdr:clientData/>
  </xdr:twoCellAnchor>
  <xdr:twoCellAnchor>
    <xdr:from>
      <xdr:col>31</xdr:col>
      <xdr:colOff>214313</xdr:colOff>
      <xdr:row>1</xdr:row>
      <xdr:rowOff>528161</xdr:rowOff>
    </xdr:from>
    <xdr:to>
      <xdr:col>36</xdr:col>
      <xdr:colOff>207637</xdr:colOff>
      <xdr:row>2</xdr:row>
      <xdr:rowOff>446246</xdr:rowOff>
    </xdr:to>
    <xdr:sp macro="" textlink="">
      <xdr:nvSpPr>
        <xdr:cNvPr id="54" name="Lekerekített téglalap 78">
          <a:hlinkClick xmlns:r="http://schemas.openxmlformats.org/officeDocument/2006/relationships" r:id="rId22" tooltip="All Time Table"/>
          <a:extLst>
            <a:ext uri="{FF2B5EF4-FFF2-40B4-BE49-F238E27FC236}">
              <a16:creationId xmlns:a16="http://schemas.microsoft.com/office/drawing/2014/main" id="{1AAD24BB-0FC2-4258-B054-8FDA6382A1DD}"/>
            </a:ext>
          </a:extLst>
        </xdr:cNvPr>
        <xdr:cNvSpPr/>
      </xdr:nvSpPr>
      <xdr:spPr>
        <a:xfrm>
          <a:off x="10249853" y="583406"/>
          <a:ext cx="1620194" cy="461010"/>
        </a:xfrm>
        <a:prstGeom prst="roundRect">
          <a:avLst/>
        </a:prstGeom>
        <a:solidFill>
          <a:schemeClr val="bg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ysClr val="windowText" lastClr="000000"/>
              </a:solidFill>
            </a:rPr>
            <a:t>All Time Table</a:t>
          </a:r>
        </a:p>
      </xdr:txBody>
    </xdr:sp>
    <xdr:clientData/>
  </xdr:twoCellAnchor>
  <xdr:twoCellAnchor>
    <xdr:from>
      <xdr:col>31</xdr:col>
      <xdr:colOff>214313</xdr:colOff>
      <xdr:row>2</xdr:row>
      <xdr:rowOff>528161</xdr:rowOff>
    </xdr:from>
    <xdr:to>
      <xdr:col>36</xdr:col>
      <xdr:colOff>207637</xdr:colOff>
      <xdr:row>3</xdr:row>
      <xdr:rowOff>446246</xdr:rowOff>
    </xdr:to>
    <xdr:sp macro="" textlink="">
      <xdr:nvSpPr>
        <xdr:cNvPr id="55" name="Lekerekített téglalap 79">
          <a:hlinkClick xmlns:r="http://schemas.openxmlformats.org/officeDocument/2006/relationships" r:id="rId23" tooltip="Records"/>
          <a:extLst>
            <a:ext uri="{FF2B5EF4-FFF2-40B4-BE49-F238E27FC236}">
              <a16:creationId xmlns:a16="http://schemas.microsoft.com/office/drawing/2014/main" id="{0831D1FB-F003-4EA5-8A77-771972888CE8}"/>
            </a:ext>
          </a:extLst>
        </xdr:cNvPr>
        <xdr:cNvSpPr/>
      </xdr:nvSpPr>
      <xdr:spPr>
        <a:xfrm>
          <a:off x="10249853" y="1126331"/>
          <a:ext cx="1620194" cy="461010"/>
        </a:xfrm>
        <a:prstGeom prst="roundRect">
          <a:avLst/>
        </a:prstGeom>
        <a:solidFill>
          <a:srgbClr val="FF0000"/>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hu-HU" sz="1800" b="1" baseline="0">
              <a:solidFill>
                <a:schemeClr val="bg1"/>
              </a:solidFill>
            </a:rPr>
            <a:t>Records</a:t>
          </a:r>
        </a:p>
      </xdr:txBody>
    </xdr:sp>
    <xdr:clientData/>
  </xdr:twoCellAnchor>
  <xdr:twoCellAnchor editAs="oneCell">
    <xdr:from>
      <xdr:col>36</xdr:col>
      <xdr:colOff>264318</xdr:colOff>
      <xdr:row>1</xdr:row>
      <xdr:rowOff>11906</xdr:rowOff>
    </xdr:from>
    <xdr:to>
      <xdr:col>41</xdr:col>
      <xdr:colOff>248062</xdr:colOff>
      <xdr:row>3</xdr:row>
      <xdr:rowOff>474821</xdr:rowOff>
    </xdr:to>
    <xdr:pic>
      <xdr:nvPicPr>
        <xdr:cNvPr id="56" name="Kép 55">
          <a:extLst>
            <a:ext uri="{FF2B5EF4-FFF2-40B4-BE49-F238E27FC236}">
              <a16:creationId xmlns:a16="http://schemas.microsoft.com/office/drawing/2014/main" id="{6B8C1462-2636-4300-9C18-A12D6512FD8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922918" y="72866"/>
          <a:ext cx="1602994"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Sport/CL%20All%20Time/All%20Time%20table%20CL%20v1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ime"/>
      <sheetName val="16-17"/>
      <sheetName val="15-16"/>
      <sheetName val="14-15"/>
      <sheetName val="13-14"/>
      <sheetName val="12-13"/>
      <sheetName val="11-12"/>
      <sheetName val="10-11"/>
      <sheetName val="09-10"/>
      <sheetName val="08-09"/>
      <sheetName val="07-08"/>
      <sheetName val="06-07"/>
      <sheetName val="05-06"/>
      <sheetName val="04-05"/>
      <sheetName val="03-04"/>
      <sheetName val="02-03"/>
      <sheetName val="01-02"/>
      <sheetName val="00-01"/>
      <sheetName val="99-00"/>
      <sheetName val="98-99"/>
      <sheetName val="97-98"/>
      <sheetName val="96-97"/>
      <sheetName val="95-96"/>
      <sheetName val="94-95"/>
      <sheetName val="93-94"/>
      <sheetName val="92-93"/>
      <sheetName val="Logos"/>
      <sheetName val="drop-down"/>
      <sheetName val="swap"/>
      <sheetName val="Tables"/>
    </sheetNames>
    <sheetDataSet>
      <sheetData sheetId="0">
        <row r="71">
          <cell r="CS71" t="str">
            <v>Logos!B60</v>
          </cell>
        </row>
        <row r="72">
          <cell r="CS72" t="str">
            <v>Logos!B38</v>
          </cell>
        </row>
        <row r="73">
          <cell r="CS73" t="str">
            <v>Logos!B104</v>
          </cell>
        </row>
        <row r="74">
          <cell r="CS74" t="str">
            <v>Logos!B118</v>
          </cell>
        </row>
        <row r="75">
          <cell r="CS75" t="str">
            <v>Logos!B105</v>
          </cell>
        </row>
        <row r="76">
          <cell r="CS76" t="str">
            <v>Logos!B62</v>
          </cell>
        </row>
        <row r="77">
          <cell r="CS77" t="str">
            <v>Logos!B25</v>
          </cell>
        </row>
        <row r="78">
          <cell r="CS78" t="str">
            <v>Logos!B55</v>
          </cell>
        </row>
        <row r="79">
          <cell r="CS79" t="str">
            <v>Logos!B128</v>
          </cell>
        </row>
        <row r="80">
          <cell r="CS80" t="str">
            <v>Logos!B59</v>
          </cell>
        </row>
        <row r="81">
          <cell r="CS81" t="str">
            <v>Logos!B111</v>
          </cell>
        </row>
        <row r="82">
          <cell r="CS82" t="str">
            <v>Logos!B57</v>
          </cell>
        </row>
        <row r="83">
          <cell r="CS83" t="str">
            <v>Logos!B53</v>
          </cell>
        </row>
        <row r="84">
          <cell r="CS84" t="str">
            <v>Logos!B112</v>
          </cell>
        </row>
        <row r="85">
          <cell r="CS85" t="str">
            <v>Logos!B117</v>
          </cell>
        </row>
        <row r="86">
          <cell r="CS86" t="str">
            <v>Logos!B36</v>
          </cell>
        </row>
        <row r="87">
          <cell r="CS87" t="str">
            <v>Logos!B134</v>
          </cell>
        </row>
        <row r="88">
          <cell r="CS88" t="str">
            <v>Logos!B66</v>
          </cell>
        </row>
        <row r="89">
          <cell r="CS89" t="str">
            <v>Logos!B89</v>
          </cell>
        </row>
        <row r="90">
          <cell r="CS90" t="str">
            <v>Logos!B28</v>
          </cell>
        </row>
        <row r="91">
          <cell r="CS91" t="str">
            <v>Logos!B49</v>
          </cell>
        </row>
        <row r="92">
          <cell r="CS92" t="str">
            <v>Logos!B90</v>
          </cell>
        </row>
        <row r="93">
          <cell r="CS93" t="str">
            <v>Logos!B83</v>
          </cell>
        </row>
        <row r="94">
          <cell r="CS94" t="str">
            <v>Logos!B73</v>
          </cell>
        </row>
        <row r="95">
          <cell r="CS95" t="str">
            <v>Logos!B113</v>
          </cell>
        </row>
        <row r="96">
          <cell r="CS96" t="str">
            <v>Logos!B29</v>
          </cell>
        </row>
        <row r="97">
          <cell r="CS97" t="str">
            <v>Logos!B124</v>
          </cell>
        </row>
        <row r="98">
          <cell r="CS98" t="str">
            <v>Logos!B96</v>
          </cell>
        </row>
        <row r="99">
          <cell r="CS99" t="str">
            <v>Logos!B123</v>
          </cell>
        </row>
        <row r="100">
          <cell r="CS100" t="str">
            <v>Logos!B94</v>
          </cell>
        </row>
        <row r="101">
          <cell r="CS101" t="str">
            <v>Logos!B21</v>
          </cell>
        </row>
        <row r="102">
          <cell r="CS102" t="str">
            <v>Logos!B88</v>
          </cell>
        </row>
        <row r="103">
          <cell r="CS103" t="str">
            <v>Logos!B68</v>
          </cell>
        </row>
        <row r="104">
          <cell r="CS104" t="str">
            <v>Logos!B87</v>
          </cell>
        </row>
        <row r="105">
          <cell r="CS105" t="str">
            <v>Logos!B135</v>
          </cell>
        </row>
        <row r="106">
          <cell r="CS106" t="str">
            <v>Logos!B106</v>
          </cell>
        </row>
        <row r="107">
          <cell r="CS107" t="str">
            <v>Logos!B119</v>
          </cell>
        </row>
        <row r="108">
          <cell r="CS108" t="str">
            <v>Logos!B98</v>
          </cell>
        </row>
        <row r="109">
          <cell r="CS109" t="str">
            <v>Logos!B131</v>
          </cell>
        </row>
        <row r="110">
          <cell r="CS110" t="str">
            <v>Logos!B109</v>
          </cell>
        </row>
        <row r="111">
          <cell r="CS111" t="str">
            <v>Logos!B24</v>
          </cell>
        </row>
        <row r="112">
          <cell r="CS112" t="str">
            <v>Logos!B116</v>
          </cell>
        </row>
        <row r="113">
          <cell r="CS113" t="str">
            <v>Logos!B56</v>
          </cell>
        </row>
        <row r="114">
          <cell r="CS114" t="str">
            <v>Logos!B129</v>
          </cell>
        </row>
        <row r="115">
          <cell r="CS115" t="str">
            <v>Logos!B75</v>
          </cell>
        </row>
        <row r="116">
          <cell r="CS116" t="str">
            <v>Logos!B133</v>
          </cell>
        </row>
        <row r="117">
          <cell r="CS117" t="str">
            <v>Logos!B35</v>
          </cell>
        </row>
        <row r="118">
          <cell r="CS118" t="str">
            <v>Logos!B130</v>
          </cell>
        </row>
        <row r="119">
          <cell r="CS119" t="str">
            <v>Logos!B102</v>
          </cell>
        </row>
        <row r="120">
          <cell r="CS120" t="str">
            <v>Logos!B31</v>
          </cell>
        </row>
        <row r="121">
          <cell r="CS121" t="str">
            <v>Logos!B41</v>
          </cell>
        </row>
        <row r="122">
          <cell r="CS122" t="str">
            <v>Logos!B107</v>
          </cell>
        </row>
        <row r="123">
          <cell r="CS123" t="str">
            <v>Logos!B97</v>
          </cell>
        </row>
        <row r="124">
          <cell r="CS124" t="str">
            <v>Logos!B132</v>
          </cell>
        </row>
        <row r="125">
          <cell r="CS125" t="str">
            <v>Logos!B74</v>
          </cell>
        </row>
        <row r="126">
          <cell r="CS126" t="str">
            <v>Logos!B110</v>
          </cell>
        </row>
        <row r="127">
          <cell r="CS127" t="str">
            <v>Logos!B93</v>
          </cell>
        </row>
        <row r="128">
          <cell r="CS128" t="str">
            <v>Logos!B69</v>
          </cell>
        </row>
        <row r="129">
          <cell r="CS129" t="str">
            <v>Logos!B54</v>
          </cell>
        </row>
        <row r="130">
          <cell r="CS130" t="str">
            <v>Logos!B92</v>
          </cell>
        </row>
        <row r="131">
          <cell r="CS131" t="str">
            <v>Logos!B126</v>
          </cell>
        </row>
        <row r="132">
          <cell r="CS132" t="str">
            <v>Logos!B71</v>
          </cell>
        </row>
        <row r="133">
          <cell r="CS133" t="str">
            <v>Logos!B40</v>
          </cell>
        </row>
        <row r="134">
          <cell r="CS134" t="str">
            <v>Logos!B136</v>
          </cell>
        </row>
        <row r="135">
          <cell r="CS135" t="str">
            <v>Logos!B46</v>
          </cell>
        </row>
        <row r="136">
          <cell r="CS136" t="str">
            <v>Logos!B61</v>
          </cell>
        </row>
        <row r="137">
          <cell r="CS137" t="str">
            <v>Logos!B115</v>
          </cell>
        </row>
        <row r="138">
          <cell r="CS138" t="str">
            <v>Logos!B127</v>
          </cell>
        </row>
        <row r="139">
          <cell r="CS139" t="str">
            <v>Logos!B125</v>
          </cell>
        </row>
        <row r="140">
          <cell r="CS140" t="str">
            <v>Logos!B44</v>
          </cell>
        </row>
        <row r="141">
          <cell r="CS141" t="str">
            <v>Logos!B114</v>
          </cell>
        </row>
        <row r="142">
          <cell r="CS142" t="str">
            <v>Logos!B120</v>
          </cell>
        </row>
        <row r="143">
          <cell r="CS143" t="str">
            <v>Logos!B99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uck, Zoltán" refreshedDate="44412.785058796297" createdVersion="6" refreshedVersion="6" minRefreshableVersion="3" recordCount="563" xr:uid="{3F2A16B6-990F-4D65-AAB8-A111E863B055}">
  <cacheSource type="worksheet">
    <worksheetSource ref="R2:R565" sheet="stats"/>
  </cacheSource>
  <cacheFields count="1">
    <cacheField name="Obi-wan"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uck, Zoltán" refreshedDate="44412.789806597226" createdVersion="6" refreshedVersion="6" minRefreshableVersion="3" recordCount="182" xr:uid="{21CFE2BC-211C-4DB3-8A58-39EA1ABE8FDC}">
  <cacheSource type="worksheet">
    <worksheetSource ref="W1:X183" sheet="stats"/>
  </cacheSource>
  <cacheFields count="2">
    <cacheField name="szar" numFmtId="0">
      <sharedItems count="182">
        <s v="ElMichaJ"/>
        <s v="Schulle"/>
        <s v="lobo"/>
        <s v="Bomb"/>
        <s v="Paider"/>
        <s v="bobbiebobras"/>
        <s v="dior"/>
        <s v="AndYpsilon"/>
        <s v="Blazej_Bdg"/>
        <s v="xflea"/>
        <s v="Playaveli"/>
        <s v="djowGer"/>
        <s v="Marin Parushev"/>
        <s v="Klinki"/>
        <s v="dzem"/>
        <s v="Foka"/>
        <s v="Klaris"/>
        <s v="sanek"/>
        <s v="Nakkeost"/>
        <s v="andib"/>
        <s v="bromberg"/>
        <s v="Dennis"/>
        <s v="ALI"/>
        <s v="Pallister"/>
        <s v="Romanista"/>
        <s v="cinek"/>
        <s v="Oli O"/>
        <s v="Redhair"/>
        <s v="St. Vitus"/>
        <s v="Egebjerg Luxus"/>
        <s v="FC Sandkagen"/>
        <s v="Team Oelkohold"/>
        <s v="HeinAir"/>
        <s v="SPIR"/>
        <s v="romaneq"/>
        <s v="kindelooney"/>
        <s v="Fifko"/>
        <s v="FRK Pawel"/>
        <s v="Fincad"/>
        <s v="Rock and Roll"/>
        <s v="Wänä81"/>
        <s v="HakanFB"/>
        <s v="m.c.t."/>
        <s v="paczek"/>
        <s v="Primo"/>
        <s v="Swoozh"/>
        <s v="Leoninho"/>
        <s v="GEO"/>
        <s v="Lucaa83"/>
        <s v="Manuel"/>
        <s v="Marty"/>
        <s v="Sasy"/>
        <s v="Metzger"/>
        <s v="Nikola Popoff"/>
        <s v="torpedo"/>
        <s v="Sokol"/>
        <s v="Hawkz"/>
        <s v="Rasmus"/>
        <s v="boesjesman"/>
        <s v="Pino"/>
        <s v="Nepus"/>
        <s v="arcisas"/>
        <s v="assura"/>
        <s v="DefenseMutte"/>
        <s v="79tomek"/>
        <s v="Asboy"/>
        <s v="Daniel P"/>
        <s v="honk96"/>
        <s v="Junior"/>
        <s v="Peter"/>
        <s v="greg"/>
        <s v="Karlos"/>
        <s v="Eleven"/>
        <s v="Obi-wan"/>
        <s v="Emmeti"/>
        <s v="Zero"/>
        <s v="Dilian Kuzmanov"/>
        <s v="gomi"/>
        <s v="olesio"/>
        <s v="Wodiczko"/>
        <s v="ademinho"/>
        <s v="Pspin"/>
        <s v="Rusty1979"/>
        <s v="Thomas"/>
        <s v="Colorado"/>
        <s v="Coolio_Jack"/>
        <s v="Mozg"/>
        <s v="DoTa"/>
        <s v="EMPI"/>
        <s v="titiforever"/>
        <s v="armakuni"/>
        <s v="Makoto"/>
        <s v="rudiporto"/>
        <s v="Ebster"/>
        <s v="Folgore"/>
        <s v="Demox"/>
        <s v="stallone"/>
        <s v="biggus"/>
        <s v="Drillos Drenge"/>
        <s v="gatifun"/>
        <s v="BADsosen"/>
        <s v="Lindholm"/>
        <s v="AbelXavier"/>
        <s v="Caniggia11"/>
        <s v="Cheval"/>
        <s v="Enbino"/>
        <s v="GoaGuru"/>
        <s v="Ruhbi"/>
        <s v="Szeszesek"/>
        <s v="Tobby"/>
        <s v="Cofresi"/>
        <s v="Griesgram"/>
        <s v="HannieKnuppel"/>
        <s v="lemonheadiv"/>
        <s v="Uknow1"/>
        <s v="Chris_SM"/>
        <s v="deyna84"/>
        <s v="Hador"/>
        <s v="kaizen23"/>
        <s v="loozak"/>
        <s v="marcin20"/>
        <s v="Mdogg"/>
        <s v="Neurop"/>
        <s v="Pedz"/>
        <s v="silmurdk"/>
        <s v="Soja"/>
        <s v="Wooley"/>
        <s v="Dons"/>
        <s v="Glavind"/>
        <s v="Hannes"/>
        <s v="abba"/>
        <s v="Escher89"/>
        <s v="full"/>
        <s v="MadsHilde"/>
        <s v="postlarval"/>
        <s v="reentier"/>
        <s v="Rosefire"/>
        <s v="Idefix"/>
        <s v="kuba55"/>
        <s v="SWOS-Hool"/>
        <s v="Chompek"/>
        <s v="pirin27"/>
        <s v="Ventzi"/>
        <s v="_barto_"/>
        <s v="Captainthunder!"/>
        <s v="choanarchytm"/>
        <s v="Lord Pablo"/>
        <s v="ruichi"/>
        <s v="tomasz82"/>
        <s v="tragbier"/>
        <s v="[H]Giggs"/>
        <s v="Edgar A.R.G."/>
        <s v="Falcon"/>
        <s v="Filippousis"/>
        <s v="goralpawel"/>
        <s v="Kasper Kring"/>
        <s v="LeMaN"/>
        <s v="LIK"/>
        <s v="MagAttack"/>
        <s v="Marco Nenzel"/>
        <s v="Pistolas"/>
        <s v="Troels"/>
        <s v="yoda"/>
        <s v="Bumer"/>
        <s v="Darth Steve"/>
        <s v="finaipepe"/>
        <s v="HairFU"/>
        <s v="Jak10"/>
        <s v="Johny"/>
        <s v="MaroJ"/>
        <s v="Mogadishu Dust"/>
        <s v="noel"/>
        <s v="RadekTomat"/>
        <s v="SzymS"/>
        <s v="Inbloom"/>
        <s v="Paulinho"/>
        <s v="sensibleswos"/>
        <s v="Stromberg"/>
        <s v="watzlaff"/>
        <s v="Tubalardo"/>
        <s v="Big Brother LS"/>
        <s v="caglan"/>
      </sharedItems>
    </cacheField>
    <cacheField name="db"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uck, Zoltán" refreshedDate="44412.793236574071" createdVersion="6" refreshedVersion="6" minRefreshableVersion="3" recordCount="564" xr:uid="{0F0E3E8E-B28D-4D33-BF60-34AAC98FAFD5}">
  <cacheSource type="worksheet">
    <worksheetSource ref="R1:R565" sheet="stats"/>
  </cacheSource>
  <cacheFields count="1">
    <cacheField name="names" numFmtId="0">
      <sharedItems count="262">
        <s v="Obi-wan"/>
        <s v="Redhair"/>
        <s v="ElMichaJ"/>
        <s v="Oli O"/>
        <s v="caglan"/>
        <s v="Big Brother LS"/>
        <s v="Metzger"/>
        <s v="Playaveli"/>
        <s v="Eleven"/>
        <s v="Schulle"/>
        <s v="Swoozh"/>
        <s v="Tubalardo"/>
        <s v="Nakkeost"/>
        <s v="Lucaa83"/>
        <s v="lobo"/>
        <s v="Sasy"/>
        <s v="Coolio_Jack"/>
        <s v="djowGer"/>
        <s v="GEO"/>
        <s v="Marin Parushev"/>
        <s v="Stromberg"/>
        <s v="Emmeti"/>
        <s v="greg"/>
        <s v="Karlos"/>
        <s v="Marty"/>
        <s v="dior"/>
        <s v="Manuel"/>
        <s v="dzem"/>
        <s v="Bomb"/>
        <s v="Pallister"/>
        <s v="m.c.t."/>
        <s v="Wänä81"/>
        <s v="Paulinho"/>
        <s v="sensibleswos"/>
        <s v="torpedo"/>
        <s v="Inbloom"/>
        <s v="Colorado"/>
        <s v="watzlaff"/>
        <s v="bobbiebobras"/>
        <s v="Foka"/>
        <s v="ALI"/>
        <s v="romaneq"/>
        <s v="Peter"/>
        <s v="noel"/>
        <s v="MaroJ"/>
        <s v="Dennis"/>
        <s v="Junior"/>
        <s v="finaipepe"/>
        <s v="Johny"/>
        <s v="HairFU"/>
        <s v="Rusty1979"/>
        <s v="honk96"/>
        <s v="Asboy"/>
        <s v="SzymS"/>
        <s v="Sokol"/>
        <s v="Jak10"/>
        <s v="Mogadishu Dust"/>
        <s v="HakanFB"/>
        <s v="Darth Steve"/>
        <s v="Daniel P"/>
        <s v="RadekTomat"/>
        <s v="Primo"/>
        <s v="Bumer"/>
        <s v="paczek"/>
        <s v="[H]Giggs"/>
        <s v="Rasmus"/>
        <s v="xflea"/>
        <s v="Edgar A.R.G."/>
        <s v="LIK"/>
        <s v="79tomek"/>
        <s v="Pistolas"/>
        <s v="sanek"/>
        <s v="Filippousis"/>
        <s v="yoda"/>
        <s v="AndYpsilon"/>
        <s v="Klinki"/>
        <s v="goralpawel"/>
        <s v="LeMaN"/>
        <s v="MagAttack"/>
        <s v="Falcon"/>
        <s v="Troels"/>
        <s v="Paider"/>
        <s v="Kasper Kring"/>
        <s v="ademinho"/>
        <s v="Thomas"/>
        <s v="Marco Nenzel"/>
        <s v="gomi"/>
        <s v="Blazej_Bdg"/>
        <s v="Wodiczko"/>
        <s v="cinek"/>
        <s v="Nepus"/>
        <s v="Lord Pablo"/>
        <s v="ruichi"/>
        <s v="tomasz82"/>
        <s v="Captainthunder!"/>
        <s v="Pspin"/>
        <s v="tragbier"/>
        <s v="olesio"/>
        <s v="choanarchytm"/>
        <s v="_barto_"/>
        <s v="Hawkz"/>
        <s v="bromberg"/>
        <s v="pirin27"/>
        <s v="Dilian Kuzmanov"/>
        <s v="Nikola Popoff"/>
        <s v="Ventzi"/>
        <s v="Chompek"/>
        <s v="Klaris"/>
        <s v="Rock and Roll"/>
        <s v="kuba55"/>
        <s v="Romanista"/>
        <s v="Idefix"/>
        <s v="SWOS-Hool"/>
        <s v="St. Vitus"/>
        <s v="Zero"/>
        <s v="andib"/>
        <s v="postlarval"/>
        <s v="MadsHilde"/>
        <s v="reentier"/>
        <s v="HeinAir"/>
        <s v="Fincad"/>
        <s v="Escher89"/>
        <s v="full"/>
        <s v="abba"/>
        <s v="Rosefire"/>
        <s v="SPIR"/>
        <s v="Egebjerg Luxus"/>
        <s v="Hannes"/>
        <s v="Team Oelkohold"/>
        <s v="FC Sandkagen"/>
        <s v="Glavind"/>
        <s v="Dons"/>
        <s v="assura"/>
        <s v="deyna84"/>
        <s v="loozak"/>
        <s v="marcin20"/>
        <s v="silmurdk"/>
        <s v="kaizen23"/>
        <s v="Hador"/>
        <s v="kindelooney"/>
        <s v="Pino"/>
        <s v="Mdogg"/>
        <s v="Neurop"/>
        <s v="Pedz"/>
        <s v="Soja"/>
        <s v="boesjesman"/>
        <s v="Wooley"/>
        <s v="Chris_SM"/>
        <s v="lemonheadiv"/>
        <s v="Uknow1"/>
        <s v="Cofresi"/>
        <s v="DefenseMutte"/>
        <s v="Griesgram"/>
        <s v="HannieKnuppel"/>
        <s v="AbelXavier"/>
        <s v="Ruhbi"/>
        <s v="Szeszesek"/>
        <s v="Fifko"/>
        <s v="DoTa"/>
        <s v="FRK Pawel"/>
        <s v="Leoninho"/>
        <s v="Enbino"/>
        <s v="Tobby"/>
        <s v="Cheval"/>
        <s v="GoaGuru"/>
        <s v="Caniggia11"/>
        <s v="Lindholm"/>
        <s v="arcisas"/>
        <s v="gatifun"/>
        <s v="Drillos Drenge"/>
        <s v="biggus"/>
        <s v="BADsosen"/>
        <s v="Stallone"/>
        <s v="Demox"/>
        <s v="Fulgore"/>
        <s v="Ebster"/>
        <s v="rudiporto"/>
        <s v="Makoto"/>
        <s v="armakuni"/>
        <s v="Mozg"/>
        <s v="titiforever"/>
        <s v="EMPI"/>
        <s v=" xflea" u="1"/>
        <s v=" kindelooney" u="1"/>
        <s v=" Paider" u="1"/>
        <s v=" FRK Pawel" u="1"/>
        <s v=" Fifko" u="1"/>
        <s v=" Mozg" u="1"/>
        <s v=" ElMichaJ" u="1"/>
        <s v=" xflea" u="1"/>
        <s v=" NAKKEOST" u="1"/>
        <s v=" rudiporto" u="1"/>
        <s v=" FRK Pawel" u="1"/>
        <s v=" armakuni" u="1"/>
        <s v=" Leoninho" u="1"/>
        <s v=" romaneq" u="1"/>
        <s v=" Mozg" u="1"/>
        <s v=" swoozh" u="1"/>
        <s v=" SPIR" u="1"/>
        <s v=" Leoninho" u="1"/>
        <s v=" romaneq" u="1"/>
        <s v=" gatifun" u="1"/>
        <s v=" biggus" u="1"/>
        <s v=" cinek" u="1"/>
        <s v=" Fulgore" u="1"/>
        <s v=" ALI" u="1"/>
        <s v=" Bomb" u="1"/>
        <s v=" Schulle" u="1"/>
        <s v=" Pino" u="1"/>
        <s v="St.Vitus" u="1"/>
        <s v=" andib" u="1"/>
        <s v=" cinek" u="1"/>
        <s v=" Romanista" u="1"/>
        <s v=" Bomb" u="1"/>
        <s v=" Schulle" u="1"/>
        <s v=" Klaris" u="1"/>
        <s v=" titiforever" u="1"/>
        <s v=" FC Sandkagen" u="1"/>
        <s v=" HeinAir" u="1"/>
        <s v=" Blazej_Bdg" u="1"/>
        <s v=" andib" u="1"/>
        <s v=" BADsosen" u="1"/>
        <s v=" Romanista" u="1"/>
        <s v=" Klaris" u="1"/>
        <s v=" dior" u="1"/>
        <s v=" Blazej_Bdg" u="1"/>
        <s v=" EMPI" u="1"/>
        <s v=" assura" u="1"/>
        <s v=" djowGer" u="1"/>
        <s v=" Pallister" u="1"/>
        <s v=" lobo" u="1"/>
        <s v=" dior" u="1"/>
        <s v=" Marin Parushev" u="1"/>
        <s v=" assura" u="1"/>
        <s v=" djowGer" u="1"/>
        <s v=" arcisas" u="1"/>
        <s v=" boesjesman" u="1"/>
        <s v=" Nepus" u="1"/>
        <s v=" Lindholm" u="1"/>
        <s v=" St.Vitus" u="1"/>
        <s v=" lobo" u="1"/>
        <s v=" Ebster" u="1"/>
        <s v=" Egebjerg Luxus" u="1"/>
        <s v=" bobbiebobras" u="1"/>
        <s v=" Team Oelkohold" u="1"/>
        <s v=" dzem" u="1"/>
        <s v=" AndYpsilon" u="1"/>
        <s v=" Klinki" u="1"/>
        <s v=" Demox" u="1"/>
        <s v=" Drillos Drenge" u="1"/>
        <s v=" DoTa" u="1"/>
        <s v=" Playaveli" u="1"/>
        <s v=" bobbiebobras" u="1"/>
        <s v=" dzem" u="1"/>
        <s v=" Foka" u="1"/>
        <s v=" AndYpsilon" u="1"/>
        <s v=" Klinki" u="1"/>
        <s v=" Makoto" u="1"/>
        <s v=" Paider" u="1"/>
        <s v=" Fifko" u="1"/>
        <s v=" ElMichaJ" u="1"/>
        <s v=" Stallon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3">
  <r>
    <s v="Redhair"/>
  </r>
  <r>
    <s v="ElMichaJ"/>
  </r>
  <r>
    <s v="Oli O"/>
  </r>
  <r>
    <s v="caglan"/>
  </r>
  <r>
    <s v="Big Brother LS"/>
  </r>
  <r>
    <s v="Metzger"/>
  </r>
  <r>
    <s v="Redhair"/>
  </r>
  <r>
    <s v="Oli O"/>
  </r>
  <r>
    <s v="Obi-wan"/>
  </r>
  <r>
    <s v="Metzger"/>
  </r>
  <r>
    <s v="ElMichaJ"/>
  </r>
  <r>
    <s v="Playaveli"/>
  </r>
  <r>
    <s v="Redhair"/>
  </r>
  <r>
    <s v="Eleven"/>
  </r>
  <r>
    <s v="Schulle"/>
  </r>
  <r>
    <s v="Metzger"/>
  </r>
  <r>
    <s v="Swoozh"/>
  </r>
  <r>
    <s v="Tubalardo"/>
  </r>
  <r>
    <s v="Nakkeost"/>
  </r>
  <r>
    <s v="Oli O"/>
  </r>
  <r>
    <s v="ElMichaJ"/>
  </r>
  <r>
    <s v="Playaveli"/>
  </r>
  <r>
    <s v="Lucaa83"/>
  </r>
  <r>
    <s v="lobo"/>
  </r>
  <r>
    <s v="Sasy"/>
  </r>
  <r>
    <s v="Coolio_Jack"/>
  </r>
  <r>
    <s v="Nakkeost"/>
  </r>
  <r>
    <s v="djowGer"/>
  </r>
  <r>
    <s v="GEO"/>
  </r>
  <r>
    <s v="Marin Parushev"/>
  </r>
  <r>
    <s v="Redhair"/>
  </r>
  <r>
    <s v="Stromberg"/>
  </r>
  <r>
    <s v="Emmeti"/>
  </r>
  <r>
    <s v="ElMichaJ"/>
  </r>
  <r>
    <s v="greg"/>
  </r>
  <r>
    <s v="Karlos"/>
  </r>
  <r>
    <s v="Marty"/>
  </r>
  <r>
    <s v="Eleven"/>
  </r>
  <r>
    <s v="Schulle"/>
  </r>
  <r>
    <s v="dior"/>
  </r>
  <r>
    <s v="Manuel"/>
  </r>
  <r>
    <s v="dzem"/>
  </r>
  <r>
    <s v="Bomb"/>
  </r>
  <r>
    <s v="Pallister"/>
  </r>
  <r>
    <s v="m.c.t."/>
  </r>
  <r>
    <s v="Oli O"/>
  </r>
  <r>
    <s v="Wänä81"/>
  </r>
  <r>
    <s v="Paulinho"/>
  </r>
  <r>
    <s v="sensibleswos"/>
  </r>
  <r>
    <s v="torpedo"/>
  </r>
  <r>
    <s v="Inbloom"/>
  </r>
  <r>
    <s v="Colorado"/>
  </r>
  <r>
    <s v="watzlaff"/>
  </r>
  <r>
    <s v="lobo"/>
  </r>
  <r>
    <s v="bobbiebobras"/>
  </r>
  <r>
    <s v="Marin Parushev"/>
  </r>
  <r>
    <s v="Manuel"/>
  </r>
  <r>
    <s v="Lucaa83"/>
  </r>
  <r>
    <s v="Foka"/>
  </r>
  <r>
    <s v="Redhair"/>
  </r>
  <r>
    <s v="Marty"/>
  </r>
  <r>
    <s v="Playaveli"/>
  </r>
  <r>
    <s v="ALI"/>
  </r>
  <r>
    <s v="romaneq"/>
  </r>
  <r>
    <s v="Pallister"/>
  </r>
  <r>
    <s v="Sasy"/>
  </r>
  <r>
    <s v="Karlos"/>
  </r>
  <r>
    <s v="Bomb"/>
  </r>
  <r>
    <s v="dzem"/>
  </r>
  <r>
    <s v="Peter"/>
  </r>
  <r>
    <s v="Oli O"/>
  </r>
  <r>
    <s v="Schulle"/>
  </r>
  <r>
    <s v="noel"/>
  </r>
  <r>
    <s v="Wänä81"/>
  </r>
  <r>
    <s v="ElMichaJ"/>
  </r>
  <r>
    <s v="MaroJ"/>
  </r>
  <r>
    <s v="Dennis"/>
  </r>
  <r>
    <s v="GEO"/>
  </r>
  <r>
    <s v="Junior"/>
  </r>
  <r>
    <s v="finaipepe"/>
  </r>
  <r>
    <s v="Nakkeost"/>
  </r>
  <r>
    <s v="Johny"/>
  </r>
  <r>
    <s v="m.c.t."/>
  </r>
  <r>
    <s v="HairFU"/>
  </r>
  <r>
    <s v="Rusty1979"/>
  </r>
  <r>
    <s v="greg"/>
  </r>
  <r>
    <s v="honk96"/>
  </r>
  <r>
    <s v="Asboy"/>
  </r>
  <r>
    <s v="SzymS"/>
  </r>
  <r>
    <s v="torpedo"/>
  </r>
  <r>
    <s v="dior"/>
  </r>
  <r>
    <s v="Sokol"/>
  </r>
  <r>
    <s v="Jak10"/>
  </r>
  <r>
    <s v="Mogadishu Dust"/>
  </r>
  <r>
    <s v="HakanFB"/>
  </r>
  <r>
    <s v="Darth Steve"/>
  </r>
  <r>
    <s v="Daniel P"/>
  </r>
  <r>
    <s v="RadekTomat"/>
  </r>
  <r>
    <s v="Primo"/>
  </r>
  <r>
    <s v="Bumer"/>
  </r>
  <r>
    <s v="Playaveli"/>
  </r>
  <r>
    <s v="Foka"/>
  </r>
  <r>
    <s v="Manuel"/>
  </r>
  <r>
    <s v="lobo"/>
  </r>
  <r>
    <s v="ALI"/>
  </r>
  <r>
    <s v="Redhair"/>
  </r>
  <r>
    <s v="paczek"/>
  </r>
  <r>
    <s v="Marty"/>
  </r>
  <r>
    <s v="Coolio_Jack"/>
  </r>
  <r>
    <s v="Lucaa83"/>
  </r>
  <r>
    <s v="[H]Giggs"/>
  </r>
  <r>
    <s v="Marin Parushev"/>
  </r>
  <r>
    <s v="Peter"/>
  </r>
  <r>
    <s v="Sasy"/>
  </r>
  <r>
    <s v="Bomb"/>
  </r>
  <r>
    <s v="djowGer"/>
  </r>
  <r>
    <s v="Junior"/>
  </r>
  <r>
    <s v="Dennis"/>
  </r>
  <r>
    <s v="Rasmus"/>
  </r>
  <r>
    <s v="Pallister"/>
  </r>
  <r>
    <s v="xflea"/>
  </r>
  <r>
    <s v="dzem"/>
  </r>
  <r>
    <s v="Wänä81"/>
  </r>
  <r>
    <s v="Edgar A.R.G."/>
  </r>
  <r>
    <s v="Daniel P"/>
  </r>
  <r>
    <s v="LIK"/>
  </r>
  <r>
    <s v="Asboy"/>
  </r>
  <r>
    <s v="romaneq"/>
  </r>
  <r>
    <s v="79tomek"/>
  </r>
  <r>
    <s v="GEO"/>
  </r>
  <r>
    <s v="Oli O"/>
  </r>
  <r>
    <s v="Schulle"/>
  </r>
  <r>
    <s v="ElMichaJ"/>
  </r>
  <r>
    <s v="Pistolas"/>
  </r>
  <r>
    <s v="sanek"/>
  </r>
  <r>
    <s v="Filippousis"/>
  </r>
  <r>
    <s v="yoda"/>
  </r>
  <r>
    <s v="AndYpsilon"/>
  </r>
  <r>
    <s v="dior"/>
  </r>
  <r>
    <s v="honk96"/>
  </r>
  <r>
    <s v="Sokol"/>
  </r>
  <r>
    <s v="Klinki"/>
  </r>
  <r>
    <s v="goralpawel"/>
  </r>
  <r>
    <s v="LeMaN"/>
  </r>
  <r>
    <s v="MagAttack"/>
  </r>
  <r>
    <s v="Falcon"/>
  </r>
  <r>
    <s v="Troels"/>
  </r>
  <r>
    <s v="Paider"/>
  </r>
  <r>
    <s v="HakanFB"/>
  </r>
  <r>
    <s v="Kasper Kring"/>
  </r>
  <r>
    <s v="Colorado"/>
  </r>
  <r>
    <s v="ademinho"/>
  </r>
  <r>
    <s v="Thomas"/>
  </r>
  <r>
    <s v="Marco Nenzel"/>
  </r>
  <r>
    <s v="Marin Parushev"/>
  </r>
  <r>
    <s v="sanek"/>
  </r>
  <r>
    <s v="bobbiebobras"/>
  </r>
  <r>
    <s v="Wänä81"/>
  </r>
  <r>
    <s v="gomi"/>
  </r>
  <r>
    <s v="Blazej_Bdg"/>
  </r>
  <r>
    <s v="Wodiczko"/>
  </r>
  <r>
    <s v="Bomb"/>
  </r>
  <r>
    <s v="lobo"/>
  </r>
  <r>
    <s v="ElMichaJ"/>
  </r>
  <r>
    <s v="paczek"/>
  </r>
  <r>
    <s v="Foka"/>
  </r>
  <r>
    <s v="cinek"/>
  </r>
  <r>
    <s v="Nepus"/>
  </r>
  <r>
    <s v="AndYpsilon"/>
  </r>
  <r>
    <s v="Primo"/>
  </r>
  <r>
    <s v="Schulle"/>
  </r>
  <r>
    <s v="dior"/>
  </r>
  <r>
    <s v="Lord Pablo"/>
  </r>
  <r>
    <s v="ruichi"/>
  </r>
  <r>
    <s v="Paider"/>
  </r>
  <r>
    <s v="79tomek"/>
  </r>
  <r>
    <s v="xflea"/>
  </r>
  <r>
    <s v="tomasz82"/>
  </r>
  <r>
    <s v="Klinki"/>
  </r>
  <r>
    <s v="Captainthunder!"/>
  </r>
  <r>
    <s v="Dennis"/>
  </r>
  <r>
    <s v="Pspin"/>
  </r>
  <r>
    <s v="tragbier"/>
  </r>
  <r>
    <s v="olesio"/>
  </r>
  <r>
    <s v="choanarchytm"/>
  </r>
  <r>
    <s v="_barto_"/>
  </r>
  <r>
    <s v="Hawkz"/>
  </r>
  <r>
    <s v="lobo"/>
  </r>
  <r>
    <s v="bobbiebobras"/>
  </r>
  <r>
    <s v="Schulle"/>
  </r>
  <r>
    <s v="Blazej_Bdg"/>
  </r>
  <r>
    <s v="AndYpsilon"/>
  </r>
  <r>
    <s v="bromberg"/>
  </r>
  <r>
    <s v="Paider"/>
  </r>
  <r>
    <s v="Marin Parushev"/>
  </r>
  <r>
    <s v="ElMichaJ"/>
  </r>
  <r>
    <s v="pirin27"/>
  </r>
  <r>
    <s v="Dennis"/>
  </r>
  <r>
    <s v="m.c.t."/>
  </r>
  <r>
    <s v="Dilian Kuzmanov"/>
  </r>
  <r>
    <s v="Nikola Popoff"/>
  </r>
  <r>
    <s v="Ventzi"/>
  </r>
  <r>
    <s v="Sokol"/>
  </r>
  <r>
    <s v="Chompek"/>
  </r>
  <r>
    <s v="ALI"/>
  </r>
  <r>
    <s v="Marin Parushev"/>
  </r>
  <r>
    <s v="Blazej_Bdg"/>
  </r>
  <r>
    <s v="sanek"/>
  </r>
  <r>
    <s v="dzem"/>
  </r>
  <r>
    <s v="djowGer"/>
  </r>
  <r>
    <s v="Foka"/>
  </r>
  <r>
    <s v="Bomb"/>
  </r>
  <r>
    <s v="lobo"/>
  </r>
  <r>
    <s v="Playaveli"/>
  </r>
  <r>
    <s v="AndYpsilon"/>
  </r>
  <r>
    <s v="bobbiebobras"/>
  </r>
  <r>
    <s v="ElMichaJ"/>
  </r>
  <r>
    <s v="Pallister"/>
  </r>
  <r>
    <s v="Schulle"/>
  </r>
  <r>
    <s v="Klaris"/>
  </r>
  <r>
    <s v="Nakkeost"/>
  </r>
  <r>
    <s v="Rock and Roll"/>
  </r>
  <r>
    <s v="Primo"/>
  </r>
  <r>
    <s v="Paider"/>
  </r>
  <r>
    <s v="Rasmus"/>
  </r>
  <r>
    <s v="xflea"/>
  </r>
  <r>
    <s v="torpedo"/>
  </r>
  <r>
    <s v="kuba55"/>
  </r>
  <r>
    <s v="dior"/>
  </r>
  <r>
    <s v="HakanFB"/>
  </r>
  <r>
    <s v="bromberg"/>
  </r>
  <r>
    <s v="Klinki"/>
  </r>
  <r>
    <s v="Romanista"/>
  </r>
  <r>
    <s v="Rusty1979"/>
  </r>
  <r>
    <s v="Idefix"/>
  </r>
  <r>
    <s v="SWOS-Hool"/>
  </r>
  <r>
    <s v="Thomas"/>
  </r>
  <r>
    <s v="St. Vitus"/>
  </r>
  <r>
    <s v="Pspin"/>
  </r>
  <r>
    <s v="Zero"/>
  </r>
  <r>
    <s v="ALI"/>
  </r>
  <r>
    <s v="Blazej_Bdg"/>
  </r>
  <r>
    <s v="Marin Parushev"/>
  </r>
  <r>
    <s v="bobbiebobras"/>
  </r>
  <r>
    <s v="Playaveli"/>
  </r>
  <r>
    <s v="sanek"/>
  </r>
  <r>
    <s v="lobo"/>
  </r>
  <r>
    <s v="Hawkz"/>
  </r>
  <r>
    <s v="djowGer"/>
  </r>
  <r>
    <s v="Bomb"/>
  </r>
  <r>
    <s v="Foka"/>
  </r>
  <r>
    <s v="andib"/>
  </r>
  <r>
    <s v="paczek"/>
  </r>
  <r>
    <s v="ElMichaJ"/>
  </r>
  <r>
    <s v="AndYpsilon"/>
  </r>
  <r>
    <s v="postlarval"/>
  </r>
  <r>
    <s v="Dennis"/>
  </r>
  <r>
    <s v="xflea"/>
  </r>
  <r>
    <s v="Schulle"/>
  </r>
  <r>
    <s v="Klaris"/>
  </r>
  <r>
    <s v="Pallister"/>
  </r>
  <r>
    <s v="bromberg"/>
  </r>
  <r>
    <s v="MadsHilde"/>
  </r>
  <r>
    <s v="dior"/>
  </r>
  <r>
    <s v="reentier"/>
  </r>
  <r>
    <s v="HeinAir"/>
  </r>
  <r>
    <s v="St. Vitus"/>
  </r>
  <r>
    <s v="Rock and Roll"/>
  </r>
  <r>
    <s v="Fincad"/>
  </r>
  <r>
    <s v="Escher89"/>
  </r>
  <r>
    <s v="full"/>
  </r>
  <r>
    <s v="Paider"/>
  </r>
  <r>
    <s v="abba"/>
  </r>
  <r>
    <s v="ademinho"/>
  </r>
  <r>
    <s v="Rosefire"/>
  </r>
  <r>
    <s v="djowGer"/>
  </r>
  <r>
    <s v="ALI"/>
  </r>
  <r>
    <s v="Playaveli"/>
  </r>
  <r>
    <s v="andib"/>
  </r>
  <r>
    <s v="sanek"/>
  </r>
  <r>
    <s v="Marin Parushev"/>
  </r>
  <r>
    <s v="lobo"/>
  </r>
  <r>
    <s v="Bomb"/>
  </r>
  <r>
    <s v="dzem"/>
  </r>
  <r>
    <s v="Blazej_Bdg"/>
  </r>
  <r>
    <s v="Foka"/>
  </r>
  <r>
    <s v="bobbiebobras"/>
  </r>
  <r>
    <s v="AndYpsilon"/>
  </r>
  <r>
    <s v="bromberg"/>
  </r>
  <r>
    <s v="xflea"/>
  </r>
  <r>
    <s v="SPIR"/>
  </r>
  <r>
    <s v="Klaris"/>
  </r>
  <r>
    <s v="ElMichaJ"/>
  </r>
  <r>
    <s v="Schulle"/>
  </r>
  <r>
    <s v="Paider"/>
  </r>
  <r>
    <s v="Fincad"/>
  </r>
  <r>
    <s v="Egebjerg Luxus"/>
  </r>
  <r>
    <s v="Hannes"/>
  </r>
  <r>
    <s v="HeinAir"/>
  </r>
  <r>
    <s v="St. Vitus"/>
  </r>
  <r>
    <s v="Rock and Roll"/>
  </r>
  <r>
    <s v="dior"/>
  </r>
  <r>
    <s v="Team Oelkohold"/>
  </r>
  <r>
    <s v="FC Sandkagen"/>
  </r>
  <r>
    <s v="Nikola Popoff"/>
  </r>
  <r>
    <s v="Rasmus"/>
  </r>
  <r>
    <s v="Glavind"/>
  </r>
  <r>
    <s v="Dons"/>
  </r>
  <r>
    <s v="Blazej_Bdg"/>
  </r>
  <r>
    <s v="djowGer"/>
  </r>
  <r>
    <s v="gomi"/>
  </r>
  <r>
    <s v="Marin Parushev"/>
  </r>
  <r>
    <s v="sanek"/>
  </r>
  <r>
    <s v="Klaris"/>
  </r>
  <r>
    <s v="lobo"/>
  </r>
  <r>
    <s v="Nepus"/>
  </r>
  <r>
    <s v="Bomb"/>
  </r>
  <r>
    <s v="dzem"/>
  </r>
  <r>
    <s v="andib"/>
  </r>
  <r>
    <s v="bobbiebobras"/>
  </r>
  <r>
    <s v="assura"/>
  </r>
  <r>
    <s v="Wodiczko"/>
  </r>
  <r>
    <s v="m.c.t."/>
  </r>
  <r>
    <s v="Primo"/>
  </r>
  <r>
    <s v="Playaveli"/>
  </r>
  <r>
    <s v="AndYpsilon"/>
  </r>
  <r>
    <s v="Dennis"/>
  </r>
  <r>
    <s v="Foka"/>
  </r>
  <r>
    <s v="Team Oelkohold"/>
  </r>
  <r>
    <s v="romaneq"/>
  </r>
  <r>
    <s v="Paider"/>
  </r>
  <r>
    <s v="SPIR"/>
  </r>
  <r>
    <s v="deyna84"/>
  </r>
  <r>
    <s v="cinek"/>
  </r>
  <r>
    <s v="ElMichaJ"/>
  </r>
  <r>
    <s v="loozak"/>
  </r>
  <r>
    <s v="Nakkeost"/>
  </r>
  <r>
    <s v="Egebjerg Luxus"/>
  </r>
  <r>
    <s v="Dilian Kuzmanov"/>
  </r>
  <r>
    <s v="Rock and Roll"/>
  </r>
  <r>
    <s v="paczek"/>
  </r>
  <r>
    <s v="HeinAir"/>
  </r>
  <r>
    <s v="bromberg"/>
  </r>
  <r>
    <s v="xflea"/>
  </r>
  <r>
    <s v="FC Sandkagen"/>
  </r>
  <r>
    <s v="marcin20"/>
  </r>
  <r>
    <s v="Swoozh"/>
  </r>
  <r>
    <s v="St. Vitus"/>
  </r>
  <r>
    <s v="silmurdk"/>
  </r>
  <r>
    <s v="Fincad"/>
  </r>
  <r>
    <s v="kaizen23"/>
  </r>
  <r>
    <s v="Romanista"/>
  </r>
  <r>
    <s v="Nikola Popoff"/>
  </r>
  <r>
    <s v="Hador"/>
  </r>
  <r>
    <s v="olesio"/>
  </r>
  <r>
    <s v="kindelooney"/>
  </r>
  <r>
    <s v="Schulle"/>
  </r>
  <r>
    <s v="dior"/>
  </r>
  <r>
    <s v="Pino"/>
  </r>
  <r>
    <s v="Klinki"/>
  </r>
  <r>
    <s v="Mdogg"/>
  </r>
  <r>
    <s v="Neurop"/>
  </r>
  <r>
    <s v="Pedz"/>
  </r>
  <r>
    <s v="Soja"/>
  </r>
  <r>
    <s v="boesjesman"/>
  </r>
  <r>
    <s v="Wooley"/>
  </r>
  <r>
    <s v="Chris_SM"/>
  </r>
  <r>
    <s v="Blazej_Bdg"/>
  </r>
  <r>
    <s v="lemonheadiv"/>
  </r>
  <r>
    <s v="Playaveli"/>
  </r>
  <r>
    <s v="Bomb"/>
  </r>
  <r>
    <s v="AndYpsilon"/>
  </r>
  <r>
    <s v="ALI"/>
  </r>
  <r>
    <s v="lobo"/>
  </r>
  <r>
    <s v="Emmeti"/>
  </r>
  <r>
    <s v="Klaris"/>
  </r>
  <r>
    <s v="andib"/>
  </r>
  <r>
    <s v="bobbiebobras"/>
  </r>
  <r>
    <s v="sanek"/>
  </r>
  <r>
    <s v="SPIR"/>
  </r>
  <r>
    <s v="djowGer"/>
  </r>
  <r>
    <s v="ElMichaJ"/>
  </r>
  <r>
    <s v="Team Oelkohold"/>
  </r>
  <r>
    <s v="Uknow1"/>
  </r>
  <r>
    <s v="xflea"/>
  </r>
  <r>
    <s v="Schulle"/>
  </r>
  <r>
    <s v="bromberg"/>
  </r>
  <r>
    <s v="Fincad"/>
  </r>
  <r>
    <s v="St. Vitus"/>
  </r>
  <r>
    <s v="HeinAir"/>
  </r>
  <r>
    <s v="Swoozh"/>
  </r>
  <r>
    <s v="Paider"/>
  </r>
  <r>
    <s v="Pino"/>
  </r>
  <r>
    <s v="Egebjerg Luxus"/>
  </r>
  <r>
    <s v="Nakkeost"/>
  </r>
  <r>
    <s v="FC Sandkagen"/>
  </r>
  <r>
    <s v="Romanista"/>
  </r>
  <r>
    <s v="HakanFB"/>
  </r>
  <r>
    <s v="Klinki"/>
  </r>
  <r>
    <s v="Zero"/>
  </r>
  <r>
    <s v="kindelooney"/>
  </r>
  <r>
    <s v="Cofresi"/>
  </r>
  <r>
    <s v="DefenseMutte"/>
  </r>
  <r>
    <s v="Griesgram"/>
  </r>
  <r>
    <s v="HannieKnuppel"/>
  </r>
  <r>
    <s v="boesjesman"/>
  </r>
  <r>
    <s v="Blazej_Bdg"/>
  </r>
  <r>
    <s v="Playaveli"/>
  </r>
  <r>
    <s v="djowGer"/>
  </r>
  <r>
    <s v="Bomb"/>
  </r>
  <r>
    <s v="lobo"/>
  </r>
  <r>
    <s v="bobbiebobras"/>
  </r>
  <r>
    <s v="AbelXavier"/>
  </r>
  <r>
    <s v="andib"/>
  </r>
  <r>
    <s v="ElMichaJ"/>
  </r>
  <r>
    <s v="Hawkz"/>
  </r>
  <r>
    <s v="Klaris"/>
  </r>
  <r>
    <s v="bromberg"/>
  </r>
  <r>
    <s v="sanek"/>
  </r>
  <r>
    <s v="AndYpsilon"/>
  </r>
  <r>
    <s v="Foka"/>
  </r>
  <r>
    <s v="cinek"/>
  </r>
  <r>
    <s v="Ruhbi"/>
  </r>
  <r>
    <s v="Schulle"/>
  </r>
  <r>
    <s v="Klinki"/>
  </r>
  <r>
    <s v="Team Oelkohold"/>
  </r>
  <r>
    <s v="xflea"/>
  </r>
  <r>
    <s v="Szeszesek"/>
  </r>
  <r>
    <s v="Fifko"/>
  </r>
  <r>
    <s v="dior"/>
  </r>
  <r>
    <s v="DoTa"/>
  </r>
  <r>
    <s v="Paider"/>
  </r>
  <r>
    <s v="FRK Pawel"/>
  </r>
  <r>
    <s v="Dennis"/>
  </r>
  <r>
    <s v="Leoninho"/>
  </r>
  <r>
    <s v="Egebjerg Luxus"/>
  </r>
  <r>
    <s v="FC Sandkagen"/>
  </r>
  <r>
    <s v="Enbino"/>
  </r>
  <r>
    <s v="Tobby"/>
  </r>
  <r>
    <s v="Cheval"/>
  </r>
  <r>
    <s v="GoaGuru"/>
  </r>
  <r>
    <s v="Caniggia11"/>
  </r>
  <r>
    <s v="DefenseMutte"/>
  </r>
  <r>
    <s v=" Blazej_Bdg"/>
  </r>
  <r>
    <s v=" bobbiebobras"/>
  </r>
  <r>
    <s v=" SPIR"/>
  </r>
  <r>
    <s v=" andib"/>
  </r>
  <r>
    <s v=" djowGer"/>
  </r>
  <r>
    <s v=" lobo"/>
  </r>
  <r>
    <s v=" Marin Parushev"/>
  </r>
  <r>
    <s v=" Lindholm"/>
  </r>
  <r>
    <s v=" Bomb"/>
  </r>
  <r>
    <s v=" cinek"/>
  </r>
  <r>
    <s v=" AndYpsilon"/>
  </r>
  <r>
    <s v=" ElMichaJ"/>
  </r>
  <r>
    <s v=" Paider"/>
  </r>
  <r>
    <s v=" Klaris"/>
  </r>
  <r>
    <s v=" FRK Pawel"/>
  </r>
  <r>
    <s v=" romaneq"/>
  </r>
  <r>
    <s v=" Fifko"/>
  </r>
  <r>
    <s v=" Egebjerg Luxus"/>
  </r>
  <r>
    <s v=" Pallister"/>
  </r>
  <r>
    <s v=" dzem"/>
  </r>
  <r>
    <s v=" NAKKEOST"/>
  </r>
  <r>
    <s v=" Team Oelkohold"/>
  </r>
  <r>
    <s v=" Schulle"/>
  </r>
  <r>
    <s v=" dior"/>
  </r>
  <r>
    <s v=" HeinAir"/>
  </r>
  <r>
    <s v=" Klinki"/>
  </r>
  <r>
    <s v=" arcisas"/>
  </r>
  <r>
    <s v=" gatifun"/>
  </r>
  <r>
    <s v=" Romanista"/>
  </r>
  <r>
    <s v=" Leoninho"/>
  </r>
  <r>
    <s v=" FC Sandkagen"/>
  </r>
  <r>
    <s v=" kindelooney"/>
  </r>
  <r>
    <s v=" xflea"/>
  </r>
  <r>
    <s v=" Drillos Drenge"/>
  </r>
  <r>
    <s v=" Blazej_Bdg"/>
  </r>
  <r>
    <s v=" ALI"/>
  </r>
  <r>
    <s v=" andib"/>
  </r>
  <r>
    <s v=" bobbiebobras"/>
  </r>
  <r>
    <s v=" Playaveli"/>
  </r>
  <r>
    <s v=" djowGer"/>
  </r>
  <r>
    <s v=" lobo"/>
  </r>
  <r>
    <s v=" cinek"/>
  </r>
  <r>
    <s v=" AndYpsilon"/>
  </r>
  <r>
    <s v=" SPIR"/>
  </r>
  <r>
    <s v=" Bomb"/>
  </r>
  <r>
    <s v=" Pallister"/>
  </r>
  <r>
    <s v=" ElMichaJ"/>
  </r>
  <r>
    <s v=" dzem"/>
  </r>
  <r>
    <s v=" Schulle"/>
  </r>
  <r>
    <s v=" FRK Pawel"/>
  </r>
  <r>
    <s v=" xflea"/>
  </r>
  <r>
    <s v=" Fifko"/>
  </r>
  <r>
    <s v=" dior"/>
  </r>
  <r>
    <s v=" NAKKEOST"/>
  </r>
  <r>
    <s v=" Klinki"/>
  </r>
  <r>
    <s v=" swoozh"/>
  </r>
  <r>
    <s v=" Klaris"/>
  </r>
  <r>
    <s v=" St.Vitus"/>
  </r>
  <r>
    <s v=" Paider"/>
  </r>
  <r>
    <s v=" Leoninho"/>
  </r>
  <r>
    <s v=" Romanista"/>
  </r>
  <r>
    <s v=" DoTa"/>
  </r>
  <r>
    <s v=" Pino"/>
  </r>
  <r>
    <s v=" arcisas"/>
  </r>
  <r>
    <s v=" biggus"/>
  </r>
  <r>
    <s v=" BADsosen"/>
  </r>
  <r>
    <s v=" boesjesman"/>
  </r>
  <r>
    <s v=" kindelooney"/>
  </r>
  <r>
    <s v=" Stallone"/>
  </r>
  <r>
    <s v=" Demox"/>
  </r>
  <r>
    <s v=" Fulgore"/>
  </r>
  <r>
    <s v=" Ebster"/>
  </r>
  <r>
    <s v=" rudiporto"/>
  </r>
  <r>
    <s v=" Makoto"/>
  </r>
  <r>
    <s v=" armakuni"/>
  </r>
  <r>
    <s v=" Blazej_Bdg"/>
  </r>
  <r>
    <s v=" assura"/>
  </r>
  <r>
    <s v=" lobo"/>
  </r>
  <r>
    <s v=" bobbiebobras"/>
  </r>
  <r>
    <s v=" ElMichaJ"/>
  </r>
  <r>
    <s v=" Paider"/>
  </r>
  <r>
    <s v=" dzem"/>
  </r>
  <r>
    <s v=" xflea"/>
  </r>
  <r>
    <s v=" Bomb"/>
  </r>
  <r>
    <s v=" FRK Pawel"/>
  </r>
  <r>
    <s v=" Fifko"/>
  </r>
  <r>
    <s v=" cinek"/>
  </r>
  <r>
    <s v=" Klinki"/>
  </r>
  <r>
    <s v=" Mozg"/>
  </r>
  <r>
    <s v=" titiforever"/>
  </r>
  <r>
    <s v=" kindelooney"/>
  </r>
  <r>
    <s v=" Romanista"/>
  </r>
  <r>
    <s v=" dior"/>
  </r>
  <r>
    <s v=" BADsosen"/>
  </r>
  <r>
    <s v=" lobo"/>
  </r>
  <r>
    <s v=" Blazej_Bdg"/>
  </r>
  <r>
    <s v=" djowGer"/>
  </r>
  <r>
    <s v=" bobbiebobras"/>
  </r>
  <r>
    <s v=" assura"/>
  </r>
  <r>
    <s v=" andib"/>
  </r>
  <r>
    <s v=" ElMichaJ"/>
  </r>
  <r>
    <s v=" dzem"/>
  </r>
  <r>
    <s v=" Klaris"/>
  </r>
  <r>
    <s v=" Schulle"/>
  </r>
  <r>
    <s v=" Foka"/>
  </r>
  <r>
    <s v=" xflea"/>
  </r>
  <r>
    <s v=" Bomb"/>
  </r>
  <r>
    <s v=" AndYpsilon"/>
  </r>
  <r>
    <s v=" cinek"/>
  </r>
  <r>
    <s v=" Paider"/>
  </r>
  <r>
    <s v=" EMPI"/>
  </r>
  <r>
    <s v=" romaneq"/>
  </r>
  <r>
    <s v=" Leoninho"/>
  </r>
  <r>
    <s v=" FRK Pawel"/>
  </r>
  <r>
    <s v=" Fifko"/>
  </r>
  <r>
    <s v=" Nepus"/>
  </r>
  <r>
    <s v=" Mozg"/>
  </r>
  <r>
    <s v=" dior"/>
  </r>
  <r>
    <s v=" Klinki"/>
  </r>
  <r>
    <s v=" Romanist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n v="1"/>
  </r>
  <r>
    <x v="1"/>
    <n v="1"/>
  </r>
  <r>
    <x v="2"/>
    <n v="1"/>
  </r>
  <r>
    <x v="3"/>
    <n v="1"/>
  </r>
  <r>
    <x v="4"/>
    <n v="1"/>
  </r>
  <r>
    <x v="5"/>
    <n v="1"/>
  </r>
  <r>
    <x v="6"/>
    <n v="1"/>
  </r>
  <r>
    <x v="7"/>
    <n v="1"/>
  </r>
  <r>
    <x v="8"/>
    <n v="1"/>
  </r>
  <r>
    <x v="9"/>
    <n v="1"/>
  </r>
  <r>
    <x v="10"/>
    <n v="1"/>
  </r>
  <r>
    <x v="11"/>
    <n v="1"/>
  </r>
  <r>
    <x v="12"/>
    <n v="1"/>
  </r>
  <r>
    <x v="13"/>
    <n v="1"/>
  </r>
  <r>
    <x v="14"/>
    <n v="1"/>
  </r>
  <r>
    <x v="15"/>
    <n v="1"/>
  </r>
  <r>
    <x v="16"/>
    <n v="1"/>
  </r>
  <r>
    <x v="17"/>
    <n v="1"/>
  </r>
  <r>
    <x v="18"/>
    <n v="1"/>
  </r>
  <r>
    <x v="19"/>
    <n v="1"/>
  </r>
  <r>
    <x v="20"/>
    <n v="1"/>
  </r>
  <r>
    <x v="21"/>
    <n v="1"/>
  </r>
  <r>
    <x v="22"/>
    <n v="1"/>
  </r>
  <r>
    <x v="23"/>
    <n v="1"/>
  </r>
  <r>
    <x v="24"/>
    <n v="1"/>
  </r>
  <r>
    <x v="25"/>
    <n v="1"/>
  </r>
  <r>
    <x v="26"/>
    <n v="1"/>
  </r>
  <r>
    <x v="27"/>
    <n v="1"/>
  </r>
  <r>
    <x v="28"/>
    <n v="1"/>
  </r>
  <r>
    <x v="29"/>
    <n v="1"/>
  </r>
  <r>
    <x v="30"/>
    <n v="1"/>
  </r>
  <r>
    <x v="31"/>
    <n v="1"/>
  </r>
  <r>
    <x v="32"/>
    <n v="1"/>
  </r>
  <r>
    <x v="33"/>
    <n v="1"/>
  </r>
  <r>
    <x v="34"/>
    <n v="1"/>
  </r>
  <r>
    <x v="35"/>
    <n v="1"/>
  </r>
  <r>
    <x v="36"/>
    <n v="1"/>
  </r>
  <r>
    <x v="37"/>
    <n v="1"/>
  </r>
  <r>
    <x v="38"/>
    <n v="1"/>
  </r>
  <r>
    <x v="39"/>
    <n v="1"/>
  </r>
  <r>
    <x v="40"/>
    <n v="1"/>
  </r>
  <r>
    <x v="41"/>
    <n v="1"/>
  </r>
  <r>
    <x v="42"/>
    <n v="1"/>
  </r>
  <r>
    <x v="43"/>
    <n v="1"/>
  </r>
  <r>
    <x v="44"/>
    <n v="1"/>
  </r>
  <r>
    <x v="45"/>
    <n v="1"/>
  </r>
  <r>
    <x v="46"/>
    <n v="1"/>
  </r>
  <r>
    <x v="47"/>
    <n v="1"/>
  </r>
  <r>
    <x v="48"/>
    <n v="1"/>
  </r>
  <r>
    <x v="49"/>
    <n v="1"/>
  </r>
  <r>
    <x v="50"/>
    <n v="1"/>
  </r>
  <r>
    <x v="51"/>
    <n v="1"/>
  </r>
  <r>
    <x v="52"/>
    <n v="1"/>
  </r>
  <r>
    <x v="53"/>
    <n v="1"/>
  </r>
  <r>
    <x v="54"/>
    <n v="1"/>
  </r>
  <r>
    <x v="55"/>
    <n v="1"/>
  </r>
  <r>
    <x v="56"/>
    <n v="1"/>
  </r>
  <r>
    <x v="57"/>
    <n v="1"/>
  </r>
  <r>
    <x v="58"/>
    <n v="1"/>
  </r>
  <r>
    <x v="59"/>
    <n v="1"/>
  </r>
  <r>
    <x v="60"/>
    <n v="1"/>
  </r>
  <r>
    <x v="61"/>
    <n v="1"/>
  </r>
  <r>
    <x v="62"/>
    <n v="1"/>
  </r>
  <r>
    <x v="63"/>
    <n v="1"/>
  </r>
  <r>
    <x v="64"/>
    <n v="1"/>
  </r>
  <r>
    <x v="65"/>
    <n v="1"/>
  </r>
  <r>
    <x v="66"/>
    <n v="1"/>
  </r>
  <r>
    <x v="67"/>
    <n v="1"/>
  </r>
  <r>
    <x v="68"/>
    <n v="1"/>
  </r>
  <r>
    <x v="69"/>
    <n v="1"/>
  </r>
  <r>
    <x v="70"/>
    <n v="1"/>
  </r>
  <r>
    <x v="71"/>
    <n v="1"/>
  </r>
  <r>
    <x v="72"/>
    <n v="1"/>
  </r>
  <r>
    <x v="73"/>
    <n v="1"/>
  </r>
  <r>
    <x v="74"/>
    <n v="1"/>
  </r>
  <r>
    <x v="75"/>
    <n v="1"/>
  </r>
  <r>
    <x v="76"/>
    <n v="1"/>
  </r>
  <r>
    <x v="77"/>
    <n v="1"/>
  </r>
  <r>
    <x v="78"/>
    <n v="1"/>
  </r>
  <r>
    <x v="79"/>
    <n v="1"/>
  </r>
  <r>
    <x v="80"/>
    <n v="1"/>
  </r>
  <r>
    <x v="81"/>
    <n v="1"/>
  </r>
  <r>
    <x v="82"/>
    <n v="1"/>
  </r>
  <r>
    <x v="83"/>
    <n v="1"/>
  </r>
  <r>
    <x v="84"/>
    <n v="1"/>
  </r>
  <r>
    <x v="85"/>
    <n v="1"/>
  </r>
  <r>
    <x v="86"/>
    <n v="1"/>
  </r>
  <r>
    <x v="87"/>
    <n v="1"/>
  </r>
  <r>
    <x v="88"/>
    <n v="1"/>
  </r>
  <r>
    <x v="89"/>
    <n v="1"/>
  </r>
  <r>
    <x v="90"/>
    <n v="1"/>
  </r>
  <r>
    <x v="91"/>
    <n v="1"/>
  </r>
  <r>
    <x v="92"/>
    <n v="1"/>
  </r>
  <r>
    <x v="93"/>
    <n v="1"/>
  </r>
  <r>
    <x v="94"/>
    <n v="1"/>
  </r>
  <r>
    <x v="95"/>
    <n v="1"/>
  </r>
  <r>
    <x v="96"/>
    <n v="1"/>
  </r>
  <r>
    <x v="97"/>
    <n v="1"/>
  </r>
  <r>
    <x v="98"/>
    <n v="1"/>
  </r>
  <r>
    <x v="99"/>
    <n v="1"/>
  </r>
  <r>
    <x v="100"/>
    <n v="1"/>
  </r>
  <r>
    <x v="101"/>
    <n v="1"/>
  </r>
  <r>
    <x v="102"/>
    <n v="1"/>
  </r>
  <r>
    <x v="103"/>
    <n v="1"/>
  </r>
  <r>
    <x v="104"/>
    <n v="1"/>
  </r>
  <r>
    <x v="105"/>
    <n v="1"/>
  </r>
  <r>
    <x v="106"/>
    <n v="1"/>
  </r>
  <r>
    <x v="107"/>
    <n v="1"/>
  </r>
  <r>
    <x v="108"/>
    <n v="1"/>
  </r>
  <r>
    <x v="109"/>
    <n v="1"/>
  </r>
  <r>
    <x v="110"/>
    <n v="1"/>
  </r>
  <r>
    <x v="111"/>
    <n v="1"/>
  </r>
  <r>
    <x v="112"/>
    <n v="1"/>
  </r>
  <r>
    <x v="113"/>
    <n v="1"/>
  </r>
  <r>
    <x v="114"/>
    <n v="1"/>
  </r>
  <r>
    <x v="115"/>
    <n v="1"/>
  </r>
  <r>
    <x v="116"/>
    <n v="1"/>
  </r>
  <r>
    <x v="117"/>
    <n v="1"/>
  </r>
  <r>
    <x v="118"/>
    <n v="1"/>
  </r>
  <r>
    <x v="119"/>
    <n v="1"/>
  </r>
  <r>
    <x v="120"/>
    <n v="1"/>
  </r>
  <r>
    <x v="121"/>
    <n v="1"/>
  </r>
  <r>
    <x v="122"/>
    <n v="1"/>
  </r>
  <r>
    <x v="123"/>
    <n v="1"/>
  </r>
  <r>
    <x v="124"/>
    <n v="1"/>
  </r>
  <r>
    <x v="125"/>
    <n v="1"/>
  </r>
  <r>
    <x v="126"/>
    <n v="1"/>
  </r>
  <r>
    <x v="127"/>
    <n v="1"/>
  </r>
  <r>
    <x v="128"/>
    <n v="1"/>
  </r>
  <r>
    <x v="129"/>
    <n v="1"/>
  </r>
  <r>
    <x v="130"/>
    <n v="1"/>
  </r>
  <r>
    <x v="131"/>
    <n v="1"/>
  </r>
  <r>
    <x v="132"/>
    <n v="1"/>
  </r>
  <r>
    <x v="133"/>
    <n v="1"/>
  </r>
  <r>
    <x v="134"/>
    <n v="1"/>
  </r>
  <r>
    <x v="135"/>
    <n v="1"/>
  </r>
  <r>
    <x v="136"/>
    <n v="1"/>
  </r>
  <r>
    <x v="137"/>
    <n v="1"/>
  </r>
  <r>
    <x v="138"/>
    <n v="1"/>
  </r>
  <r>
    <x v="139"/>
    <n v="1"/>
  </r>
  <r>
    <x v="140"/>
    <n v="1"/>
  </r>
  <r>
    <x v="141"/>
    <n v="1"/>
  </r>
  <r>
    <x v="142"/>
    <n v="1"/>
  </r>
  <r>
    <x v="143"/>
    <n v="1"/>
  </r>
  <r>
    <x v="144"/>
    <n v="1"/>
  </r>
  <r>
    <x v="145"/>
    <n v="1"/>
  </r>
  <r>
    <x v="146"/>
    <n v="1"/>
  </r>
  <r>
    <x v="147"/>
    <n v="1"/>
  </r>
  <r>
    <x v="148"/>
    <n v="1"/>
  </r>
  <r>
    <x v="149"/>
    <n v="1"/>
  </r>
  <r>
    <x v="150"/>
    <n v="1"/>
  </r>
  <r>
    <x v="151"/>
    <n v="1"/>
  </r>
  <r>
    <x v="152"/>
    <n v="1"/>
  </r>
  <r>
    <x v="153"/>
    <n v="1"/>
  </r>
  <r>
    <x v="154"/>
    <n v="1"/>
  </r>
  <r>
    <x v="155"/>
    <n v="1"/>
  </r>
  <r>
    <x v="156"/>
    <n v="1"/>
  </r>
  <r>
    <x v="157"/>
    <n v="1"/>
  </r>
  <r>
    <x v="158"/>
    <n v="1"/>
  </r>
  <r>
    <x v="159"/>
    <n v="1"/>
  </r>
  <r>
    <x v="160"/>
    <n v="1"/>
  </r>
  <r>
    <x v="161"/>
    <n v="1"/>
  </r>
  <r>
    <x v="162"/>
    <n v="1"/>
  </r>
  <r>
    <x v="163"/>
    <n v="1"/>
  </r>
  <r>
    <x v="164"/>
    <n v="1"/>
  </r>
  <r>
    <x v="165"/>
    <n v="1"/>
  </r>
  <r>
    <x v="166"/>
    <n v="1"/>
  </r>
  <r>
    <x v="167"/>
    <n v="1"/>
  </r>
  <r>
    <x v="168"/>
    <n v="1"/>
  </r>
  <r>
    <x v="169"/>
    <n v="1"/>
  </r>
  <r>
    <x v="170"/>
    <n v="1"/>
  </r>
  <r>
    <x v="171"/>
    <n v="1"/>
  </r>
  <r>
    <x v="172"/>
    <n v="1"/>
  </r>
  <r>
    <x v="173"/>
    <n v="1"/>
  </r>
  <r>
    <x v="174"/>
    <n v="1"/>
  </r>
  <r>
    <x v="175"/>
    <n v="1"/>
  </r>
  <r>
    <x v="176"/>
    <n v="1"/>
  </r>
  <r>
    <x v="177"/>
    <n v="1"/>
  </r>
  <r>
    <x v="178"/>
    <n v="1"/>
  </r>
  <r>
    <x v="179"/>
    <n v="1"/>
  </r>
  <r>
    <x v="180"/>
    <n v="1"/>
  </r>
  <r>
    <x v="181"/>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4">
  <r>
    <x v="0"/>
  </r>
  <r>
    <x v="1"/>
  </r>
  <r>
    <x v="2"/>
  </r>
  <r>
    <x v="3"/>
  </r>
  <r>
    <x v="4"/>
  </r>
  <r>
    <x v="5"/>
  </r>
  <r>
    <x v="6"/>
  </r>
  <r>
    <x v="1"/>
  </r>
  <r>
    <x v="3"/>
  </r>
  <r>
    <x v="0"/>
  </r>
  <r>
    <x v="6"/>
  </r>
  <r>
    <x v="2"/>
  </r>
  <r>
    <x v="7"/>
  </r>
  <r>
    <x v="1"/>
  </r>
  <r>
    <x v="8"/>
  </r>
  <r>
    <x v="9"/>
  </r>
  <r>
    <x v="6"/>
  </r>
  <r>
    <x v="10"/>
  </r>
  <r>
    <x v="11"/>
  </r>
  <r>
    <x v="12"/>
  </r>
  <r>
    <x v="3"/>
  </r>
  <r>
    <x v="2"/>
  </r>
  <r>
    <x v="7"/>
  </r>
  <r>
    <x v="13"/>
  </r>
  <r>
    <x v="14"/>
  </r>
  <r>
    <x v="15"/>
  </r>
  <r>
    <x v="16"/>
  </r>
  <r>
    <x v="12"/>
  </r>
  <r>
    <x v="17"/>
  </r>
  <r>
    <x v="18"/>
  </r>
  <r>
    <x v="19"/>
  </r>
  <r>
    <x v="1"/>
  </r>
  <r>
    <x v="20"/>
  </r>
  <r>
    <x v="21"/>
  </r>
  <r>
    <x v="2"/>
  </r>
  <r>
    <x v="22"/>
  </r>
  <r>
    <x v="23"/>
  </r>
  <r>
    <x v="24"/>
  </r>
  <r>
    <x v="8"/>
  </r>
  <r>
    <x v="9"/>
  </r>
  <r>
    <x v="25"/>
  </r>
  <r>
    <x v="26"/>
  </r>
  <r>
    <x v="27"/>
  </r>
  <r>
    <x v="28"/>
  </r>
  <r>
    <x v="29"/>
  </r>
  <r>
    <x v="30"/>
  </r>
  <r>
    <x v="3"/>
  </r>
  <r>
    <x v="31"/>
  </r>
  <r>
    <x v="32"/>
  </r>
  <r>
    <x v="33"/>
  </r>
  <r>
    <x v="34"/>
  </r>
  <r>
    <x v="35"/>
  </r>
  <r>
    <x v="36"/>
  </r>
  <r>
    <x v="37"/>
  </r>
  <r>
    <x v="14"/>
  </r>
  <r>
    <x v="38"/>
  </r>
  <r>
    <x v="19"/>
  </r>
  <r>
    <x v="26"/>
  </r>
  <r>
    <x v="13"/>
  </r>
  <r>
    <x v="39"/>
  </r>
  <r>
    <x v="1"/>
  </r>
  <r>
    <x v="24"/>
  </r>
  <r>
    <x v="7"/>
  </r>
  <r>
    <x v="40"/>
  </r>
  <r>
    <x v="41"/>
  </r>
  <r>
    <x v="29"/>
  </r>
  <r>
    <x v="15"/>
  </r>
  <r>
    <x v="23"/>
  </r>
  <r>
    <x v="28"/>
  </r>
  <r>
    <x v="27"/>
  </r>
  <r>
    <x v="42"/>
  </r>
  <r>
    <x v="3"/>
  </r>
  <r>
    <x v="9"/>
  </r>
  <r>
    <x v="43"/>
  </r>
  <r>
    <x v="31"/>
  </r>
  <r>
    <x v="2"/>
  </r>
  <r>
    <x v="44"/>
  </r>
  <r>
    <x v="45"/>
  </r>
  <r>
    <x v="18"/>
  </r>
  <r>
    <x v="46"/>
  </r>
  <r>
    <x v="47"/>
  </r>
  <r>
    <x v="12"/>
  </r>
  <r>
    <x v="48"/>
  </r>
  <r>
    <x v="30"/>
  </r>
  <r>
    <x v="49"/>
  </r>
  <r>
    <x v="50"/>
  </r>
  <r>
    <x v="22"/>
  </r>
  <r>
    <x v="51"/>
  </r>
  <r>
    <x v="52"/>
  </r>
  <r>
    <x v="53"/>
  </r>
  <r>
    <x v="34"/>
  </r>
  <r>
    <x v="25"/>
  </r>
  <r>
    <x v="54"/>
  </r>
  <r>
    <x v="55"/>
  </r>
  <r>
    <x v="56"/>
  </r>
  <r>
    <x v="57"/>
  </r>
  <r>
    <x v="58"/>
  </r>
  <r>
    <x v="59"/>
  </r>
  <r>
    <x v="60"/>
  </r>
  <r>
    <x v="61"/>
  </r>
  <r>
    <x v="62"/>
  </r>
  <r>
    <x v="7"/>
  </r>
  <r>
    <x v="39"/>
  </r>
  <r>
    <x v="26"/>
  </r>
  <r>
    <x v="14"/>
  </r>
  <r>
    <x v="40"/>
  </r>
  <r>
    <x v="1"/>
  </r>
  <r>
    <x v="63"/>
  </r>
  <r>
    <x v="24"/>
  </r>
  <r>
    <x v="16"/>
  </r>
  <r>
    <x v="13"/>
  </r>
  <r>
    <x v="64"/>
  </r>
  <r>
    <x v="19"/>
  </r>
  <r>
    <x v="42"/>
  </r>
  <r>
    <x v="15"/>
  </r>
  <r>
    <x v="28"/>
  </r>
  <r>
    <x v="17"/>
  </r>
  <r>
    <x v="46"/>
  </r>
  <r>
    <x v="45"/>
  </r>
  <r>
    <x v="65"/>
  </r>
  <r>
    <x v="29"/>
  </r>
  <r>
    <x v="66"/>
  </r>
  <r>
    <x v="27"/>
  </r>
  <r>
    <x v="31"/>
  </r>
  <r>
    <x v="67"/>
  </r>
  <r>
    <x v="59"/>
  </r>
  <r>
    <x v="68"/>
  </r>
  <r>
    <x v="52"/>
  </r>
  <r>
    <x v="41"/>
  </r>
  <r>
    <x v="69"/>
  </r>
  <r>
    <x v="18"/>
  </r>
  <r>
    <x v="3"/>
  </r>
  <r>
    <x v="9"/>
  </r>
  <r>
    <x v="2"/>
  </r>
  <r>
    <x v="70"/>
  </r>
  <r>
    <x v="71"/>
  </r>
  <r>
    <x v="72"/>
  </r>
  <r>
    <x v="73"/>
  </r>
  <r>
    <x v="74"/>
  </r>
  <r>
    <x v="25"/>
  </r>
  <r>
    <x v="51"/>
  </r>
  <r>
    <x v="54"/>
  </r>
  <r>
    <x v="75"/>
  </r>
  <r>
    <x v="76"/>
  </r>
  <r>
    <x v="77"/>
  </r>
  <r>
    <x v="78"/>
  </r>
  <r>
    <x v="79"/>
  </r>
  <r>
    <x v="80"/>
  </r>
  <r>
    <x v="81"/>
  </r>
  <r>
    <x v="57"/>
  </r>
  <r>
    <x v="82"/>
  </r>
  <r>
    <x v="36"/>
  </r>
  <r>
    <x v="83"/>
  </r>
  <r>
    <x v="84"/>
  </r>
  <r>
    <x v="85"/>
  </r>
  <r>
    <x v="19"/>
  </r>
  <r>
    <x v="71"/>
  </r>
  <r>
    <x v="38"/>
  </r>
  <r>
    <x v="31"/>
  </r>
  <r>
    <x v="86"/>
  </r>
  <r>
    <x v="87"/>
  </r>
  <r>
    <x v="88"/>
  </r>
  <r>
    <x v="28"/>
  </r>
  <r>
    <x v="14"/>
  </r>
  <r>
    <x v="2"/>
  </r>
  <r>
    <x v="63"/>
  </r>
  <r>
    <x v="39"/>
  </r>
  <r>
    <x v="89"/>
  </r>
  <r>
    <x v="90"/>
  </r>
  <r>
    <x v="74"/>
  </r>
  <r>
    <x v="61"/>
  </r>
  <r>
    <x v="9"/>
  </r>
  <r>
    <x v="25"/>
  </r>
  <r>
    <x v="91"/>
  </r>
  <r>
    <x v="92"/>
  </r>
  <r>
    <x v="81"/>
  </r>
  <r>
    <x v="69"/>
  </r>
  <r>
    <x v="66"/>
  </r>
  <r>
    <x v="93"/>
  </r>
  <r>
    <x v="75"/>
  </r>
  <r>
    <x v="94"/>
  </r>
  <r>
    <x v="45"/>
  </r>
  <r>
    <x v="95"/>
  </r>
  <r>
    <x v="96"/>
  </r>
  <r>
    <x v="97"/>
  </r>
  <r>
    <x v="98"/>
  </r>
  <r>
    <x v="99"/>
  </r>
  <r>
    <x v="100"/>
  </r>
  <r>
    <x v="14"/>
  </r>
  <r>
    <x v="38"/>
  </r>
  <r>
    <x v="9"/>
  </r>
  <r>
    <x v="87"/>
  </r>
  <r>
    <x v="74"/>
  </r>
  <r>
    <x v="101"/>
  </r>
  <r>
    <x v="81"/>
  </r>
  <r>
    <x v="19"/>
  </r>
  <r>
    <x v="2"/>
  </r>
  <r>
    <x v="102"/>
  </r>
  <r>
    <x v="45"/>
  </r>
  <r>
    <x v="30"/>
  </r>
  <r>
    <x v="103"/>
  </r>
  <r>
    <x v="104"/>
  </r>
  <r>
    <x v="105"/>
  </r>
  <r>
    <x v="54"/>
  </r>
  <r>
    <x v="106"/>
  </r>
  <r>
    <x v="40"/>
  </r>
  <r>
    <x v="19"/>
  </r>
  <r>
    <x v="87"/>
  </r>
  <r>
    <x v="71"/>
  </r>
  <r>
    <x v="27"/>
  </r>
  <r>
    <x v="17"/>
  </r>
  <r>
    <x v="39"/>
  </r>
  <r>
    <x v="28"/>
  </r>
  <r>
    <x v="14"/>
  </r>
  <r>
    <x v="7"/>
  </r>
  <r>
    <x v="74"/>
  </r>
  <r>
    <x v="38"/>
  </r>
  <r>
    <x v="2"/>
  </r>
  <r>
    <x v="29"/>
  </r>
  <r>
    <x v="9"/>
  </r>
  <r>
    <x v="107"/>
  </r>
  <r>
    <x v="12"/>
  </r>
  <r>
    <x v="108"/>
  </r>
  <r>
    <x v="61"/>
  </r>
  <r>
    <x v="81"/>
  </r>
  <r>
    <x v="65"/>
  </r>
  <r>
    <x v="66"/>
  </r>
  <r>
    <x v="34"/>
  </r>
  <r>
    <x v="109"/>
  </r>
  <r>
    <x v="25"/>
  </r>
  <r>
    <x v="57"/>
  </r>
  <r>
    <x v="101"/>
  </r>
  <r>
    <x v="75"/>
  </r>
  <r>
    <x v="110"/>
  </r>
  <r>
    <x v="50"/>
  </r>
  <r>
    <x v="111"/>
  </r>
  <r>
    <x v="112"/>
  </r>
  <r>
    <x v="84"/>
  </r>
  <r>
    <x v="113"/>
  </r>
  <r>
    <x v="95"/>
  </r>
  <r>
    <x v="114"/>
  </r>
  <r>
    <x v="40"/>
  </r>
  <r>
    <x v="87"/>
  </r>
  <r>
    <x v="19"/>
  </r>
  <r>
    <x v="38"/>
  </r>
  <r>
    <x v="7"/>
  </r>
  <r>
    <x v="71"/>
  </r>
  <r>
    <x v="14"/>
  </r>
  <r>
    <x v="100"/>
  </r>
  <r>
    <x v="17"/>
  </r>
  <r>
    <x v="28"/>
  </r>
  <r>
    <x v="39"/>
  </r>
  <r>
    <x v="115"/>
  </r>
  <r>
    <x v="63"/>
  </r>
  <r>
    <x v="2"/>
  </r>
  <r>
    <x v="74"/>
  </r>
  <r>
    <x v="116"/>
  </r>
  <r>
    <x v="45"/>
  </r>
  <r>
    <x v="66"/>
  </r>
  <r>
    <x v="9"/>
  </r>
  <r>
    <x v="107"/>
  </r>
  <r>
    <x v="29"/>
  </r>
  <r>
    <x v="101"/>
  </r>
  <r>
    <x v="117"/>
  </r>
  <r>
    <x v="25"/>
  </r>
  <r>
    <x v="118"/>
  </r>
  <r>
    <x v="119"/>
  </r>
  <r>
    <x v="113"/>
  </r>
  <r>
    <x v="108"/>
  </r>
  <r>
    <x v="120"/>
  </r>
  <r>
    <x v="121"/>
  </r>
  <r>
    <x v="122"/>
  </r>
  <r>
    <x v="81"/>
  </r>
  <r>
    <x v="123"/>
  </r>
  <r>
    <x v="83"/>
  </r>
  <r>
    <x v="124"/>
  </r>
  <r>
    <x v="17"/>
  </r>
  <r>
    <x v="40"/>
  </r>
  <r>
    <x v="7"/>
  </r>
  <r>
    <x v="115"/>
  </r>
  <r>
    <x v="71"/>
  </r>
  <r>
    <x v="19"/>
  </r>
  <r>
    <x v="14"/>
  </r>
  <r>
    <x v="28"/>
  </r>
  <r>
    <x v="27"/>
  </r>
  <r>
    <x v="87"/>
  </r>
  <r>
    <x v="39"/>
  </r>
  <r>
    <x v="38"/>
  </r>
  <r>
    <x v="74"/>
  </r>
  <r>
    <x v="101"/>
  </r>
  <r>
    <x v="66"/>
  </r>
  <r>
    <x v="125"/>
  </r>
  <r>
    <x v="107"/>
  </r>
  <r>
    <x v="2"/>
  </r>
  <r>
    <x v="9"/>
  </r>
  <r>
    <x v="81"/>
  </r>
  <r>
    <x v="120"/>
  </r>
  <r>
    <x v="126"/>
  </r>
  <r>
    <x v="127"/>
  </r>
  <r>
    <x v="119"/>
  </r>
  <r>
    <x v="113"/>
  </r>
  <r>
    <x v="108"/>
  </r>
  <r>
    <x v="25"/>
  </r>
  <r>
    <x v="128"/>
  </r>
  <r>
    <x v="129"/>
  </r>
  <r>
    <x v="104"/>
  </r>
  <r>
    <x v="65"/>
  </r>
  <r>
    <x v="130"/>
  </r>
  <r>
    <x v="131"/>
  </r>
  <r>
    <x v="87"/>
  </r>
  <r>
    <x v="17"/>
  </r>
  <r>
    <x v="86"/>
  </r>
  <r>
    <x v="19"/>
  </r>
  <r>
    <x v="71"/>
  </r>
  <r>
    <x v="107"/>
  </r>
  <r>
    <x v="14"/>
  </r>
  <r>
    <x v="90"/>
  </r>
  <r>
    <x v="28"/>
  </r>
  <r>
    <x v="27"/>
  </r>
  <r>
    <x v="115"/>
  </r>
  <r>
    <x v="38"/>
  </r>
  <r>
    <x v="132"/>
  </r>
  <r>
    <x v="88"/>
  </r>
  <r>
    <x v="30"/>
  </r>
  <r>
    <x v="61"/>
  </r>
  <r>
    <x v="7"/>
  </r>
  <r>
    <x v="74"/>
  </r>
  <r>
    <x v="45"/>
  </r>
  <r>
    <x v="39"/>
  </r>
  <r>
    <x v="128"/>
  </r>
  <r>
    <x v="41"/>
  </r>
  <r>
    <x v="81"/>
  </r>
  <r>
    <x v="125"/>
  </r>
  <r>
    <x v="133"/>
  </r>
  <r>
    <x v="89"/>
  </r>
  <r>
    <x v="2"/>
  </r>
  <r>
    <x v="134"/>
  </r>
  <r>
    <x v="12"/>
  </r>
  <r>
    <x v="126"/>
  </r>
  <r>
    <x v="103"/>
  </r>
  <r>
    <x v="108"/>
  </r>
  <r>
    <x v="63"/>
  </r>
  <r>
    <x v="119"/>
  </r>
  <r>
    <x v="101"/>
  </r>
  <r>
    <x v="66"/>
  </r>
  <r>
    <x v="129"/>
  </r>
  <r>
    <x v="135"/>
  </r>
  <r>
    <x v="10"/>
  </r>
  <r>
    <x v="113"/>
  </r>
  <r>
    <x v="136"/>
  </r>
  <r>
    <x v="120"/>
  </r>
  <r>
    <x v="137"/>
  </r>
  <r>
    <x v="110"/>
  </r>
  <r>
    <x v="104"/>
  </r>
  <r>
    <x v="138"/>
  </r>
  <r>
    <x v="97"/>
  </r>
  <r>
    <x v="139"/>
  </r>
  <r>
    <x v="9"/>
  </r>
  <r>
    <x v="25"/>
  </r>
  <r>
    <x v="140"/>
  </r>
  <r>
    <x v="75"/>
  </r>
  <r>
    <x v="141"/>
  </r>
  <r>
    <x v="142"/>
  </r>
  <r>
    <x v="143"/>
  </r>
  <r>
    <x v="144"/>
  </r>
  <r>
    <x v="145"/>
  </r>
  <r>
    <x v="146"/>
  </r>
  <r>
    <x v="147"/>
  </r>
  <r>
    <x v="87"/>
  </r>
  <r>
    <x v="148"/>
  </r>
  <r>
    <x v="7"/>
  </r>
  <r>
    <x v="28"/>
  </r>
  <r>
    <x v="74"/>
  </r>
  <r>
    <x v="40"/>
  </r>
  <r>
    <x v="14"/>
  </r>
  <r>
    <x v="21"/>
  </r>
  <r>
    <x v="107"/>
  </r>
  <r>
    <x v="115"/>
  </r>
  <r>
    <x v="38"/>
  </r>
  <r>
    <x v="71"/>
  </r>
  <r>
    <x v="125"/>
  </r>
  <r>
    <x v="17"/>
  </r>
  <r>
    <x v="2"/>
  </r>
  <r>
    <x v="128"/>
  </r>
  <r>
    <x v="149"/>
  </r>
  <r>
    <x v="66"/>
  </r>
  <r>
    <x v="9"/>
  </r>
  <r>
    <x v="101"/>
  </r>
  <r>
    <x v="120"/>
  </r>
  <r>
    <x v="113"/>
  </r>
  <r>
    <x v="119"/>
  </r>
  <r>
    <x v="10"/>
  </r>
  <r>
    <x v="81"/>
  </r>
  <r>
    <x v="140"/>
  </r>
  <r>
    <x v="126"/>
  </r>
  <r>
    <x v="12"/>
  </r>
  <r>
    <x v="129"/>
  </r>
  <r>
    <x v="110"/>
  </r>
  <r>
    <x v="57"/>
  </r>
  <r>
    <x v="75"/>
  </r>
  <r>
    <x v="114"/>
  </r>
  <r>
    <x v="139"/>
  </r>
  <r>
    <x v="150"/>
  </r>
  <r>
    <x v="151"/>
  </r>
  <r>
    <x v="152"/>
  </r>
  <r>
    <x v="153"/>
  </r>
  <r>
    <x v="145"/>
  </r>
  <r>
    <x v="87"/>
  </r>
  <r>
    <x v="7"/>
  </r>
  <r>
    <x v="17"/>
  </r>
  <r>
    <x v="28"/>
  </r>
  <r>
    <x v="14"/>
  </r>
  <r>
    <x v="38"/>
  </r>
  <r>
    <x v="154"/>
  </r>
  <r>
    <x v="115"/>
  </r>
  <r>
    <x v="2"/>
  </r>
  <r>
    <x v="100"/>
  </r>
  <r>
    <x v="107"/>
  </r>
  <r>
    <x v="101"/>
  </r>
  <r>
    <x v="71"/>
  </r>
  <r>
    <x v="74"/>
  </r>
  <r>
    <x v="39"/>
  </r>
  <r>
    <x v="89"/>
  </r>
  <r>
    <x v="155"/>
  </r>
  <r>
    <x v="9"/>
  </r>
  <r>
    <x v="75"/>
  </r>
  <r>
    <x v="128"/>
  </r>
  <r>
    <x v="66"/>
  </r>
  <r>
    <x v="156"/>
  </r>
  <r>
    <x v="157"/>
  </r>
  <r>
    <x v="25"/>
  </r>
  <r>
    <x v="158"/>
  </r>
  <r>
    <x v="81"/>
  </r>
  <r>
    <x v="159"/>
  </r>
  <r>
    <x v="45"/>
  </r>
  <r>
    <x v="160"/>
  </r>
  <r>
    <x v="126"/>
  </r>
  <r>
    <x v="129"/>
  </r>
  <r>
    <x v="161"/>
  </r>
  <r>
    <x v="162"/>
  </r>
  <r>
    <x v="163"/>
  </r>
  <r>
    <x v="164"/>
  </r>
  <r>
    <x v="165"/>
  </r>
  <r>
    <x v="151"/>
  </r>
  <r>
    <x v="87"/>
  </r>
  <r>
    <x v="38"/>
  </r>
  <r>
    <x v="125"/>
  </r>
  <r>
    <x v="115"/>
  </r>
  <r>
    <x v="17"/>
  </r>
  <r>
    <x v="14"/>
  </r>
  <r>
    <x v="19"/>
  </r>
  <r>
    <x v="166"/>
  </r>
  <r>
    <x v="28"/>
  </r>
  <r>
    <x v="89"/>
  </r>
  <r>
    <x v="74"/>
  </r>
  <r>
    <x v="2"/>
  </r>
  <r>
    <x v="81"/>
  </r>
  <r>
    <x v="107"/>
  </r>
  <r>
    <x v="159"/>
  </r>
  <r>
    <x v="41"/>
  </r>
  <r>
    <x v="157"/>
  </r>
  <r>
    <x v="126"/>
  </r>
  <r>
    <x v="29"/>
  </r>
  <r>
    <x v="27"/>
  </r>
  <r>
    <x v="12"/>
  </r>
  <r>
    <x v="128"/>
  </r>
  <r>
    <x v="9"/>
  </r>
  <r>
    <x v="25"/>
  </r>
  <r>
    <x v="119"/>
  </r>
  <r>
    <x v="75"/>
  </r>
  <r>
    <x v="167"/>
  </r>
  <r>
    <x v="168"/>
  </r>
  <r>
    <x v="110"/>
  </r>
  <r>
    <x v="160"/>
  </r>
  <r>
    <x v="129"/>
  </r>
  <r>
    <x v="139"/>
  </r>
  <r>
    <x v="66"/>
  </r>
  <r>
    <x v="169"/>
  </r>
  <r>
    <x v="87"/>
  </r>
  <r>
    <x v="40"/>
  </r>
  <r>
    <x v="115"/>
  </r>
  <r>
    <x v="38"/>
  </r>
  <r>
    <x v="7"/>
  </r>
  <r>
    <x v="17"/>
  </r>
  <r>
    <x v="14"/>
  </r>
  <r>
    <x v="89"/>
  </r>
  <r>
    <x v="74"/>
  </r>
  <r>
    <x v="125"/>
  </r>
  <r>
    <x v="28"/>
  </r>
  <r>
    <x v="29"/>
  </r>
  <r>
    <x v="2"/>
  </r>
  <r>
    <x v="27"/>
  </r>
  <r>
    <x v="9"/>
  </r>
  <r>
    <x v="159"/>
  </r>
  <r>
    <x v="66"/>
  </r>
  <r>
    <x v="157"/>
  </r>
  <r>
    <x v="25"/>
  </r>
  <r>
    <x v="12"/>
  </r>
  <r>
    <x v="75"/>
  </r>
  <r>
    <x v="10"/>
  </r>
  <r>
    <x v="107"/>
  </r>
  <r>
    <x v="113"/>
  </r>
  <r>
    <x v="81"/>
  </r>
  <r>
    <x v="160"/>
  </r>
  <r>
    <x v="110"/>
  </r>
  <r>
    <x v="158"/>
  </r>
  <r>
    <x v="140"/>
  </r>
  <r>
    <x v="167"/>
  </r>
  <r>
    <x v="170"/>
  </r>
  <r>
    <x v="171"/>
  </r>
  <r>
    <x v="145"/>
  </r>
  <r>
    <x v="139"/>
  </r>
  <r>
    <x v="172"/>
  </r>
  <r>
    <x v="173"/>
  </r>
  <r>
    <x v="174"/>
  </r>
  <r>
    <x v="175"/>
  </r>
  <r>
    <x v="176"/>
  </r>
  <r>
    <x v="177"/>
  </r>
  <r>
    <x v="178"/>
  </r>
  <r>
    <x v="87"/>
  </r>
  <r>
    <x v="132"/>
  </r>
  <r>
    <x v="14"/>
  </r>
  <r>
    <x v="38"/>
  </r>
  <r>
    <x v="2"/>
  </r>
  <r>
    <x v="81"/>
  </r>
  <r>
    <x v="27"/>
  </r>
  <r>
    <x v="66"/>
  </r>
  <r>
    <x v="28"/>
  </r>
  <r>
    <x v="159"/>
  </r>
  <r>
    <x v="157"/>
  </r>
  <r>
    <x v="89"/>
  </r>
  <r>
    <x v="75"/>
  </r>
  <r>
    <x v="179"/>
  </r>
  <r>
    <x v="180"/>
  </r>
  <r>
    <x v="139"/>
  </r>
  <r>
    <x v="110"/>
  </r>
  <r>
    <x v="25"/>
  </r>
  <r>
    <x v="171"/>
  </r>
  <r>
    <x v="14"/>
  </r>
  <r>
    <x v="87"/>
  </r>
  <r>
    <x v="17"/>
  </r>
  <r>
    <x v="38"/>
  </r>
  <r>
    <x v="132"/>
  </r>
  <r>
    <x v="115"/>
  </r>
  <r>
    <x v="2"/>
  </r>
  <r>
    <x v="27"/>
  </r>
  <r>
    <x v="107"/>
  </r>
  <r>
    <x v="9"/>
  </r>
  <r>
    <x v="39"/>
  </r>
  <r>
    <x v="66"/>
  </r>
  <r>
    <x v="28"/>
  </r>
  <r>
    <x v="74"/>
  </r>
  <r>
    <x v="89"/>
  </r>
  <r>
    <x v="81"/>
  </r>
  <r>
    <x v="181"/>
  </r>
  <r>
    <x v="41"/>
  </r>
  <r>
    <x v="160"/>
  </r>
  <r>
    <x v="159"/>
  </r>
  <r>
    <x v="157"/>
  </r>
  <r>
    <x v="90"/>
  </r>
  <r>
    <x v="179"/>
  </r>
  <r>
    <x v="25"/>
  </r>
  <r>
    <x v="75"/>
  </r>
  <r>
    <x v="1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522B93-3E80-405A-89E6-8E71FFB5F042}" name="Kimutatás2" cacheId="2" applyNumberFormats="0" applyBorderFormats="0" applyFontFormats="0" applyPatternFormats="0" applyAlignmentFormats="0" applyWidthHeightFormats="1" dataCaption="Értékek" updatedVersion="6" minRefreshableVersion="3" useAutoFormatting="1" itemPrintTitles="1" createdVersion="6" indent="0" outline="1" outlineData="1" multipleFieldFilters="0">
  <location ref="A3:A186" firstHeaderRow="1" firstDataRow="1" firstDataCol="1"/>
  <pivotFields count="1">
    <pivotField axis="axisRow" showAll="0">
      <items count="263">
        <item m="1" x="205"/>
        <item m="1" x="210"/>
        <item m="1" x="246"/>
        <item m="1" x="235"/>
        <item m="1" x="193"/>
        <item m="1" x="227"/>
        <item m="1" x="221"/>
        <item m="1" x="202"/>
        <item m="1" x="219"/>
        <item m="1" x="243"/>
        <item m="1" x="236"/>
        <item m="1" x="206"/>
        <item m="1" x="203"/>
        <item m="1" x="248"/>
        <item m="1" x="224"/>
        <item m="1" x="228"/>
        <item m="1" x="250"/>
        <item m="1" x="249"/>
        <item m="1" x="245"/>
        <item m="1" x="241"/>
        <item m="1" x="242"/>
        <item m="1" x="260"/>
        <item m="1" x="217"/>
        <item m="1" x="259"/>
        <item m="1" x="185"/>
        <item m="1" x="204"/>
        <item m="1" x="201"/>
        <item m="1" x="218"/>
        <item m="1" x="183"/>
        <item m="1" x="215"/>
        <item m="1" x="247"/>
        <item m="1" x="194"/>
        <item m="1" x="238"/>
        <item m="1" x="230"/>
        <item m="1" x="257"/>
        <item m="1" x="232"/>
        <item m="1" x="187"/>
        <item m="1" x="190"/>
        <item m="1" x="258"/>
        <item m="1" x="229"/>
        <item m="1" x="208"/>
        <item m="1" x="251"/>
        <item m="1" x="195"/>
        <item m="1" x="212"/>
        <item m="1" x="191"/>
        <item m="1" x="207"/>
        <item m="1" x="198"/>
        <item m="1" x="239"/>
        <item m="1" x="261"/>
        <item m="1" x="197"/>
        <item m="1" x="244"/>
        <item m="1" x="216"/>
        <item m="1" x="182"/>
        <item m="1" x="220"/>
        <item m="1" x="255"/>
        <item m="1" x="233"/>
        <item m="1" x="225"/>
        <item m="1" x="252"/>
        <item m="1" x="213"/>
        <item m="1" x="211"/>
        <item m="1" x="231"/>
        <item m="1" x="234"/>
        <item m="1" x="253"/>
        <item m="1" x="188"/>
        <item m="1" x="226"/>
        <item m="1" x="186"/>
        <item m="1" x="254"/>
        <item m="1" x="192"/>
        <item m="1" x="223"/>
        <item m="1" x="256"/>
        <item m="1" x="199"/>
        <item m="1" x="240"/>
        <item m="1" x="196"/>
        <item m="1" x="237"/>
        <item m="1" x="184"/>
        <item m="1" x="200"/>
        <item m="1" x="222"/>
        <item m="1" x="214"/>
        <item m="1" x="189"/>
        <item x="64"/>
        <item x="99"/>
        <item x="69"/>
        <item x="123"/>
        <item x="154"/>
        <item x="83"/>
        <item x="40"/>
        <item x="115"/>
        <item x="74"/>
        <item x="52"/>
        <item x="132"/>
        <item x="5"/>
        <item x="87"/>
        <item x="38"/>
        <item x="145"/>
        <item x="28"/>
        <item x="101"/>
        <item x="62"/>
        <item x="4"/>
        <item x="165"/>
        <item x="94"/>
        <item x="163"/>
        <item x="98"/>
        <item x="106"/>
        <item x="147"/>
        <item x="89"/>
        <item x="150"/>
        <item x="36"/>
        <item x="16"/>
        <item x="59"/>
        <item x="58"/>
        <item x="151"/>
        <item x="45"/>
        <item x="133"/>
        <item x="103"/>
        <item x="25"/>
        <item x="17"/>
        <item x="131"/>
        <item x="158"/>
        <item x="27"/>
        <item x="67"/>
        <item x="126"/>
        <item x="8"/>
        <item x="2"/>
        <item x="21"/>
        <item x="161"/>
        <item x="121"/>
        <item x="79"/>
        <item x="129"/>
        <item x="157"/>
        <item x="72"/>
        <item x="47"/>
        <item x="120"/>
        <item x="39"/>
        <item x="159"/>
        <item x="122"/>
        <item x="18"/>
        <item x="130"/>
        <item x="164"/>
        <item x="86"/>
        <item x="76"/>
        <item x="22"/>
        <item x="152"/>
        <item x="138"/>
        <item x="49"/>
        <item x="57"/>
        <item x="127"/>
        <item x="153"/>
        <item x="100"/>
        <item x="119"/>
        <item x="51"/>
        <item x="111"/>
        <item x="35"/>
        <item x="55"/>
        <item x="48"/>
        <item x="46"/>
        <item x="137"/>
        <item x="23"/>
        <item x="82"/>
        <item x="139"/>
        <item x="107"/>
        <item x="75"/>
        <item x="109"/>
        <item x="77"/>
        <item x="148"/>
        <item x="160"/>
        <item x="68"/>
        <item x="14"/>
        <item x="134"/>
        <item x="91"/>
        <item x="13"/>
        <item x="30"/>
        <item x="117"/>
        <item x="78"/>
        <item x="26"/>
        <item x="135"/>
        <item x="85"/>
        <item x="19"/>
        <item x="44"/>
        <item x="24"/>
        <item x="141"/>
        <item x="6"/>
        <item x="56"/>
        <item x="12"/>
        <item x="90"/>
        <item x="142"/>
        <item x="104"/>
        <item x="43"/>
        <item x="0"/>
        <item x="97"/>
        <item x="3"/>
        <item x="63"/>
        <item x="81"/>
        <item x="29"/>
        <item x="32"/>
        <item x="143"/>
        <item x="42"/>
        <item x="140"/>
        <item x="102"/>
        <item x="70"/>
        <item x="7"/>
        <item x="116"/>
        <item x="61"/>
        <item x="95"/>
        <item x="60"/>
        <item x="65"/>
        <item x="1"/>
        <item x="118"/>
        <item x="108"/>
        <item x="41"/>
        <item x="110"/>
        <item x="124"/>
        <item x="155"/>
        <item x="92"/>
        <item x="50"/>
        <item x="71"/>
        <item x="15"/>
        <item x="9"/>
        <item x="33"/>
        <item x="136"/>
        <item x="144"/>
        <item x="54"/>
        <item x="125"/>
        <item x="113"/>
        <item x="20"/>
        <item x="10"/>
        <item x="112"/>
        <item x="156"/>
        <item x="53"/>
        <item x="128"/>
        <item x="84"/>
        <item x="162"/>
        <item x="93"/>
        <item x="34"/>
        <item x="96"/>
        <item x="80"/>
        <item x="11"/>
        <item x="149"/>
        <item x="105"/>
        <item x="31"/>
        <item x="37"/>
        <item x="88"/>
        <item x="146"/>
        <item x="66"/>
        <item x="73"/>
        <item x="114"/>
        <item x="166"/>
        <item x="167"/>
        <item x="168"/>
        <item x="169"/>
        <item m="1" x="209"/>
        <item x="170"/>
        <item x="171"/>
        <item x="172"/>
        <item x="173"/>
        <item x="174"/>
        <item x="175"/>
        <item x="176"/>
        <item x="177"/>
        <item x="178"/>
        <item x="179"/>
        <item x="180"/>
        <item x="181"/>
        <item t="default"/>
      </items>
    </pivotField>
  </pivotFields>
  <rowFields count="1">
    <field x="0"/>
  </rowFields>
  <rowItems count="183">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50"/>
    </i>
    <i>
      <x v="251"/>
    </i>
    <i>
      <x v="252"/>
    </i>
    <i>
      <x v="253"/>
    </i>
    <i>
      <x v="254"/>
    </i>
    <i>
      <x v="255"/>
    </i>
    <i>
      <x v="256"/>
    </i>
    <i>
      <x v="257"/>
    </i>
    <i>
      <x v="258"/>
    </i>
    <i>
      <x v="259"/>
    </i>
    <i>
      <x v="260"/>
    </i>
    <i>
      <x v="26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E3B702-CAF7-4C9B-A4AB-B5C31EFC08B0}" name="Kimutatás3" cacheId="1" applyNumberFormats="0" applyBorderFormats="0" applyFontFormats="0" applyPatternFormats="0" applyAlignmentFormats="0" applyWidthHeightFormats="1" dataCaption="Értékek" updatedVersion="6" minRefreshableVersion="3" useAutoFormatting="1" itemPrintTitles="1" createdVersion="6" indent="0" outline="1" outlineData="1" multipleFieldFilters="0">
  <location ref="F2:G185" firstHeaderRow="1" firstDataRow="1" firstDataCol="1"/>
  <pivotFields count="2">
    <pivotField axis="axisRow" showAll="0">
      <items count="183">
        <item x="150"/>
        <item x="143"/>
        <item x="64"/>
        <item x="130"/>
        <item x="102"/>
        <item x="80"/>
        <item x="22"/>
        <item x="19"/>
        <item x="7"/>
        <item x="61"/>
        <item x="90"/>
        <item x="65"/>
        <item x="62"/>
        <item x="100"/>
        <item x="180"/>
        <item x="97"/>
        <item x="8"/>
        <item x="5"/>
        <item x="58"/>
        <item x="3"/>
        <item x="20"/>
        <item x="163"/>
        <item x="181"/>
        <item x="103"/>
        <item x="144"/>
        <item x="104"/>
        <item x="145"/>
        <item x="140"/>
        <item x="115"/>
        <item x="25"/>
        <item x="110"/>
        <item x="84"/>
        <item x="85"/>
        <item x="66"/>
        <item x="164"/>
        <item x="63"/>
        <item x="95"/>
        <item x="21"/>
        <item x="116"/>
        <item x="76"/>
        <item x="6"/>
        <item x="11"/>
        <item x="127"/>
        <item x="87"/>
        <item x="98"/>
        <item x="14"/>
        <item x="93"/>
        <item x="151"/>
        <item x="29"/>
        <item x="72"/>
        <item x="0"/>
        <item x="74"/>
        <item x="88"/>
        <item x="105"/>
        <item x="131"/>
        <item x="152"/>
        <item x="30"/>
        <item x="36"/>
        <item x="153"/>
        <item x="165"/>
        <item x="38"/>
        <item x="15"/>
        <item x="94"/>
        <item x="37"/>
        <item x="132"/>
        <item x="99"/>
        <item x="47"/>
        <item x="128"/>
        <item x="106"/>
        <item x="77"/>
        <item x="154"/>
        <item x="70"/>
        <item x="111"/>
        <item x="117"/>
        <item x="166"/>
        <item x="41"/>
        <item x="129"/>
        <item x="112"/>
        <item x="56"/>
        <item x="32"/>
        <item x="67"/>
        <item x="137"/>
        <item x="174"/>
        <item x="167"/>
        <item x="168"/>
        <item x="68"/>
        <item x="118"/>
        <item x="71"/>
        <item x="155"/>
        <item x="35"/>
        <item x="16"/>
        <item x="13"/>
        <item x="138"/>
        <item x="156"/>
        <item x="113"/>
        <item x="46"/>
        <item x="157"/>
        <item x="101"/>
        <item x="2"/>
        <item x="119"/>
        <item x="146"/>
        <item x="48"/>
        <item x="42"/>
        <item x="133"/>
        <item x="158"/>
        <item x="91"/>
        <item x="49"/>
        <item x="120"/>
        <item x="159"/>
        <item x="12"/>
        <item x="169"/>
        <item x="50"/>
        <item x="121"/>
        <item x="52"/>
        <item x="170"/>
        <item x="86"/>
        <item x="18"/>
        <item x="60"/>
        <item x="122"/>
        <item x="53"/>
        <item x="171"/>
        <item x="73"/>
        <item x="78"/>
        <item x="26"/>
        <item x="43"/>
        <item x="4"/>
        <item x="23"/>
        <item x="175"/>
        <item x="123"/>
        <item x="69"/>
        <item x="59"/>
        <item x="141"/>
        <item x="160"/>
        <item x="10"/>
        <item x="134"/>
        <item x="44"/>
        <item x="81"/>
        <item x="172"/>
        <item x="57"/>
        <item x="27"/>
        <item x="135"/>
        <item x="39"/>
        <item x="34"/>
        <item x="24"/>
        <item x="136"/>
        <item x="92"/>
        <item x="107"/>
        <item x="147"/>
        <item x="82"/>
        <item x="17"/>
        <item x="51"/>
        <item x="1"/>
        <item x="176"/>
        <item x="124"/>
        <item x="125"/>
        <item x="55"/>
        <item x="33"/>
        <item x="28"/>
        <item x="96"/>
        <item x="177"/>
        <item x="45"/>
        <item x="139"/>
        <item x="108"/>
        <item x="173"/>
        <item x="31"/>
        <item x="83"/>
        <item x="89"/>
        <item x="109"/>
        <item x="148"/>
        <item x="54"/>
        <item x="149"/>
        <item x="161"/>
        <item x="179"/>
        <item x="114"/>
        <item x="142"/>
        <item x="40"/>
        <item x="178"/>
        <item x="79"/>
        <item x="126"/>
        <item x="9"/>
        <item x="162"/>
        <item x="75"/>
        <item t="default"/>
      </items>
    </pivotField>
    <pivotField dataField="1" showAll="0"/>
  </pivotFields>
  <rowFields count="1">
    <field x="0"/>
  </rowFields>
  <rowItems count="1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t="grand">
      <x/>
    </i>
  </rowItems>
  <colItems count="1">
    <i/>
  </colItems>
  <dataFields count="1">
    <dataField name="Összeg / db"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48CE2FF-3736-4813-8B0B-EF077D461FAA}" name="Kimutatás1" cacheId="0" applyNumberFormats="0" applyBorderFormats="0" applyFontFormats="0" applyPatternFormats="0" applyAlignmentFormats="0" applyWidthHeightFormats="1" dataCaption="Értékek" updatedVersion="6" minRefreshableVersion="3" useAutoFormatting="1" itemPrintTitles="1" createdVersion="6" indent="0" outline="1" outlineData="1" multipleFieldFilters="0">
  <location ref="T2:V19"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28"/>
  <sheetViews>
    <sheetView showGridLines="0" showRowColHeaders="0" tabSelected="1" zoomScale="80" zoomScaleNormal="80" workbookViewId="0">
      <pane ySplit="8" topLeftCell="A9" activePane="bottomLeft" state="frozen"/>
      <selection activeCell="A10" sqref="A10"/>
      <selection pane="bottomLeft" activeCell="A9" sqref="A9"/>
    </sheetView>
  </sheetViews>
  <sheetFormatPr defaultRowHeight="13.2" x14ac:dyDescent="0.25"/>
  <cols>
    <col min="1" max="12" width="4.6640625" customWidth="1"/>
    <col min="13" max="13" width="4.6640625" style="29" customWidth="1"/>
    <col min="14" max="44" width="4.6640625" customWidth="1"/>
  </cols>
  <sheetData>
    <row r="1" spans="1:44" ht="4.5" customHeight="1" x14ac:dyDescent="0.25">
      <c r="A1" s="56"/>
      <c r="B1" s="56"/>
      <c r="C1" s="56"/>
      <c r="D1" s="56"/>
      <c r="E1" s="353"/>
      <c r="F1" s="353"/>
      <c r="G1" s="353"/>
      <c r="H1" s="353"/>
      <c r="I1" s="353"/>
      <c r="J1" s="353"/>
      <c r="K1" s="353"/>
      <c r="L1" s="353"/>
      <c r="M1" s="353"/>
      <c r="N1" s="515" t="s">
        <v>599</v>
      </c>
      <c r="O1" s="515"/>
      <c r="P1" s="515"/>
      <c r="Q1" s="515"/>
      <c r="R1" s="515"/>
      <c r="S1" s="515"/>
      <c r="T1" s="515"/>
      <c r="U1" s="515"/>
      <c r="V1" s="515"/>
      <c r="W1" s="515"/>
      <c r="X1" s="515"/>
      <c r="Y1" s="427"/>
      <c r="Z1" s="427"/>
      <c r="AA1" s="353"/>
      <c r="AB1" s="353"/>
      <c r="AC1" s="353"/>
      <c r="AD1" s="353"/>
      <c r="AE1" s="353"/>
      <c r="AF1" s="353"/>
      <c r="AG1" s="353"/>
      <c r="AH1" s="353"/>
      <c r="AI1" s="353"/>
      <c r="AJ1" s="353"/>
      <c r="AK1" s="353"/>
      <c r="AL1" s="57"/>
      <c r="AM1" s="57"/>
      <c r="AN1" s="57"/>
      <c r="AO1" s="57"/>
      <c r="AP1" s="57"/>
      <c r="AQ1" s="354"/>
      <c r="AR1" s="354"/>
    </row>
    <row r="2" spans="1:44" ht="42.6" customHeight="1" x14ac:dyDescent="0.25">
      <c r="A2" s="56"/>
      <c r="B2" s="56"/>
      <c r="C2" s="56"/>
      <c r="D2" s="56"/>
      <c r="E2" s="56"/>
      <c r="F2" s="56"/>
      <c r="G2" s="56"/>
      <c r="H2" s="56"/>
      <c r="I2" s="56"/>
      <c r="J2" s="56"/>
      <c r="K2" s="56"/>
      <c r="L2" s="353"/>
      <c r="M2" s="353"/>
      <c r="N2" s="515"/>
      <c r="O2" s="515"/>
      <c r="P2" s="515"/>
      <c r="Q2" s="515"/>
      <c r="R2" s="515"/>
      <c r="S2" s="515"/>
      <c r="T2" s="515"/>
      <c r="U2" s="515"/>
      <c r="V2" s="515"/>
      <c r="W2" s="515"/>
      <c r="X2" s="515"/>
      <c r="Y2" s="427"/>
      <c r="Z2" s="427"/>
      <c r="AA2" s="353"/>
      <c r="AB2" s="353"/>
      <c r="AC2" s="353"/>
      <c r="AD2" s="353"/>
      <c r="AE2" s="353"/>
      <c r="AF2" s="353"/>
      <c r="AG2" s="353"/>
      <c r="AH2" s="353"/>
      <c r="AI2" s="353"/>
      <c r="AJ2" s="353"/>
      <c r="AK2" s="353"/>
      <c r="AL2" s="56"/>
      <c r="AM2" s="56"/>
      <c r="AN2" s="56"/>
      <c r="AO2" s="56"/>
      <c r="AP2" s="56"/>
      <c r="AQ2" s="355"/>
      <c r="AR2" s="355"/>
    </row>
    <row r="3" spans="1:44" ht="42.6" customHeight="1" x14ac:dyDescent="0.25">
      <c r="A3" s="56"/>
      <c r="B3" s="56"/>
      <c r="C3" s="56"/>
      <c r="D3" s="56"/>
      <c r="E3" s="56"/>
      <c r="F3" s="56"/>
      <c r="G3" s="56"/>
      <c r="H3" s="56"/>
      <c r="I3" s="56"/>
      <c r="J3" s="56"/>
      <c r="K3" s="56"/>
      <c r="L3" s="353"/>
      <c r="M3" s="353"/>
      <c r="N3" s="515"/>
      <c r="O3" s="515"/>
      <c r="P3" s="515"/>
      <c r="Q3" s="515"/>
      <c r="R3" s="515"/>
      <c r="S3" s="515"/>
      <c r="T3" s="515"/>
      <c r="U3" s="515"/>
      <c r="V3" s="515"/>
      <c r="W3" s="515"/>
      <c r="X3" s="515"/>
      <c r="Y3" s="427"/>
      <c r="Z3" s="427"/>
      <c r="AA3" s="353"/>
      <c r="AB3" s="353"/>
      <c r="AC3" s="353"/>
      <c r="AD3" s="353"/>
      <c r="AE3" s="353"/>
      <c r="AF3" s="353"/>
      <c r="AG3" s="353"/>
      <c r="AH3" s="353"/>
      <c r="AI3" s="353"/>
      <c r="AJ3" s="353"/>
      <c r="AK3" s="353"/>
      <c r="AL3" s="56"/>
      <c r="AM3" s="56"/>
      <c r="AN3" s="56"/>
      <c r="AO3" s="56"/>
      <c r="AP3" s="56"/>
      <c r="AQ3" s="355"/>
      <c r="AR3" s="355"/>
    </row>
    <row r="4" spans="1:44" ht="42.6" customHeight="1" x14ac:dyDescent="0.25">
      <c r="A4" s="56"/>
      <c r="B4" s="56"/>
      <c r="C4" s="56"/>
      <c r="D4" s="56"/>
      <c r="E4" s="56"/>
      <c r="F4" s="56"/>
      <c r="G4" s="56"/>
      <c r="H4" s="56"/>
      <c r="I4" s="56"/>
      <c r="J4" s="56"/>
      <c r="K4" s="56"/>
      <c r="L4" s="353"/>
      <c r="M4" s="353"/>
      <c r="N4" s="515"/>
      <c r="O4" s="515"/>
      <c r="P4" s="515"/>
      <c r="Q4" s="515"/>
      <c r="R4" s="515"/>
      <c r="S4" s="515"/>
      <c r="T4" s="515"/>
      <c r="U4" s="515"/>
      <c r="V4" s="515"/>
      <c r="W4" s="515"/>
      <c r="X4" s="515"/>
      <c r="Y4" s="427"/>
      <c r="Z4" s="427"/>
      <c r="AA4" s="353"/>
      <c r="AB4" s="353"/>
      <c r="AC4" s="353"/>
      <c r="AD4" s="353"/>
      <c r="AE4" s="353"/>
      <c r="AF4" s="353"/>
      <c r="AG4" s="353"/>
      <c r="AH4" s="353"/>
      <c r="AI4" s="353"/>
      <c r="AJ4" s="353"/>
      <c r="AK4" s="353"/>
      <c r="AL4" s="56"/>
      <c r="AM4" s="56"/>
      <c r="AN4" s="56"/>
      <c r="AO4" s="56"/>
      <c r="AP4" s="56"/>
      <c r="AQ4" s="355"/>
      <c r="AR4" s="355"/>
    </row>
    <row r="5" spans="1:44" x14ac:dyDescent="0.25">
      <c r="A5" s="366" t="s">
        <v>631</v>
      </c>
    </row>
    <row r="6" spans="1:44" ht="25.95" customHeight="1" x14ac:dyDescent="0.25">
      <c r="A6" s="55"/>
      <c r="B6" s="55"/>
      <c r="C6" s="367"/>
      <c r="D6" s="504" t="s">
        <v>522</v>
      </c>
      <c r="E6" s="505"/>
      <c r="F6" s="505"/>
      <c r="G6" s="505"/>
      <c r="H6" s="505"/>
      <c r="I6" s="505"/>
      <c r="J6" s="505"/>
      <c r="K6" s="505"/>
      <c r="L6" s="505"/>
      <c r="M6" s="505"/>
      <c r="N6" s="505"/>
      <c r="O6" s="55"/>
      <c r="P6" s="367"/>
      <c r="Q6" s="504" t="s">
        <v>523</v>
      </c>
      <c r="R6" s="505"/>
      <c r="S6" s="505"/>
      <c r="T6" s="505"/>
      <c r="U6" s="505"/>
      <c r="V6" s="505"/>
      <c r="W6" s="505"/>
      <c r="X6" s="505"/>
      <c r="Y6" s="505"/>
      <c r="Z6" s="505"/>
      <c r="AA6" s="505"/>
      <c r="AB6" s="55"/>
      <c r="AC6" s="367"/>
      <c r="AD6" s="504" t="s">
        <v>524</v>
      </c>
      <c r="AE6" s="505"/>
      <c r="AF6" s="505"/>
      <c r="AG6" s="505"/>
      <c r="AH6" s="505"/>
      <c r="AI6" s="505"/>
      <c r="AJ6" s="505"/>
      <c r="AK6" s="505"/>
      <c r="AL6" s="505"/>
      <c r="AM6" s="505"/>
      <c r="AN6" s="505"/>
      <c r="AO6" s="55"/>
      <c r="AP6" s="55"/>
    </row>
    <row r="7" spans="1:44" ht="7.95" customHeight="1" thickBot="1" x14ac:dyDescent="0.3">
      <c r="A7" s="55"/>
      <c r="B7" s="55"/>
      <c r="C7" s="55"/>
      <c r="D7" s="55"/>
      <c r="E7" s="55"/>
      <c r="F7" s="55"/>
      <c r="G7" s="55"/>
      <c r="H7" s="55"/>
      <c r="I7" s="55"/>
      <c r="J7" s="55"/>
      <c r="K7" s="55"/>
      <c r="L7" s="55"/>
      <c r="M7" s="368"/>
      <c r="N7" s="55"/>
      <c r="O7" s="55"/>
      <c r="P7" s="55"/>
      <c r="Q7" s="55"/>
      <c r="R7" s="55"/>
      <c r="S7" s="55"/>
      <c r="T7" s="55"/>
      <c r="U7" s="55"/>
      <c r="V7" s="55"/>
      <c r="W7" s="55"/>
      <c r="X7" s="55"/>
      <c r="Y7" s="55"/>
      <c r="Z7" s="55"/>
      <c r="AA7" s="55"/>
      <c r="AB7" s="55"/>
      <c r="AC7" s="55"/>
      <c r="AD7" s="55"/>
      <c r="AE7" s="55"/>
      <c r="AF7" s="55"/>
      <c r="AG7" s="55"/>
      <c r="AH7" s="55"/>
      <c r="AI7" s="55"/>
      <c r="AJ7" s="55"/>
      <c r="AK7" s="71"/>
      <c r="AL7" s="71"/>
      <c r="AM7" s="71"/>
      <c r="AN7" s="71"/>
      <c r="AO7" s="71"/>
      <c r="AP7" s="71"/>
      <c r="AQ7" s="320"/>
      <c r="AR7" s="320"/>
    </row>
    <row r="8" spans="1:44" ht="25.95" customHeight="1" thickBot="1" x14ac:dyDescent="0.3">
      <c r="A8" s="369" t="s">
        <v>525</v>
      </c>
      <c r="B8" s="55"/>
      <c r="C8" s="55"/>
      <c r="D8" s="50"/>
      <c r="E8" s="501" t="s">
        <v>527</v>
      </c>
      <c r="F8" s="502"/>
      <c r="G8" s="502"/>
      <c r="H8" s="503"/>
      <c r="I8" s="50"/>
      <c r="J8" s="501" t="s">
        <v>528</v>
      </c>
      <c r="K8" s="502"/>
      <c r="L8" s="502"/>
      <c r="M8" s="503"/>
      <c r="N8" s="50"/>
      <c r="O8" s="50"/>
      <c r="P8" s="50"/>
      <c r="Q8" s="50"/>
      <c r="R8" s="506" t="s">
        <v>31</v>
      </c>
      <c r="S8" s="507"/>
      <c r="T8" s="507"/>
      <c r="U8" s="508"/>
      <c r="V8" s="50"/>
      <c r="W8" s="501" t="s">
        <v>526</v>
      </c>
      <c r="X8" s="502"/>
      <c r="Y8" s="502"/>
      <c r="Z8" s="503"/>
      <c r="AA8" s="50"/>
      <c r="AB8" s="50"/>
      <c r="AC8" s="50"/>
      <c r="AD8" s="50"/>
      <c r="AE8" s="506" t="s">
        <v>31</v>
      </c>
      <c r="AF8" s="507"/>
      <c r="AG8" s="507"/>
      <c r="AH8" s="508"/>
      <c r="AI8" s="50"/>
      <c r="AJ8" s="501" t="s">
        <v>529</v>
      </c>
      <c r="AK8" s="502"/>
      <c r="AL8" s="502"/>
      <c r="AM8" s="503"/>
      <c r="AN8" s="50"/>
      <c r="AO8" s="55"/>
      <c r="AP8" s="55"/>
    </row>
    <row r="9" spans="1:44" ht="12" customHeight="1" x14ac:dyDescent="0.25">
      <c r="A9" s="50"/>
      <c r="B9" s="55"/>
      <c r="C9" s="55"/>
      <c r="D9" s="55"/>
      <c r="E9" s="55"/>
      <c r="F9" s="55"/>
      <c r="G9" s="55"/>
      <c r="H9" s="55"/>
      <c r="I9" s="55"/>
      <c r="J9" s="55"/>
      <c r="K9" s="55"/>
      <c r="L9" s="55"/>
      <c r="M9" s="368"/>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row>
    <row r="10" spans="1:44" ht="25.95" customHeight="1" x14ac:dyDescent="0.25">
      <c r="A10" s="416"/>
      <c r="B10" s="509" t="s">
        <v>614</v>
      </c>
      <c r="C10" s="509"/>
      <c r="D10" s="509"/>
      <c r="E10" s="509"/>
      <c r="F10" s="509"/>
      <c r="G10" s="509"/>
      <c r="H10" s="509"/>
      <c r="I10" s="509"/>
      <c r="J10" s="509"/>
      <c r="K10" s="509"/>
      <c r="L10" s="509"/>
      <c r="M10" s="509"/>
      <c r="N10" s="509"/>
      <c r="O10" s="509"/>
      <c r="P10" s="414"/>
      <c r="Q10" s="509" t="s">
        <v>613</v>
      </c>
      <c r="R10" s="509"/>
      <c r="S10" s="509"/>
      <c r="T10" s="509"/>
      <c r="U10" s="509"/>
      <c r="V10" s="509"/>
      <c r="W10" s="509"/>
      <c r="X10" s="509"/>
      <c r="Y10" s="509"/>
      <c r="Z10" s="509"/>
      <c r="AA10" s="509"/>
      <c r="AB10" s="509"/>
      <c r="AC10" s="509"/>
      <c r="AD10" s="509"/>
      <c r="AE10" s="509"/>
      <c r="AF10" s="509"/>
      <c r="AG10" s="509"/>
      <c r="AH10" s="509"/>
      <c r="AI10" s="509"/>
      <c r="AJ10" s="509"/>
      <c r="AK10" s="509"/>
      <c r="AL10" s="509"/>
      <c r="AM10" s="509"/>
      <c r="AN10" s="509"/>
      <c r="AO10" s="509"/>
      <c r="AP10" s="370"/>
    </row>
    <row r="11" spans="1:44" ht="25.95" customHeight="1" x14ac:dyDescent="0.25">
      <c r="A11" s="416"/>
      <c r="B11" s="509"/>
      <c r="C11" s="509"/>
      <c r="D11" s="509"/>
      <c r="E11" s="509"/>
      <c r="F11" s="509"/>
      <c r="G11" s="509"/>
      <c r="H11" s="509"/>
      <c r="I11" s="509"/>
      <c r="J11" s="509"/>
      <c r="K11" s="509"/>
      <c r="L11" s="509"/>
      <c r="M11" s="509"/>
      <c r="N11" s="509"/>
      <c r="O11" s="509"/>
      <c r="P11" s="414"/>
      <c r="Q11" s="509"/>
      <c r="R11" s="509"/>
      <c r="S11" s="509"/>
      <c r="T11" s="509"/>
      <c r="U11" s="509"/>
      <c r="V11" s="509"/>
      <c r="W11" s="509"/>
      <c r="X11" s="509"/>
      <c r="Y11" s="509"/>
      <c r="Z11" s="509"/>
      <c r="AA11" s="509"/>
      <c r="AB11" s="509"/>
      <c r="AC11" s="509"/>
      <c r="AD11" s="509"/>
      <c r="AE11" s="509"/>
      <c r="AF11" s="509"/>
      <c r="AG11" s="509"/>
      <c r="AH11" s="509"/>
      <c r="AI11" s="509"/>
      <c r="AJ11" s="509"/>
      <c r="AK11" s="509"/>
      <c r="AL11" s="509"/>
      <c r="AM11" s="509"/>
      <c r="AN11" s="509"/>
      <c r="AO11" s="509"/>
      <c r="AP11" s="370"/>
    </row>
    <row r="12" spans="1:44" ht="12" customHeight="1" thickBot="1" x14ac:dyDescent="0.3">
      <c r="A12" s="416"/>
      <c r="B12" s="510"/>
      <c r="C12" s="510"/>
      <c r="D12" s="510"/>
      <c r="E12" s="510"/>
      <c r="F12" s="510"/>
      <c r="G12" s="510"/>
      <c r="H12" s="510"/>
      <c r="I12" s="510"/>
      <c r="J12" s="510"/>
      <c r="K12" s="510"/>
      <c r="L12" s="510"/>
      <c r="M12" s="510"/>
      <c r="N12" s="510"/>
      <c r="O12" s="510"/>
      <c r="P12" s="414"/>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370"/>
    </row>
    <row r="13" spans="1:44" ht="25.8" customHeight="1" thickTop="1" thickBot="1" x14ac:dyDescent="0.3">
      <c r="A13" s="415"/>
      <c r="B13" s="492" t="s">
        <v>618</v>
      </c>
      <c r="C13" s="493"/>
      <c r="D13" s="493"/>
      <c r="E13" s="493"/>
      <c r="F13" s="493"/>
      <c r="G13" s="493"/>
      <c r="H13" s="493"/>
      <c r="I13" s="493"/>
      <c r="J13" s="493"/>
      <c r="K13" s="493"/>
      <c r="L13" s="493"/>
      <c r="M13" s="493"/>
      <c r="N13" s="493"/>
      <c r="O13" s="494"/>
      <c r="P13" s="370"/>
      <c r="Q13" s="511" t="s">
        <v>609</v>
      </c>
      <c r="R13" s="512"/>
      <c r="S13" s="512"/>
      <c r="T13" s="512"/>
      <c r="U13" s="512"/>
      <c r="V13" s="512"/>
      <c r="W13" s="512"/>
      <c r="X13" s="371" t="s">
        <v>602</v>
      </c>
      <c r="Y13" s="372"/>
      <c r="Z13" s="372"/>
      <c r="AA13" s="372"/>
      <c r="AB13" s="372"/>
      <c r="AC13" s="372"/>
      <c r="AD13" s="372"/>
      <c r="AE13" s="372"/>
      <c r="AF13" s="372"/>
      <c r="AG13" s="372"/>
      <c r="AH13" s="372"/>
      <c r="AI13" s="372"/>
      <c r="AJ13" s="372"/>
      <c r="AK13" s="372"/>
      <c r="AL13" s="372"/>
      <c r="AM13" s="372"/>
      <c r="AN13" s="372"/>
      <c r="AO13" s="373"/>
      <c r="AP13" s="370"/>
    </row>
    <row r="14" spans="1:44" ht="9" customHeight="1" thickTop="1" thickBot="1" x14ac:dyDescent="0.3">
      <c r="A14" s="415"/>
      <c r="B14" s="495"/>
      <c r="C14" s="496"/>
      <c r="D14" s="496"/>
      <c r="E14" s="496"/>
      <c r="F14" s="496"/>
      <c r="G14" s="496"/>
      <c r="H14" s="496"/>
      <c r="I14" s="496"/>
      <c r="J14" s="496"/>
      <c r="K14" s="496"/>
      <c r="L14" s="496"/>
      <c r="M14" s="496"/>
      <c r="N14" s="496"/>
      <c r="O14" s="497"/>
      <c r="P14" s="374"/>
      <c r="Q14" s="375"/>
      <c r="R14" s="375"/>
      <c r="S14" s="375"/>
      <c r="T14" s="375"/>
      <c r="U14" s="375"/>
      <c r="V14" s="375"/>
      <c r="W14" s="375"/>
      <c r="X14" s="376"/>
      <c r="Y14" s="377"/>
      <c r="Z14" s="377"/>
      <c r="AA14" s="377"/>
      <c r="AB14" s="377"/>
      <c r="AC14" s="377"/>
      <c r="AD14" s="377"/>
      <c r="AE14" s="377"/>
      <c r="AF14" s="377"/>
      <c r="AG14" s="377"/>
      <c r="AH14" s="377"/>
      <c r="AI14" s="377"/>
      <c r="AJ14" s="377"/>
      <c r="AK14" s="377"/>
      <c r="AL14" s="377"/>
      <c r="AM14" s="377"/>
      <c r="AN14" s="377"/>
      <c r="AO14" s="377"/>
      <c r="AP14" s="370"/>
    </row>
    <row r="15" spans="1:44" ht="25.95" customHeight="1" thickTop="1" x14ac:dyDescent="0.25">
      <c r="A15" s="415"/>
      <c r="B15" s="495"/>
      <c r="C15" s="496"/>
      <c r="D15" s="496"/>
      <c r="E15" s="496"/>
      <c r="F15" s="496"/>
      <c r="G15" s="496"/>
      <c r="H15" s="496"/>
      <c r="I15" s="496"/>
      <c r="J15" s="496"/>
      <c r="K15" s="496"/>
      <c r="L15" s="496"/>
      <c r="M15" s="496"/>
      <c r="N15" s="496"/>
      <c r="O15" s="497"/>
      <c r="P15" s="370"/>
      <c r="Q15" s="488" t="s">
        <v>608</v>
      </c>
      <c r="R15" s="489"/>
      <c r="S15" s="489"/>
      <c r="T15" s="489"/>
      <c r="U15" s="489"/>
      <c r="V15" s="489"/>
      <c r="W15" s="489"/>
      <c r="X15" s="376" t="s">
        <v>615</v>
      </c>
      <c r="Y15" s="377"/>
      <c r="Z15" s="377"/>
      <c r="AA15" s="377"/>
      <c r="AB15" s="377"/>
      <c r="AC15" s="377"/>
      <c r="AD15" s="377"/>
      <c r="AE15" s="377"/>
      <c r="AF15" s="377"/>
      <c r="AG15" s="377"/>
      <c r="AH15" s="377"/>
      <c r="AI15" s="377"/>
      <c r="AJ15" s="377"/>
      <c r="AK15" s="377"/>
      <c r="AL15" s="377"/>
      <c r="AM15" s="377"/>
      <c r="AN15" s="377"/>
      <c r="AO15" s="378"/>
      <c r="AP15" s="370"/>
    </row>
    <row r="16" spans="1:44" ht="25.95" customHeight="1" x14ac:dyDescent="0.25">
      <c r="A16" s="415"/>
      <c r="B16" s="495"/>
      <c r="C16" s="496"/>
      <c r="D16" s="496"/>
      <c r="E16" s="496"/>
      <c r="F16" s="496"/>
      <c r="G16" s="496"/>
      <c r="H16" s="496"/>
      <c r="I16" s="496"/>
      <c r="J16" s="496"/>
      <c r="K16" s="496"/>
      <c r="L16" s="496"/>
      <c r="M16" s="496"/>
      <c r="N16" s="496"/>
      <c r="O16" s="497"/>
      <c r="P16" s="370"/>
      <c r="Q16" s="513"/>
      <c r="R16" s="514"/>
      <c r="S16" s="514"/>
      <c r="T16" s="514"/>
      <c r="U16" s="514"/>
      <c r="V16" s="514"/>
      <c r="W16" s="514"/>
      <c r="X16" s="379" t="s">
        <v>603</v>
      </c>
      <c r="Y16" s="374"/>
      <c r="Z16" s="374"/>
      <c r="AA16" s="374"/>
      <c r="AB16" s="374"/>
      <c r="AC16" s="374"/>
      <c r="AD16" s="374"/>
      <c r="AE16" s="374"/>
      <c r="AF16" s="374"/>
      <c r="AG16" s="374"/>
      <c r="AH16" s="374"/>
      <c r="AI16" s="374"/>
      <c r="AJ16" s="374"/>
      <c r="AK16" s="374"/>
      <c r="AL16" s="374"/>
      <c r="AM16" s="374"/>
      <c r="AN16" s="374"/>
      <c r="AO16" s="380"/>
      <c r="AP16" s="370"/>
    </row>
    <row r="17" spans="1:42" ht="25.95" customHeight="1" thickBot="1" x14ac:dyDescent="0.3">
      <c r="A17" s="415"/>
      <c r="B17" s="495"/>
      <c r="C17" s="496"/>
      <c r="D17" s="496"/>
      <c r="E17" s="496"/>
      <c r="F17" s="496"/>
      <c r="G17" s="496"/>
      <c r="H17" s="496"/>
      <c r="I17" s="496"/>
      <c r="J17" s="496"/>
      <c r="K17" s="496"/>
      <c r="L17" s="496"/>
      <c r="M17" s="496"/>
      <c r="N17" s="496"/>
      <c r="O17" s="497"/>
      <c r="P17" s="370"/>
      <c r="Q17" s="490"/>
      <c r="R17" s="491"/>
      <c r="S17" s="491"/>
      <c r="T17" s="491"/>
      <c r="U17" s="491"/>
      <c r="V17" s="491"/>
      <c r="W17" s="491"/>
      <c r="X17" s="381" t="s">
        <v>604</v>
      </c>
      <c r="Y17" s="382"/>
      <c r="Z17" s="382"/>
      <c r="AA17" s="382"/>
      <c r="AB17" s="382"/>
      <c r="AC17" s="382"/>
      <c r="AD17" s="382"/>
      <c r="AE17" s="382"/>
      <c r="AF17" s="382"/>
      <c r="AG17" s="382"/>
      <c r="AH17" s="382"/>
      <c r="AI17" s="382"/>
      <c r="AJ17" s="382"/>
      <c r="AK17" s="382"/>
      <c r="AL17" s="382"/>
      <c r="AM17" s="382"/>
      <c r="AN17" s="382"/>
      <c r="AO17" s="383"/>
      <c r="AP17" s="370"/>
    </row>
    <row r="18" spans="1:42" ht="9" customHeight="1" thickTop="1" thickBot="1" x14ac:dyDescent="0.3">
      <c r="A18" s="415"/>
      <c r="B18" s="495"/>
      <c r="C18" s="496"/>
      <c r="D18" s="496"/>
      <c r="E18" s="496"/>
      <c r="F18" s="496"/>
      <c r="G18" s="496"/>
      <c r="H18" s="496"/>
      <c r="I18" s="496"/>
      <c r="J18" s="496"/>
      <c r="K18" s="496"/>
      <c r="L18" s="496"/>
      <c r="M18" s="496"/>
      <c r="N18" s="496"/>
      <c r="O18" s="497"/>
      <c r="P18" s="374"/>
      <c r="Q18" s="375"/>
      <c r="R18" s="375"/>
      <c r="S18" s="375"/>
      <c r="T18" s="375"/>
      <c r="U18" s="375"/>
      <c r="V18" s="375"/>
      <c r="W18" s="375"/>
      <c r="X18" s="376"/>
      <c r="Y18" s="377"/>
      <c r="Z18" s="377"/>
      <c r="AA18" s="377"/>
      <c r="AB18" s="377"/>
      <c r="AC18" s="377"/>
      <c r="AD18" s="377"/>
      <c r="AE18" s="377"/>
      <c r="AF18" s="377"/>
      <c r="AG18" s="377"/>
      <c r="AH18" s="377"/>
      <c r="AI18" s="377"/>
      <c r="AJ18" s="377"/>
      <c r="AK18" s="377"/>
      <c r="AL18" s="377"/>
      <c r="AM18" s="377"/>
      <c r="AN18" s="377"/>
      <c r="AO18" s="377"/>
      <c r="AP18" s="370"/>
    </row>
    <row r="19" spans="1:42" ht="25.95" customHeight="1" thickTop="1" x14ac:dyDescent="0.25">
      <c r="A19" s="415"/>
      <c r="B19" s="495"/>
      <c r="C19" s="496"/>
      <c r="D19" s="496"/>
      <c r="E19" s="496"/>
      <c r="F19" s="496"/>
      <c r="G19" s="496"/>
      <c r="H19" s="496"/>
      <c r="I19" s="496"/>
      <c r="J19" s="496"/>
      <c r="K19" s="496"/>
      <c r="L19" s="496"/>
      <c r="M19" s="496"/>
      <c r="N19" s="496"/>
      <c r="O19" s="497"/>
      <c r="P19" s="370"/>
      <c r="Q19" s="488" t="s">
        <v>443</v>
      </c>
      <c r="R19" s="489"/>
      <c r="S19" s="489"/>
      <c r="T19" s="489"/>
      <c r="U19" s="489"/>
      <c r="V19" s="489"/>
      <c r="W19" s="489"/>
      <c r="X19" s="376" t="s">
        <v>606</v>
      </c>
      <c r="Y19" s="377"/>
      <c r="Z19" s="377"/>
      <c r="AA19" s="377"/>
      <c r="AB19" s="377"/>
      <c r="AC19" s="377"/>
      <c r="AD19" s="377"/>
      <c r="AE19" s="377"/>
      <c r="AF19" s="377"/>
      <c r="AG19" s="377"/>
      <c r="AH19" s="377"/>
      <c r="AI19" s="377"/>
      <c r="AJ19" s="377"/>
      <c r="AK19" s="377"/>
      <c r="AL19" s="377"/>
      <c r="AM19" s="377"/>
      <c r="AN19" s="377"/>
      <c r="AO19" s="378"/>
      <c r="AP19" s="370"/>
    </row>
    <row r="20" spans="1:42" ht="25.95" customHeight="1" thickBot="1" x14ac:dyDescent="0.3">
      <c r="A20" s="415"/>
      <c r="B20" s="495"/>
      <c r="C20" s="496"/>
      <c r="D20" s="496"/>
      <c r="E20" s="496"/>
      <c r="F20" s="496"/>
      <c r="G20" s="496"/>
      <c r="H20" s="496"/>
      <c r="I20" s="496"/>
      <c r="J20" s="496"/>
      <c r="K20" s="496"/>
      <c r="L20" s="496"/>
      <c r="M20" s="496"/>
      <c r="N20" s="496"/>
      <c r="O20" s="497"/>
      <c r="P20" s="370"/>
      <c r="Q20" s="490"/>
      <c r="R20" s="491"/>
      <c r="S20" s="491"/>
      <c r="T20" s="491"/>
      <c r="U20" s="491"/>
      <c r="V20" s="491"/>
      <c r="W20" s="491"/>
      <c r="X20" s="381" t="s">
        <v>607</v>
      </c>
      <c r="Y20" s="382"/>
      <c r="Z20" s="382"/>
      <c r="AA20" s="382"/>
      <c r="AB20" s="382"/>
      <c r="AC20" s="382"/>
      <c r="AD20" s="382"/>
      <c r="AE20" s="382"/>
      <c r="AF20" s="382"/>
      <c r="AG20" s="382"/>
      <c r="AH20" s="382"/>
      <c r="AI20" s="382"/>
      <c r="AJ20" s="382"/>
      <c r="AK20" s="382"/>
      <c r="AL20" s="382"/>
      <c r="AM20" s="382"/>
      <c r="AN20" s="382"/>
      <c r="AO20" s="383"/>
      <c r="AP20" s="370"/>
    </row>
    <row r="21" spans="1:42" ht="9" customHeight="1" thickTop="1" thickBot="1" x14ac:dyDescent="0.3">
      <c r="A21" s="415"/>
      <c r="B21" s="495"/>
      <c r="C21" s="496"/>
      <c r="D21" s="496"/>
      <c r="E21" s="496"/>
      <c r="F21" s="496"/>
      <c r="G21" s="496"/>
      <c r="H21" s="496"/>
      <c r="I21" s="496"/>
      <c r="J21" s="496"/>
      <c r="K21" s="496"/>
      <c r="L21" s="496"/>
      <c r="M21" s="496"/>
      <c r="N21" s="496"/>
      <c r="O21" s="497"/>
      <c r="P21" s="374"/>
      <c r="Q21" s="375"/>
      <c r="R21" s="375"/>
      <c r="S21" s="375"/>
      <c r="T21" s="375"/>
      <c r="U21" s="375"/>
      <c r="V21" s="375"/>
      <c r="W21" s="375"/>
      <c r="X21" s="376"/>
      <c r="Y21" s="377"/>
      <c r="Z21" s="377"/>
      <c r="AA21" s="377"/>
      <c r="AB21" s="377"/>
      <c r="AC21" s="377"/>
      <c r="AD21" s="377"/>
      <c r="AE21" s="377"/>
      <c r="AF21" s="377"/>
      <c r="AG21" s="377"/>
      <c r="AH21" s="377"/>
      <c r="AI21" s="377"/>
      <c r="AJ21" s="377"/>
      <c r="AK21" s="377"/>
      <c r="AL21" s="377"/>
      <c r="AM21" s="377"/>
      <c r="AN21" s="377"/>
      <c r="AO21" s="377"/>
      <c r="AP21" s="370"/>
    </row>
    <row r="22" spans="1:42" ht="25.95" customHeight="1" thickTop="1" x14ac:dyDescent="0.25">
      <c r="A22" s="415"/>
      <c r="B22" s="495"/>
      <c r="C22" s="496"/>
      <c r="D22" s="496"/>
      <c r="E22" s="496"/>
      <c r="F22" s="496"/>
      <c r="G22" s="496"/>
      <c r="H22" s="496"/>
      <c r="I22" s="496"/>
      <c r="J22" s="496"/>
      <c r="K22" s="496"/>
      <c r="L22" s="496"/>
      <c r="M22" s="496"/>
      <c r="N22" s="496"/>
      <c r="O22" s="497"/>
      <c r="P22" s="370"/>
      <c r="Q22" s="488" t="s">
        <v>610</v>
      </c>
      <c r="R22" s="489"/>
      <c r="S22" s="489"/>
      <c r="T22" s="489"/>
      <c r="U22" s="489"/>
      <c r="V22" s="489"/>
      <c r="W22" s="489"/>
      <c r="X22" s="376" t="s">
        <v>611</v>
      </c>
      <c r="Y22" s="377"/>
      <c r="Z22" s="377"/>
      <c r="AA22" s="377"/>
      <c r="AB22" s="377"/>
      <c r="AC22" s="377"/>
      <c r="AD22" s="377"/>
      <c r="AE22" s="377"/>
      <c r="AF22" s="377"/>
      <c r="AG22" s="377"/>
      <c r="AH22" s="377"/>
      <c r="AI22" s="377"/>
      <c r="AJ22" s="377"/>
      <c r="AK22" s="377"/>
      <c r="AL22" s="377"/>
      <c r="AM22" s="377"/>
      <c r="AN22" s="377"/>
      <c r="AO22" s="378"/>
      <c r="AP22" s="370"/>
    </row>
    <row r="23" spans="1:42" ht="25.95" customHeight="1" thickBot="1" x14ac:dyDescent="0.3">
      <c r="A23" s="415"/>
      <c r="B23" s="495"/>
      <c r="C23" s="496"/>
      <c r="D23" s="496"/>
      <c r="E23" s="496"/>
      <c r="F23" s="496"/>
      <c r="G23" s="496"/>
      <c r="H23" s="496"/>
      <c r="I23" s="496"/>
      <c r="J23" s="496"/>
      <c r="K23" s="496"/>
      <c r="L23" s="496"/>
      <c r="M23" s="496"/>
      <c r="N23" s="496"/>
      <c r="O23" s="497"/>
      <c r="P23" s="370"/>
      <c r="Q23" s="490"/>
      <c r="R23" s="491"/>
      <c r="S23" s="491"/>
      <c r="T23" s="491"/>
      <c r="U23" s="491"/>
      <c r="V23" s="491"/>
      <c r="W23" s="491"/>
      <c r="X23" s="381" t="s">
        <v>612</v>
      </c>
      <c r="Y23" s="382"/>
      <c r="Z23" s="382"/>
      <c r="AA23" s="382"/>
      <c r="AB23" s="382"/>
      <c r="AC23" s="382"/>
      <c r="AD23" s="382"/>
      <c r="AE23" s="382"/>
      <c r="AF23" s="382"/>
      <c r="AG23" s="382"/>
      <c r="AH23" s="382"/>
      <c r="AI23" s="382"/>
      <c r="AJ23" s="382"/>
      <c r="AK23" s="382"/>
      <c r="AL23" s="382"/>
      <c r="AM23" s="382"/>
      <c r="AN23" s="382"/>
      <c r="AO23" s="383"/>
      <c r="AP23" s="370"/>
    </row>
    <row r="24" spans="1:42" ht="9" customHeight="1" thickTop="1" thickBot="1" x14ac:dyDescent="0.3">
      <c r="A24" s="415"/>
      <c r="B24" s="495"/>
      <c r="C24" s="496"/>
      <c r="D24" s="496"/>
      <c r="E24" s="496"/>
      <c r="F24" s="496"/>
      <c r="G24" s="496"/>
      <c r="H24" s="496"/>
      <c r="I24" s="496"/>
      <c r="J24" s="496"/>
      <c r="K24" s="496"/>
      <c r="L24" s="496"/>
      <c r="M24" s="496"/>
      <c r="N24" s="496"/>
      <c r="O24" s="497"/>
      <c r="P24" s="374"/>
      <c r="Q24" s="375"/>
      <c r="R24" s="375"/>
      <c r="S24" s="375"/>
      <c r="T24" s="375"/>
      <c r="U24" s="375"/>
      <c r="V24" s="375"/>
      <c r="W24" s="375"/>
      <c r="X24" s="376"/>
      <c r="Y24" s="377"/>
      <c r="Z24" s="377"/>
      <c r="AA24" s="377"/>
      <c r="AB24" s="377"/>
      <c r="AC24" s="377"/>
      <c r="AD24" s="377"/>
      <c r="AE24" s="377"/>
      <c r="AF24" s="377"/>
      <c r="AG24" s="377"/>
      <c r="AH24" s="377"/>
      <c r="AI24" s="377"/>
      <c r="AJ24" s="377"/>
      <c r="AK24" s="377"/>
      <c r="AL24" s="377"/>
      <c r="AM24" s="377"/>
      <c r="AN24" s="377"/>
      <c r="AO24" s="377"/>
      <c r="AP24" s="370"/>
    </row>
    <row r="25" spans="1:42" ht="25.95" customHeight="1" thickTop="1" x14ac:dyDescent="0.25">
      <c r="A25" s="415"/>
      <c r="B25" s="495"/>
      <c r="C25" s="496"/>
      <c r="D25" s="496"/>
      <c r="E25" s="496"/>
      <c r="F25" s="496"/>
      <c r="G25" s="496"/>
      <c r="H25" s="496"/>
      <c r="I25" s="496"/>
      <c r="J25" s="496"/>
      <c r="K25" s="496"/>
      <c r="L25" s="496"/>
      <c r="M25" s="496"/>
      <c r="N25" s="496"/>
      <c r="O25" s="497"/>
      <c r="P25" s="370"/>
      <c r="Q25" s="488" t="s">
        <v>468</v>
      </c>
      <c r="R25" s="489"/>
      <c r="S25" s="489"/>
      <c r="T25" s="489"/>
      <c r="U25" s="489"/>
      <c r="V25" s="489"/>
      <c r="W25" s="489"/>
      <c r="X25" s="376" t="s">
        <v>605</v>
      </c>
      <c r="Y25" s="377"/>
      <c r="Z25" s="377"/>
      <c r="AA25" s="377"/>
      <c r="AB25" s="377"/>
      <c r="AC25" s="377"/>
      <c r="AD25" s="377"/>
      <c r="AE25" s="377"/>
      <c r="AF25" s="377"/>
      <c r="AG25" s="377"/>
      <c r="AH25" s="377"/>
      <c r="AI25" s="377"/>
      <c r="AJ25" s="377"/>
      <c r="AK25" s="377"/>
      <c r="AL25" s="377"/>
      <c r="AM25" s="377"/>
      <c r="AN25" s="377"/>
      <c r="AO25" s="378"/>
      <c r="AP25" s="370"/>
    </row>
    <row r="26" spans="1:42" ht="25.95" customHeight="1" thickBot="1" x14ac:dyDescent="0.3">
      <c r="A26" s="415"/>
      <c r="B26" s="498"/>
      <c r="C26" s="499"/>
      <c r="D26" s="499"/>
      <c r="E26" s="499"/>
      <c r="F26" s="499"/>
      <c r="G26" s="499"/>
      <c r="H26" s="499"/>
      <c r="I26" s="499"/>
      <c r="J26" s="499"/>
      <c r="K26" s="499"/>
      <c r="L26" s="499"/>
      <c r="M26" s="499"/>
      <c r="N26" s="499"/>
      <c r="O26" s="500"/>
      <c r="P26" s="370"/>
      <c r="Q26" s="490"/>
      <c r="R26" s="491"/>
      <c r="S26" s="491"/>
      <c r="T26" s="491"/>
      <c r="U26" s="491"/>
      <c r="V26" s="491"/>
      <c r="W26" s="491"/>
      <c r="X26" s="381" t="s">
        <v>616</v>
      </c>
      <c r="Y26" s="382"/>
      <c r="Z26" s="382"/>
      <c r="AA26" s="382"/>
      <c r="AB26" s="382"/>
      <c r="AC26" s="382"/>
      <c r="AD26" s="382"/>
      <c r="AE26" s="382"/>
      <c r="AF26" s="382"/>
      <c r="AG26" s="382"/>
      <c r="AH26" s="382"/>
      <c r="AI26" s="382"/>
      <c r="AJ26" s="382"/>
      <c r="AK26" s="382"/>
      <c r="AL26" s="382"/>
      <c r="AM26" s="382"/>
      <c r="AN26" s="382"/>
      <c r="AO26" s="383"/>
      <c r="AP26" s="370"/>
    </row>
    <row r="27" spans="1:42" ht="25.95" customHeight="1" thickTop="1" x14ac:dyDescent="0.25">
      <c r="A27" s="370"/>
      <c r="B27" s="370"/>
      <c r="C27" s="370"/>
      <c r="D27" s="370"/>
      <c r="E27" s="370"/>
      <c r="F27" s="370"/>
      <c r="G27" s="370"/>
      <c r="H27" s="370"/>
      <c r="I27" s="370"/>
      <c r="J27" s="370"/>
      <c r="K27" s="370"/>
      <c r="L27" s="370"/>
      <c r="M27" s="384"/>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row>
    <row r="28" spans="1:42" x14ac:dyDescent="0.25">
      <c r="M28"/>
    </row>
  </sheetData>
  <sheetProtection algorithmName="SHA-512" hashValue="KSF+cJ1WYpaSRZ0l3Jd9CQkuiEllpu1zOd9CPe52Jrwql3Vf1enJUW5ZjxZjaqBd6pTMj2azGFPL2ohVhWdldQ==" saltValue="lmxUfp9ORrncJqSjrqGDNw==" spinCount="100000" sheet="1" selectLockedCells="1"/>
  <mergeCells count="18">
    <mergeCell ref="W8:Z8"/>
    <mergeCell ref="N1:X4"/>
    <mergeCell ref="Q22:W23"/>
    <mergeCell ref="Q25:W26"/>
    <mergeCell ref="B13:O26"/>
    <mergeCell ref="J8:M8"/>
    <mergeCell ref="D6:N6"/>
    <mergeCell ref="Q6:AA6"/>
    <mergeCell ref="R8:U8"/>
    <mergeCell ref="E8:H8"/>
    <mergeCell ref="Q10:AO12"/>
    <mergeCell ref="B10:O12"/>
    <mergeCell ref="Q13:W13"/>
    <mergeCell ref="Q15:W17"/>
    <mergeCell ref="Q19:W20"/>
    <mergeCell ref="AD6:AN6"/>
    <mergeCell ref="AE8:AH8"/>
    <mergeCell ref="AJ8:AM8"/>
  </mergeCells>
  <hyperlinks>
    <hyperlink ref="E8:H8" location="'Main infos'!A11" tooltip="Main infos" display="Main infos" xr:uid="{00000000-0004-0000-0000-000000000000}"/>
    <hyperlink ref="J8:M8" location="Winners!A11" tooltip="Winners" display="Winners" xr:uid="{00000000-0004-0000-0000-000001000000}"/>
    <hyperlink ref="R8:U8" location="'Country part'!A11" tooltip="Country participations" display="Participations" xr:uid="{00000000-0004-0000-0000-000002000000}"/>
    <hyperlink ref="W8:Z8" location="'Country res'!A11" tooltip="Country best results" display="Best results" xr:uid="{00000000-0004-0000-0000-000003000000}"/>
    <hyperlink ref="AE8:AH8" location="'Player part'!A11" tooltip="Player participations" display="Participations" xr:uid="{00000000-0004-0000-0000-000004000000}"/>
    <hyperlink ref="AJ8:AM8" location="'Medal Table'!A13" tooltip="Medal Table" display="Medal table" xr:uid="{00000000-0004-0000-0000-000005000000}"/>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R31"/>
  <sheetViews>
    <sheetView showGridLines="0" showRowColHeaders="0" tabSelected="1" zoomScale="80" zoomScaleNormal="80" workbookViewId="0">
      <pane ySplit="6" topLeftCell="A7"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3" width="4.6640625" customWidth="1"/>
  </cols>
  <sheetData>
    <row r="1" spans="1:44" ht="4.5" customHeight="1" x14ac:dyDescent="0.25">
      <c r="A1" s="56"/>
      <c r="B1" s="56"/>
      <c r="C1" s="56"/>
      <c r="D1" s="56"/>
      <c r="E1" s="353"/>
      <c r="F1" s="353"/>
      <c r="G1" s="353"/>
      <c r="H1" s="353"/>
      <c r="I1" s="353"/>
      <c r="J1" s="353"/>
      <c r="K1" s="353"/>
      <c r="L1" s="353"/>
      <c r="M1" s="353"/>
      <c r="N1" s="678" t="s">
        <v>713</v>
      </c>
      <c r="O1" s="537"/>
      <c r="P1" s="537"/>
      <c r="Q1" s="537"/>
      <c r="R1" s="537"/>
      <c r="S1" s="537"/>
      <c r="T1" s="537"/>
      <c r="U1" s="537"/>
      <c r="V1" s="537"/>
      <c r="W1" s="537"/>
      <c r="X1" s="537"/>
      <c r="Y1" s="427"/>
      <c r="Z1" s="427"/>
      <c r="AA1" s="353"/>
      <c r="AB1" s="353"/>
      <c r="AC1" s="353"/>
      <c r="AD1" s="353"/>
      <c r="AE1" s="353"/>
      <c r="AF1" s="353"/>
      <c r="AG1" s="353"/>
      <c r="AH1" s="353"/>
      <c r="AI1" s="353"/>
      <c r="AJ1" s="353"/>
      <c r="AK1" s="353"/>
      <c r="AL1" s="353"/>
      <c r="AM1" s="353"/>
      <c r="AN1" s="353"/>
      <c r="AO1" s="353"/>
      <c r="AP1" s="353"/>
      <c r="AQ1" s="429"/>
      <c r="AR1" s="424"/>
    </row>
    <row r="2" spans="1:44"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353"/>
      <c r="AM2" s="353"/>
      <c r="AN2" s="353"/>
      <c r="AO2" s="353"/>
      <c r="AP2" s="353"/>
      <c r="AQ2" s="429"/>
      <c r="AR2" s="424"/>
    </row>
    <row r="3" spans="1:44"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353"/>
      <c r="AM3" s="353"/>
      <c r="AN3" s="353"/>
      <c r="AO3" s="353"/>
      <c r="AP3" s="353"/>
      <c r="AQ3" s="429"/>
      <c r="AR3" s="424"/>
    </row>
    <row r="4" spans="1:44"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353"/>
      <c r="AM4" s="353"/>
      <c r="AN4" s="353"/>
      <c r="AO4" s="353"/>
      <c r="AP4" s="353"/>
      <c r="AQ4" s="429"/>
      <c r="AR4" s="424"/>
    </row>
    <row r="5" spans="1:44" ht="13.8" thickBot="1" x14ac:dyDescent="0.3">
      <c r="A5" s="366" t="s">
        <v>631</v>
      </c>
    </row>
    <row r="6" spans="1:44" ht="25.95" customHeight="1" thickBot="1" x14ac:dyDescent="0.3">
      <c r="A6" s="356"/>
      <c r="C6" s="356" t="s">
        <v>525</v>
      </c>
      <c r="F6" s="50"/>
      <c r="G6" s="501" t="s">
        <v>571</v>
      </c>
      <c r="H6" s="502"/>
      <c r="I6" s="502"/>
      <c r="J6" s="502"/>
      <c r="K6" s="502"/>
      <c r="L6" s="502"/>
      <c r="M6" s="502"/>
      <c r="N6" s="502"/>
      <c r="O6" s="503"/>
      <c r="P6" s="411"/>
      <c r="Q6" s="411"/>
      <c r="R6" s="531" t="s">
        <v>572</v>
      </c>
      <c r="S6" s="532"/>
      <c r="T6" s="532"/>
      <c r="U6" s="532"/>
      <c r="V6" s="532"/>
      <c r="W6" s="532"/>
      <c r="X6" s="532"/>
      <c r="Y6" s="532"/>
      <c r="Z6" s="533"/>
      <c r="AA6" s="50"/>
    </row>
    <row r="7" spans="1:44" ht="12" customHeight="1" thickBot="1" x14ac:dyDescent="0.3">
      <c r="A7" s="50"/>
    </row>
    <row r="8" spans="1:44" ht="25.95" customHeight="1" thickBot="1" x14ac:dyDescent="0.3">
      <c r="B8" s="711" t="s">
        <v>579</v>
      </c>
      <c r="C8" s="712"/>
      <c r="D8" s="712"/>
      <c r="E8" s="712"/>
      <c r="F8" s="712"/>
      <c r="G8" s="712"/>
      <c r="H8" s="712"/>
      <c r="I8" s="712"/>
      <c r="J8" s="712"/>
      <c r="K8" s="712"/>
      <c r="L8" s="412"/>
      <c r="M8" s="682" t="s">
        <v>117</v>
      </c>
      <c r="N8" s="682"/>
      <c r="O8" s="682"/>
      <c r="P8" s="682"/>
      <c r="Q8" s="683"/>
      <c r="R8" s="55"/>
      <c r="S8" s="721">
        <v>0.9375</v>
      </c>
      <c r="T8" s="722"/>
      <c r="U8" s="723"/>
      <c r="V8" s="55"/>
      <c r="W8" s="681" t="s">
        <v>580</v>
      </c>
      <c r="X8" s="682"/>
      <c r="Y8" s="682"/>
      <c r="Z8" s="682"/>
      <c r="AA8" s="682"/>
      <c r="AB8" s="682"/>
      <c r="AC8" s="682"/>
      <c r="AD8" s="682"/>
      <c r="AE8" s="682"/>
      <c r="AF8" s="682"/>
      <c r="AG8" s="683"/>
      <c r="AH8" s="55"/>
      <c r="AI8" s="716">
        <v>2009</v>
      </c>
      <c r="AJ8" s="717"/>
    </row>
    <row r="9" spans="1:44" ht="12" customHeight="1" thickBot="1" x14ac:dyDescent="0.35">
      <c r="B9" s="413"/>
      <c r="C9" s="413"/>
      <c r="D9" s="413"/>
      <c r="E9" s="413"/>
      <c r="F9" s="413"/>
      <c r="G9" s="413"/>
      <c r="H9" s="413"/>
      <c r="I9" s="413"/>
      <c r="J9" s="413"/>
      <c r="K9" s="413"/>
      <c r="L9" s="55"/>
      <c r="M9" s="368"/>
      <c r="N9" s="55"/>
      <c r="O9" s="55"/>
      <c r="P9" s="55"/>
      <c r="Q9" s="55"/>
      <c r="R9" s="55"/>
      <c r="S9" s="55"/>
      <c r="T9" s="55"/>
      <c r="U9" s="55"/>
      <c r="V9" s="55"/>
      <c r="W9" s="55"/>
      <c r="X9" s="55"/>
      <c r="Y9" s="55"/>
      <c r="Z9" s="55"/>
      <c r="AA9" s="55"/>
      <c r="AB9" s="55"/>
      <c r="AC9" s="55"/>
      <c r="AD9" s="55"/>
      <c r="AE9" s="55"/>
      <c r="AF9" s="55"/>
      <c r="AG9" s="55"/>
      <c r="AH9" s="55"/>
      <c r="AI9" s="55"/>
      <c r="AJ9" s="55"/>
    </row>
    <row r="10" spans="1:44" ht="25.95" customHeight="1" thickBot="1" x14ac:dyDescent="0.3">
      <c r="B10" s="711" t="s">
        <v>581</v>
      </c>
      <c r="C10" s="712"/>
      <c r="D10" s="712"/>
      <c r="E10" s="712"/>
      <c r="F10" s="712"/>
      <c r="G10" s="712"/>
      <c r="H10" s="712"/>
      <c r="I10" s="712"/>
      <c r="J10" s="712"/>
      <c r="K10" s="712"/>
      <c r="L10" s="412"/>
      <c r="M10" s="682" t="s">
        <v>117</v>
      </c>
      <c r="N10" s="682"/>
      <c r="O10" s="682"/>
      <c r="P10" s="682"/>
      <c r="Q10" s="683"/>
      <c r="R10" s="55"/>
      <c r="S10" s="713">
        <v>2.8125</v>
      </c>
      <c r="T10" s="714"/>
      <c r="U10" s="715"/>
      <c r="V10" s="55"/>
      <c r="W10" s="681" t="s">
        <v>582</v>
      </c>
      <c r="X10" s="682"/>
      <c r="Y10" s="682"/>
      <c r="Z10" s="682"/>
      <c r="AA10" s="682"/>
      <c r="AB10" s="682"/>
      <c r="AC10" s="682"/>
      <c r="AD10" s="682"/>
      <c r="AE10" s="682"/>
      <c r="AF10" s="682"/>
      <c r="AG10" s="683"/>
      <c r="AH10" s="55"/>
      <c r="AI10" s="716">
        <v>2009</v>
      </c>
      <c r="AJ10" s="717"/>
    </row>
    <row r="11" spans="1:44" ht="12" customHeight="1" thickBot="1" x14ac:dyDescent="0.35">
      <c r="B11" s="413"/>
      <c r="C11" s="413"/>
      <c r="D11" s="413"/>
      <c r="E11" s="413"/>
      <c r="F11" s="413"/>
      <c r="G11" s="413"/>
      <c r="H11" s="413"/>
      <c r="I11" s="413"/>
      <c r="J11" s="413"/>
      <c r="K11" s="413"/>
      <c r="L11" s="55"/>
      <c r="M11" s="368"/>
      <c r="N11" s="55"/>
      <c r="O11" s="55"/>
      <c r="P11" s="55"/>
      <c r="Q11" s="55"/>
      <c r="R11" s="55"/>
      <c r="S11" s="55"/>
      <c r="T11" s="55"/>
      <c r="U11" s="55"/>
      <c r="V11" s="55"/>
      <c r="W11" s="55"/>
      <c r="X11" s="55"/>
      <c r="Y11" s="55"/>
      <c r="Z11" s="55"/>
      <c r="AA11" s="55"/>
      <c r="AB11" s="55"/>
      <c r="AC11" s="55"/>
      <c r="AD11" s="55"/>
      <c r="AE11" s="55"/>
      <c r="AF11" s="55"/>
      <c r="AG11" s="55"/>
      <c r="AH11" s="55"/>
      <c r="AI11" s="55"/>
      <c r="AJ11" s="55"/>
    </row>
    <row r="12" spans="1:44" ht="25.95" customHeight="1" thickBot="1" x14ac:dyDescent="0.3">
      <c r="B12" s="711" t="s">
        <v>583</v>
      </c>
      <c r="C12" s="712"/>
      <c r="D12" s="712"/>
      <c r="E12" s="712"/>
      <c r="F12" s="712"/>
      <c r="G12" s="712"/>
      <c r="H12" s="712"/>
      <c r="I12" s="712"/>
      <c r="J12" s="712"/>
      <c r="K12" s="725"/>
      <c r="L12" s="412"/>
      <c r="M12" s="682" t="s">
        <v>110</v>
      </c>
      <c r="N12" s="682"/>
      <c r="O12" s="682"/>
      <c r="P12" s="682"/>
      <c r="Q12" s="683"/>
      <c r="R12" s="55"/>
      <c r="S12" s="693">
        <v>36</v>
      </c>
      <c r="T12" s="694"/>
      <c r="U12" s="695"/>
      <c r="V12" s="55"/>
      <c r="W12" s="681" t="s">
        <v>715</v>
      </c>
      <c r="X12" s="682"/>
      <c r="Y12" s="682"/>
      <c r="Z12" s="682"/>
      <c r="AA12" s="682"/>
      <c r="AB12" s="682"/>
      <c r="AC12" s="682"/>
      <c r="AD12" s="682"/>
      <c r="AE12" s="682"/>
      <c r="AF12" s="682"/>
      <c r="AG12" s="683"/>
      <c r="AH12" s="55"/>
      <c r="AI12" s="702">
        <v>2020</v>
      </c>
      <c r="AJ12" s="703"/>
    </row>
    <row r="13" spans="1:44" ht="25.95" customHeight="1" thickBot="1" x14ac:dyDescent="0.3">
      <c r="B13" s="711"/>
      <c r="C13" s="712"/>
      <c r="D13" s="712"/>
      <c r="E13" s="712"/>
      <c r="F13" s="712"/>
      <c r="G13" s="712"/>
      <c r="H13" s="712"/>
      <c r="I13" s="712"/>
      <c r="J13" s="712"/>
      <c r="K13" s="725"/>
      <c r="L13" s="412"/>
      <c r="M13" s="682" t="s">
        <v>94</v>
      </c>
      <c r="N13" s="682"/>
      <c r="O13" s="682"/>
      <c r="P13" s="682"/>
      <c r="Q13" s="683"/>
      <c r="R13" s="55"/>
      <c r="S13" s="696"/>
      <c r="T13" s="697"/>
      <c r="U13" s="698"/>
      <c r="V13" s="55"/>
      <c r="W13" s="681" t="s">
        <v>715</v>
      </c>
      <c r="X13" s="682"/>
      <c r="Y13" s="682"/>
      <c r="Z13" s="682"/>
      <c r="AA13" s="682"/>
      <c r="AB13" s="682"/>
      <c r="AC13" s="682"/>
      <c r="AD13" s="682"/>
      <c r="AE13" s="682"/>
      <c r="AF13" s="682"/>
      <c r="AG13" s="683"/>
      <c r="AH13" s="55"/>
      <c r="AI13" s="704"/>
      <c r="AJ13" s="705"/>
    </row>
    <row r="14" spans="1:44" ht="25.95" customHeight="1" thickBot="1" x14ac:dyDescent="0.3">
      <c r="B14" s="711"/>
      <c r="C14" s="712"/>
      <c r="D14" s="712"/>
      <c r="E14" s="712"/>
      <c r="F14" s="712"/>
      <c r="G14" s="712"/>
      <c r="H14" s="712"/>
      <c r="I14" s="712"/>
      <c r="J14" s="712"/>
      <c r="K14" s="725"/>
      <c r="L14" s="412"/>
      <c r="M14" s="682" t="s">
        <v>643</v>
      </c>
      <c r="N14" s="682"/>
      <c r="O14" s="682"/>
      <c r="P14" s="682"/>
      <c r="Q14" s="683"/>
      <c r="R14" s="55"/>
      <c r="S14" s="699"/>
      <c r="T14" s="700"/>
      <c r="U14" s="701"/>
      <c r="V14" s="55"/>
      <c r="W14" s="681" t="s">
        <v>714</v>
      </c>
      <c r="X14" s="682"/>
      <c r="Y14" s="682"/>
      <c r="Z14" s="682"/>
      <c r="AA14" s="682"/>
      <c r="AB14" s="682"/>
      <c r="AC14" s="682"/>
      <c r="AD14" s="682"/>
      <c r="AE14" s="682"/>
      <c r="AF14" s="682"/>
      <c r="AG14" s="683"/>
      <c r="AH14" s="55"/>
      <c r="AI14" s="706"/>
      <c r="AJ14" s="707"/>
    </row>
    <row r="15" spans="1:44" ht="12" customHeight="1" thickBot="1" x14ac:dyDescent="0.35">
      <c r="B15" s="413"/>
      <c r="C15" s="413"/>
      <c r="D15" s="413"/>
      <c r="E15" s="413"/>
      <c r="F15" s="413"/>
      <c r="G15" s="413"/>
      <c r="H15" s="413"/>
      <c r="I15" s="413"/>
      <c r="J15" s="413"/>
      <c r="K15" s="413"/>
      <c r="L15" s="55"/>
      <c r="M15" s="368"/>
      <c r="N15" s="55"/>
      <c r="O15" s="55"/>
      <c r="P15" s="55"/>
      <c r="Q15" s="55"/>
      <c r="R15" s="55"/>
      <c r="S15" s="55"/>
      <c r="T15" s="55"/>
      <c r="U15" s="55"/>
      <c r="V15" s="55"/>
      <c r="W15" s="55"/>
      <c r="X15" s="55"/>
      <c r="Y15" s="55"/>
      <c r="Z15" s="55"/>
      <c r="AA15" s="55"/>
      <c r="AB15" s="55"/>
      <c r="AC15" s="55"/>
      <c r="AD15" s="55"/>
      <c r="AE15" s="55"/>
      <c r="AF15" s="55"/>
      <c r="AG15" s="55"/>
      <c r="AH15" s="55"/>
      <c r="AI15" s="55"/>
      <c r="AJ15" s="55"/>
    </row>
    <row r="16" spans="1:44" ht="25.95" customHeight="1" thickBot="1" x14ac:dyDescent="0.3">
      <c r="B16" s="711" t="s">
        <v>584</v>
      </c>
      <c r="C16" s="712"/>
      <c r="D16" s="712"/>
      <c r="E16" s="712"/>
      <c r="F16" s="712"/>
      <c r="G16" s="712"/>
      <c r="H16" s="712"/>
      <c r="I16" s="712"/>
      <c r="J16" s="712"/>
      <c r="K16" s="712"/>
      <c r="L16" s="412"/>
      <c r="M16" s="682" t="s">
        <v>132</v>
      </c>
      <c r="N16" s="682"/>
      <c r="O16" s="682"/>
      <c r="P16" s="682"/>
      <c r="Q16" s="683"/>
      <c r="R16" s="55"/>
      <c r="S16" s="688" t="s">
        <v>585</v>
      </c>
      <c r="T16" s="724"/>
      <c r="U16" s="689"/>
      <c r="V16" s="55"/>
      <c r="W16" s="681" t="s">
        <v>586</v>
      </c>
      <c r="X16" s="682"/>
      <c r="Y16" s="682"/>
      <c r="Z16" s="682"/>
      <c r="AA16" s="682"/>
      <c r="AB16" s="682"/>
      <c r="AC16" s="682"/>
      <c r="AD16" s="682"/>
      <c r="AE16" s="682"/>
      <c r="AF16" s="682"/>
      <c r="AG16" s="683"/>
      <c r="AH16" s="55"/>
      <c r="AI16" s="716">
        <v>2016</v>
      </c>
      <c r="AJ16" s="717"/>
    </row>
    <row r="17" spans="2:36" ht="12" customHeight="1" thickBot="1" x14ac:dyDescent="0.35">
      <c r="B17" s="413"/>
      <c r="C17" s="413"/>
      <c r="D17" s="413"/>
      <c r="E17" s="413"/>
      <c r="F17" s="413"/>
      <c r="G17" s="413"/>
      <c r="H17" s="413"/>
      <c r="I17" s="413"/>
      <c r="J17" s="413"/>
      <c r="K17" s="413"/>
      <c r="L17" s="55"/>
      <c r="M17" s="368"/>
      <c r="N17" s="55"/>
      <c r="O17" s="55"/>
      <c r="P17" s="55"/>
      <c r="Q17" s="55"/>
      <c r="R17" s="55"/>
      <c r="S17" s="55"/>
      <c r="T17" s="55"/>
      <c r="U17" s="55"/>
      <c r="V17" s="55"/>
      <c r="W17" s="55"/>
      <c r="X17" s="55"/>
      <c r="Y17" s="55"/>
      <c r="Z17" s="55"/>
      <c r="AA17" s="55"/>
      <c r="AB17" s="55"/>
      <c r="AC17" s="55"/>
      <c r="AD17" s="55"/>
      <c r="AE17" s="55"/>
      <c r="AF17" s="55"/>
      <c r="AG17" s="55"/>
      <c r="AH17" s="55"/>
      <c r="AI17" s="55"/>
      <c r="AJ17" s="55"/>
    </row>
    <row r="18" spans="2:36" ht="25.95" customHeight="1" thickBot="1" x14ac:dyDescent="0.3">
      <c r="B18" s="711" t="s">
        <v>587</v>
      </c>
      <c r="C18" s="712"/>
      <c r="D18" s="712"/>
      <c r="E18" s="712"/>
      <c r="F18" s="712"/>
      <c r="G18" s="712"/>
      <c r="H18" s="712"/>
      <c r="I18" s="712"/>
      <c r="J18" s="712"/>
      <c r="K18" s="712"/>
      <c r="L18" s="412"/>
      <c r="M18" s="682" t="s">
        <v>59</v>
      </c>
      <c r="N18" s="682"/>
      <c r="O18" s="682"/>
      <c r="P18" s="682"/>
      <c r="Q18" s="683"/>
      <c r="R18" s="55"/>
      <c r="S18" s="688" t="s">
        <v>588</v>
      </c>
      <c r="T18" s="724"/>
      <c r="U18" s="689"/>
      <c r="V18" s="55"/>
      <c r="W18" s="681" t="s">
        <v>589</v>
      </c>
      <c r="X18" s="682"/>
      <c r="Y18" s="682"/>
      <c r="Z18" s="682"/>
      <c r="AA18" s="682"/>
      <c r="AB18" s="682"/>
      <c r="AC18" s="682"/>
      <c r="AD18" s="682"/>
      <c r="AE18" s="682"/>
      <c r="AF18" s="682"/>
      <c r="AG18" s="683"/>
      <c r="AH18" s="55"/>
      <c r="AI18" s="716">
        <v>2009</v>
      </c>
      <c r="AJ18" s="717"/>
    </row>
    <row r="19" spans="2:36" ht="12" customHeight="1" thickBot="1" x14ac:dyDescent="0.35">
      <c r="B19" s="413"/>
      <c r="C19" s="413"/>
      <c r="D19" s="413"/>
      <c r="E19" s="413"/>
      <c r="F19" s="413"/>
      <c r="G19" s="413"/>
      <c r="H19" s="413"/>
      <c r="I19" s="413"/>
      <c r="J19" s="413"/>
      <c r="K19" s="413"/>
      <c r="L19" s="55"/>
      <c r="M19" s="368"/>
      <c r="N19" s="55"/>
      <c r="O19" s="55"/>
      <c r="P19" s="55"/>
      <c r="Q19" s="55"/>
      <c r="R19" s="55"/>
      <c r="S19" s="55"/>
      <c r="T19" s="55"/>
      <c r="U19" s="55"/>
      <c r="V19" s="55"/>
      <c r="W19" s="55"/>
      <c r="X19" s="55"/>
      <c r="Y19" s="55"/>
      <c r="Z19" s="55"/>
      <c r="AA19" s="55"/>
      <c r="AB19" s="55"/>
      <c r="AC19" s="55"/>
      <c r="AD19" s="55"/>
      <c r="AE19" s="55"/>
      <c r="AF19" s="55"/>
      <c r="AG19" s="55"/>
      <c r="AH19" s="55"/>
      <c r="AI19" s="55"/>
      <c r="AJ19" s="55"/>
    </row>
    <row r="20" spans="2:36" ht="25.95" customHeight="1" thickBot="1" x14ac:dyDescent="0.3">
      <c r="B20" s="711" t="s">
        <v>590</v>
      </c>
      <c r="C20" s="712"/>
      <c r="D20" s="712"/>
      <c r="E20" s="712"/>
      <c r="F20" s="712"/>
      <c r="G20" s="712"/>
      <c r="H20" s="712"/>
      <c r="I20" s="712"/>
      <c r="J20" s="712"/>
      <c r="K20" s="712"/>
      <c r="L20" s="412"/>
      <c r="M20" s="682" t="s">
        <v>132</v>
      </c>
      <c r="N20" s="682"/>
      <c r="O20" s="682"/>
      <c r="P20" s="682"/>
      <c r="Q20" s="683"/>
      <c r="R20" s="55"/>
      <c r="S20" s="713">
        <v>0.46700000000000003</v>
      </c>
      <c r="T20" s="714"/>
      <c r="U20" s="715"/>
      <c r="V20" s="55"/>
      <c r="W20" s="681" t="s">
        <v>591</v>
      </c>
      <c r="X20" s="682"/>
      <c r="Y20" s="682"/>
      <c r="Z20" s="682"/>
      <c r="AA20" s="682"/>
      <c r="AB20" s="682"/>
      <c r="AC20" s="682"/>
      <c r="AD20" s="682"/>
      <c r="AE20" s="682"/>
      <c r="AF20" s="682"/>
      <c r="AG20" s="683"/>
      <c r="AH20" s="55"/>
      <c r="AI20" s="716">
        <v>2016</v>
      </c>
      <c r="AJ20" s="717"/>
    </row>
    <row r="21" spans="2:36" ht="12" customHeight="1" thickBot="1" x14ac:dyDescent="0.35">
      <c r="B21" s="413"/>
      <c r="C21" s="413"/>
      <c r="D21" s="413"/>
      <c r="E21" s="413"/>
      <c r="F21" s="413"/>
      <c r="G21" s="413"/>
      <c r="H21" s="413"/>
      <c r="I21" s="413"/>
      <c r="J21" s="413"/>
      <c r="K21" s="413"/>
      <c r="L21" s="55"/>
      <c r="M21" s="368"/>
      <c r="N21" s="55"/>
      <c r="O21" s="55"/>
      <c r="P21" s="55"/>
      <c r="Q21" s="55"/>
      <c r="R21" s="55"/>
      <c r="S21" s="55"/>
      <c r="T21" s="55"/>
      <c r="U21" s="55"/>
      <c r="V21" s="55"/>
      <c r="W21" s="55"/>
      <c r="X21" s="55"/>
      <c r="Y21" s="55"/>
      <c r="Z21" s="55"/>
      <c r="AA21" s="55"/>
      <c r="AB21" s="55"/>
      <c r="AC21" s="55"/>
      <c r="AD21" s="55"/>
      <c r="AE21" s="55"/>
      <c r="AF21" s="55"/>
      <c r="AG21" s="55"/>
      <c r="AH21" s="55"/>
      <c r="AI21" s="55"/>
      <c r="AJ21" s="55"/>
    </row>
    <row r="22" spans="2:36" ht="25.95" customHeight="1" thickBot="1" x14ac:dyDescent="0.3">
      <c r="B22" s="711" t="s">
        <v>592</v>
      </c>
      <c r="C22" s="712"/>
      <c r="D22" s="712"/>
      <c r="E22" s="712"/>
      <c r="F22" s="712"/>
      <c r="G22" s="712"/>
      <c r="H22" s="712"/>
      <c r="I22" s="712"/>
      <c r="J22" s="712"/>
      <c r="K22" s="712"/>
      <c r="L22" s="412"/>
      <c r="M22" s="682" t="s">
        <v>132</v>
      </c>
      <c r="N22" s="682"/>
      <c r="O22" s="682"/>
      <c r="P22" s="682"/>
      <c r="Q22" s="683"/>
      <c r="R22" s="55"/>
      <c r="S22" s="721">
        <v>0</v>
      </c>
      <c r="T22" s="722"/>
      <c r="U22" s="723"/>
      <c r="V22" s="55"/>
      <c r="W22" s="681" t="s">
        <v>716</v>
      </c>
      <c r="X22" s="682"/>
      <c r="Y22" s="682"/>
      <c r="Z22" s="682"/>
      <c r="AA22" s="682"/>
      <c r="AB22" s="682"/>
      <c r="AC22" s="682"/>
      <c r="AD22" s="682"/>
      <c r="AE22" s="682"/>
      <c r="AF22" s="682"/>
      <c r="AG22" s="683"/>
      <c r="AH22" s="55"/>
      <c r="AI22" s="716">
        <v>2019</v>
      </c>
      <c r="AJ22" s="717"/>
    </row>
    <row r="23" spans="2:36" ht="12" customHeight="1" thickBot="1" x14ac:dyDescent="0.35">
      <c r="B23" s="413"/>
      <c r="C23" s="413"/>
      <c r="D23" s="413"/>
      <c r="E23" s="413"/>
      <c r="F23" s="413"/>
      <c r="G23" s="413"/>
      <c r="H23" s="413"/>
      <c r="I23" s="413"/>
      <c r="J23" s="413"/>
      <c r="K23" s="413"/>
      <c r="L23" s="55"/>
      <c r="M23" s="368"/>
      <c r="N23" s="55"/>
      <c r="O23" s="55"/>
      <c r="P23" s="55"/>
      <c r="Q23" s="55"/>
      <c r="R23" s="55"/>
      <c r="S23" s="55"/>
      <c r="T23" s="55"/>
      <c r="U23" s="55"/>
      <c r="V23" s="55"/>
      <c r="W23" s="55"/>
      <c r="X23" s="55"/>
      <c r="Y23" s="55"/>
      <c r="Z23" s="55"/>
      <c r="AA23" s="55"/>
      <c r="AB23" s="55"/>
      <c r="AC23" s="55"/>
      <c r="AD23" s="55"/>
      <c r="AE23" s="55"/>
      <c r="AF23" s="55"/>
      <c r="AG23" s="55"/>
      <c r="AH23" s="55"/>
      <c r="AI23" s="55"/>
      <c r="AJ23" s="55"/>
    </row>
    <row r="24" spans="2:36" ht="25.95" customHeight="1" thickBot="1" x14ac:dyDescent="0.3">
      <c r="B24" s="711" t="s">
        <v>593</v>
      </c>
      <c r="C24" s="712"/>
      <c r="D24" s="712"/>
      <c r="E24" s="712"/>
      <c r="F24" s="712"/>
      <c r="G24" s="712"/>
      <c r="H24" s="712"/>
      <c r="I24" s="712"/>
      <c r="J24" s="712"/>
      <c r="K24" s="712"/>
      <c r="L24" s="412"/>
      <c r="M24" s="682" t="s">
        <v>139</v>
      </c>
      <c r="N24" s="682"/>
      <c r="O24" s="682"/>
      <c r="P24" s="682"/>
      <c r="Q24" s="683"/>
      <c r="R24" s="55"/>
      <c r="S24" s="718">
        <v>9</v>
      </c>
      <c r="T24" s="719"/>
      <c r="U24" s="720"/>
      <c r="V24" s="55"/>
      <c r="W24" s="681" t="s">
        <v>594</v>
      </c>
      <c r="X24" s="682"/>
      <c r="Y24" s="682"/>
      <c r="Z24" s="682"/>
      <c r="AA24" s="682"/>
      <c r="AB24" s="682"/>
      <c r="AC24" s="682"/>
      <c r="AD24" s="682"/>
      <c r="AE24" s="682"/>
      <c r="AF24" s="682"/>
      <c r="AG24" s="683"/>
      <c r="AH24" s="55"/>
      <c r="AI24" s="716">
        <v>2012</v>
      </c>
      <c r="AJ24" s="717"/>
    </row>
    <row r="25" spans="2:36" ht="12" customHeight="1" thickBot="1" x14ac:dyDescent="0.35">
      <c r="B25" s="413"/>
      <c r="C25" s="413"/>
      <c r="D25" s="413"/>
      <c r="E25" s="413"/>
      <c r="F25" s="413"/>
      <c r="G25" s="413"/>
      <c r="H25" s="413"/>
      <c r="I25" s="413"/>
      <c r="J25" s="413"/>
      <c r="K25" s="413"/>
      <c r="L25" s="55"/>
      <c r="M25" s="368"/>
      <c r="N25" s="55"/>
      <c r="O25" s="55"/>
      <c r="P25" s="55"/>
      <c r="Q25" s="55"/>
      <c r="R25" s="55"/>
      <c r="S25" s="55"/>
      <c r="T25" s="55"/>
      <c r="U25" s="55"/>
      <c r="V25" s="55"/>
      <c r="W25" s="55"/>
      <c r="X25" s="55"/>
      <c r="Y25" s="55"/>
      <c r="Z25" s="55"/>
      <c r="AA25" s="55"/>
      <c r="AB25" s="55"/>
      <c r="AC25" s="55"/>
      <c r="AD25" s="55"/>
      <c r="AE25" s="55"/>
      <c r="AF25" s="55"/>
      <c r="AG25" s="55"/>
      <c r="AH25" s="55"/>
      <c r="AI25" s="55"/>
      <c r="AJ25" s="55"/>
    </row>
    <row r="26" spans="2:36" ht="25.95" customHeight="1" thickBot="1" x14ac:dyDescent="0.3">
      <c r="B26" s="711" t="s">
        <v>595</v>
      </c>
      <c r="C26" s="712"/>
      <c r="D26" s="712"/>
      <c r="E26" s="712"/>
      <c r="F26" s="712"/>
      <c r="G26" s="712"/>
      <c r="H26" s="712"/>
      <c r="I26" s="712"/>
      <c r="J26" s="712"/>
      <c r="K26" s="712"/>
      <c r="L26" s="412"/>
      <c r="M26" s="682" t="s">
        <v>110</v>
      </c>
      <c r="N26" s="682"/>
      <c r="O26" s="682"/>
      <c r="P26" s="682"/>
      <c r="Q26" s="683"/>
      <c r="R26" s="55"/>
      <c r="S26" s="718">
        <v>126</v>
      </c>
      <c r="T26" s="719"/>
      <c r="U26" s="720"/>
      <c r="V26" s="55"/>
      <c r="W26" s="681" t="s">
        <v>717</v>
      </c>
      <c r="X26" s="682"/>
      <c r="Y26" s="682"/>
      <c r="Z26" s="682"/>
      <c r="AA26" s="682"/>
      <c r="AB26" s="682"/>
      <c r="AC26" s="682"/>
      <c r="AD26" s="682"/>
      <c r="AE26" s="682"/>
      <c r="AF26" s="682"/>
      <c r="AG26" s="683"/>
      <c r="AH26" s="55"/>
      <c r="AI26" s="716">
        <v>2020</v>
      </c>
      <c r="AJ26" s="717"/>
    </row>
    <row r="27" spans="2:36" ht="12" customHeight="1" thickBot="1" x14ac:dyDescent="0.35">
      <c r="B27" s="413"/>
      <c r="C27" s="413"/>
      <c r="D27" s="413"/>
      <c r="E27" s="413"/>
      <c r="F27" s="413"/>
      <c r="G27" s="413"/>
      <c r="H27" s="413"/>
      <c r="I27" s="413"/>
      <c r="J27" s="413"/>
      <c r="K27" s="413"/>
      <c r="L27" s="55"/>
      <c r="M27" s="368"/>
      <c r="N27" s="55"/>
      <c r="O27" s="55"/>
      <c r="P27" s="55"/>
      <c r="Q27" s="55"/>
      <c r="R27" s="55"/>
      <c r="S27" s="55"/>
      <c r="T27" s="55"/>
      <c r="U27" s="55"/>
      <c r="V27" s="55"/>
      <c r="W27" s="55"/>
      <c r="X27" s="55"/>
      <c r="Y27" s="55"/>
      <c r="Z27" s="55"/>
      <c r="AA27" s="55"/>
      <c r="AB27" s="55"/>
      <c r="AC27" s="55"/>
      <c r="AD27" s="55"/>
      <c r="AE27" s="55"/>
      <c r="AF27" s="55"/>
      <c r="AG27" s="55"/>
      <c r="AH27" s="55"/>
      <c r="AI27" s="55"/>
      <c r="AJ27" s="55"/>
    </row>
    <row r="28" spans="2:36" ht="25.95" customHeight="1" thickBot="1" x14ac:dyDescent="0.3">
      <c r="B28" s="711" t="s">
        <v>596</v>
      </c>
      <c r="C28" s="712"/>
      <c r="D28" s="712"/>
      <c r="E28" s="712"/>
      <c r="F28" s="712"/>
      <c r="G28" s="712"/>
      <c r="H28" s="712"/>
      <c r="I28" s="712"/>
      <c r="J28" s="712"/>
      <c r="K28" s="712"/>
      <c r="L28" s="412"/>
      <c r="M28" s="682" t="s">
        <v>59</v>
      </c>
      <c r="N28" s="682"/>
      <c r="O28" s="682"/>
      <c r="P28" s="682"/>
      <c r="Q28" s="683"/>
      <c r="R28" s="55"/>
      <c r="S28" s="713">
        <v>5</v>
      </c>
      <c r="T28" s="714"/>
      <c r="U28" s="715"/>
      <c r="V28" s="55"/>
      <c r="W28" s="681" t="s">
        <v>597</v>
      </c>
      <c r="X28" s="682"/>
      <c r="Y28" s="682"/>
      <c r="Z28" s="682"/>
      <c r="AA28" s="682"/>
      <c r="AB28" s="682"/>
      <c r="AC28" s="682"/>
      <c r="AD28" s="682"/>
      <c r="AE28" s="682"/>
      <c r="AF28" s="682"/>
      <c r="AG28" s="683"/>
      <c r="AH28" s="55"/>
      <c r="AI28" s="716">
        <v>2009</v>
      </c>
      <c r="AJ28" s="717"/>
    </row>
    <row r="29" spans="2:36" ht="12" customHeight="1" thickBot="1" x14ac:dyDescent="0.35">
      <c r="B29" s="413"/>
      <c r="C29" s="413"/>
      <c r="D29" s="413"/>
      <c r="E29" s="413"/>
      <c r="F29" s="413"/>
      <c r="G29" s="413"/>
      <c r="H29" s="413"/>
      <c r="I29" s="413"/>
      <c r="J29" s="413"/>
      <c r="K29" s="413"/>
      <c r="L29" s="55"/>
      <c r="M29" s="368"/>
      <c r="N29" s="55"/>
      <c r="O29" s="55"/>
      <c r="P29" s="55"/>
      <c r="Q29" s="55"/>
      <c r="R29" s="55"/>
      <c r="S29" s="55"/>
      <c r="T29" s="55"/>
      <c r="U29" s="55"/>
      <c r="V29" s="55"/>
      <c r="W29" s="55"/>
      <c r="X29" s="55"/>
      <c r="Y29" s="55"/>
      <c r="Z29" s="55"/>
      <c r="AA29" s="55"/>
      <c r="AB29" s="55"/>
      <c r="AC29" s="55"/>
      <c r="AD29" s="55"/>
      <c r="AE29" s="55"/>
      <c r="AF29" s="55"/>
      <c r="AG29" s="55"/>
      <c r="AH29" s="55"/>
      <c r="AI29" s="55"/>
      <c r="AJ29" s="55"/>
    </row>
    <row r="30" spans="2:36" ht="25.95" customHeight="1" thickBot="1" x14ac:dyDescent="0.3">
      <c r="B30" s="711" t="s">
        <v>598</v>
      </c>
      <c r="C30" s="712"/>
      <c r="D30" s="712"/>
      <c r="E30" s="712"/>
      <c r="F30" s="712"/>
      <c r="G30" s="712"/>
      <c r="H30" s="712"/>
      <c r="I30" s="712"/>
      <c r="J30" s="712"/>
      <c r="K30" s="712"/>
      <c r="L30" s="412"/>
      <c r="M30" s="682" t="s">
        <v>35</v>
      </c>
      <c r="N30" s="682"/>
      <c r="O30" s="682"/>
      <c r="P30" s="682"/>
      <c r="Q30" s="683"/>
      <c r="R30" s="55"/>
      <c r="S30" s="412"/>
      <c r="T30" s="682" t="s">
        <v>59</v>
      </c>
      <c r="U30" s="682"/>
      <c r="V30" s="682"/>
      <c r="W30" s="682"/>
      <c r="X30" s="683"/>
      <c r="Y30" s="55"/>
      <c r="Z30" s="412"/>
      <c r="AA30" s="682" t="s">
        <v>131</v>
      </c>
      <c r="AB30" s="682"/>
      <c r="AC30" s="682"/>
      <c r="AD30" s="682"/>
      <c r="AE30" s="683"/>
      <c r="AF30" s="55"/>
      <c r="AG30" s="708" t="s">
        <v>25</v>
      </c>
      <c r="AH30" s="709"/>
      <c r="AI30" s="709"/>
      <c r="AJ30" s="710"/>
    </row>
    <row r="31" spans="2:36" ht="25.95" customHeight="1" x14ac:dyDescent="0.25"/>
  </sheetData>
  <sheetProtection algorithmName="SHA-512" hashValue="nCTzgW8cXuRL3DaaDuJZ6ls0HZvXpARtCs9+AgH+jXtm3c+sY+9E5BiOPaCHwy3wVhpBgxqL8P6EGQudDC8NJQ==" saltValue="0+w6FQprhM7B3qSncA9sTw==" spinCount="100000" sheet="1" selectLockedCells="1"/>
  <mergeCells count="62">
    <mergeCell ref="N1:X4"/>
    <mergeCell ref="B10:K10"/>
    <mergeCell ref="B8:K8"/>
    <mergeCell ref="M10:Q10"/>
    <mergeCell ref="S10:U10"/>
    <mergeCell ref="G6:O6"/>
    <mergeCell ref="R6:Z6"/>
    <mergeCell ref="M8:Q8"/>
    <mergeCell ref="S8:U8"/>
    <mergeCell ref="W8:AG8"/>
    <mergeCell ref="W10:AG10"/>
    <mergeCell ref="B18:K18"/>
    <mergeCell ref="M18:Q18"/>
    <mergeCell ref="S18:U18"/>
    <mergeCell ref="M12:Q12"/>
    <mergeCell ref="B16:K16"/>
    <mergeCell ref="M16:Q16"/>
    <mergeCell ref="S16:U16"/>
    <mergeCell ref="M13:Q13"/>
    <mergeCell ref="M14:Q14"/>
    <mergeCell ref="B12:K14"/>
    <mergeCell ref="AI8:AJ8"/>
    <mergeCell ref="AI10:AJ10"/>
    <mergeCell ref="AI16:AJ16"/>
    <mergeCell ref="AI18:AJ18"/>
    <mergeCell ref="W13:AG13"/>
    <mergeCell ref="W14:AG14"/>
    <mergeCell ref="B22:K22"/>
    <mergeCell ref="M22:Q22"/>
    <mergeCell ref="S22:U22"/>
    <mergeCell ref="W22:AG22"/>
    <mergeCell ref="AI22:AJ22"/>
    <mergeCell ref="B20:K20"/>
    <mergeCell ref="M20:Q20"/>
    <mergeCell ref="S20:U20"/>
    <mergeCell ref="W20:AG20"/>
    <mergeCell ref="AI20:AJ20"/>
    <mergeCell ref="B30:K30"/>
    <mergeCell ref="M30:Q30"/>
    <mergeCell ref="B24:K24"/>
    <mergeCell ref="M24:Q24"/>
    <mergeCell ref="S24:U24"/>
    <mergeCell ref="B26:K26"/>
    <mergeCell ref="M26:Q26"/>
    <mergeCell ref="S26:U26"/>
    <mergeCell ref="B28:K28"/>
    <mergeCell ref="M28:Q28"/>
    <mergeCell ref="S28:U28"/>
    <mergeCell ref="W28:AG28"/>
    <mergeCell ref="AI28:AJ28"/>
    <mergeCell ref="S12:U14"/>
    <mergeCell ref="AI12:AJ14"/>
    <mergeCell ref="T30:X30"/>
    <mergeCell ref="AA30:AE30"/>
    <mergeCell ref="AG30:AJ30"/>
    <mergeCell ref="W24:AG24"/>
    <mergeCell ref="AI24:AJ24"/>
    <mergeCell ref="W26:AG26"/>
    <mergeCell ref="AI26:AJ26"/>
    <mergeCell ref="W12:AG12"/>
    <mergeCell ref="W16:AG16"/>
    <mergeCell ref="W18:AG18"/>
  </mergeCells>
  <hyperlinks>
    <hyperlink ref="G6:O6" location="'All Time rec'!A7" tooltip="All Time Records" display="ALL TIME RECORDS" xr:uid="{00000000-0004-0000-0900-000000000000}"/>
    <hyperlink ref="R6:Z6" location="'Tournament rec'!A7" tooltip="Tournament records" display="TOURNAMENT RECORDS" xr:uid="{00000000-0004-0000-0900-000001000000}"/>
  </hyperlinks>
  <pageMargins left="0.19685039370078741" right="0.19685039370078741" top="0.19685039370078741" bottom="0.19685039370078741" header="0.31496062992125984" footer="0.31496062992125984"/>
  <pageSetup paperSize="9" scale="70" orientation="landscape" r:id="rId1"/>
  <ignoredErrors>
    <ignoredError sqref="S16 S1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5">
    <tabColor rgb="FF92D050"/>
  </sheetPr>
  <dimension ref="A1:CA188"/>
  <sheetViews>
    <sheetView showGridLines="0" showRowColHeaders="0" tabSelected="1" zoomScale="80" zoomScaleNormal="80" workbookViewId="0">
      <pane xSplit="5" ySplit="6" topLeftCell="F7" activePane="bottomRight" state="frozen"/>
      <selection activeCell="A9" sqref="A9"/>
      <selection pane="topRight" activeCell="A9" sqref="A9"/>
      <selection pane="bottomLeft" activeCell="A9" sqref="A9"/>
      <selection pane="bottomRight" activeCell="A9" sqref="A9"/>
    </sheetView>
  </sheetViews>
  <sheetFormatPr defaultRowHeight="13.2" x14ac:dyDescent="0.25"/>
  <cols>
    <col min="1" max="1" width="2.88671875" customWidth="1"/>
    <col min="2" max="3" width="2.5546875" customWidth="1"/>
    <col min="4" max="4" width="4.6640625" customWidth="1"/>
    <col min="5" max="5" width="15.6640625" bestFit="1" customWidth="1"/>
    <col min="6" max="6" width="6" customWidth="1"/>
    <col min="7" max="12" width="6.6640625" customWidth="1"/>
    <col min="13" max="13" width="6.6640625" style="29" customWidth="1"/>
    <col min="14" max="14" width="6.6640625" customWidth="1"/>
    <col min="15" max="30" width="4.6640625" hidden="1" customWidth="1"/>
    <col min="31" max="31" width="2.6640625" customWidth="1"/>
    <col min="32" max="32" width="5.6640625" customWidth="1"/>
    <col min="33" max="33" width="2.6640625" customWidth="1"/>
    <col min="34" max="34" width="5.6640625" customWidth="1"/>
    <col min="35" max="35" width="2.6640625" customWidth="1"/>
    <col min="36" max="53" width="6.6640625" customWidth="1"/>
    <col min="54" max="54" width="6.77734375" customWidth="1"/>
    <col min="55" max="55" width="9.109375" hidden="1" customWidth="1"/>
    <col min="56" max="56" width="10.5546875" hidden="1" customWidth="1"/>
    <col min="57" max="57" width="18.109375" hidden="1" customWidth="1"/>
    <col min="58" max="59" width="10.33203125" hidden="1" customWidth="1"/>
    <col min="60" max="66" width="9.109375" hidden="1" customWidth="1"/>
    <col min="67" max="71" width="7.6640625" hidden="1" customWidth="1"/>
    <col min="72" max="72" width="10.5546875" hidden="1" customWidth="1"/>
    <col min="73" max="75" width="7.6640625" hidden="1" customWidth="1"/>
    <col min="76" max="76" width="13.88671875" hidden="1" customWidth="1"/>
    <col min="77" max="77" width="8.6640625" hidden="1" customWidth="1"/>
    <col min="78" max="78" width="7.6640625" hidden="1" customWidth="1"/>
    <col min="79" max="79" width="10.5546875" style="20" hidden="1" customWidth="1"/>
  </cols>
  <sheetData>
    <row r="1" spans="1:79" ht="4.5" customHeight="1" x14ac:dyDescent="0.25">
      <c r="A1" s="56"/>
      <c r="B1" s="56"/>
      <c r="C1" s="56"/>
      <c r="D1" s="56"/>
      <c r="E1" s="353"/>
      <c r="F1" s="353"/>
      <c r="G1" s="353"/>
      <c r="H1" s="353"/>
      <c r="I1" s="353"/>
      <c r="J1" s="353"/>
      <c r="K1" s="353"/>
      <c r="L1" s="728" t="s">
        <v>600</v>
      </c>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57"/>
      <c r="AM1" s="57"/>
      <c r="AN1" s="57"/>
      <c r="AO1" s="57"/>
      <c r="AP1" s="57"/>
      <c r="AQ1" s="57"/>
      <c r="AR1" s="57"/>
      <c r="AS1" s="57"/>
      <c r="AT1" s="352"/>
      <c r="AU1" s="352"/>
      <c r="AV1" s="352"/>
      <c r="AW1" s="352"/>
      <c r="AX1" s="352"/>
      <c r="AY1" s="352"/>
      <c r="AZ1" s="352"/>
      <c r="BA1" s="352"/>
      <c r="CA1" s="424"/>
    </row>
    <row r="2" spans="1:79" ht="42.6" customHeight="1" x14ac:dyDescent="0.25">
      <c r="A2" s="56"/>
      <c r="B2" s="56"/>
      <c r="C2" s="56"/>
      <c r="D2" s="56"/>
      <c r="E2" s="56"/>
      <c r="F2" s="56"/>
      <c r="G2" s="56"/>
      <c r="H2" s="56"/>
      <c r="I2" s="56"/>
      <c r="J2" s="56"/>
      <c r="K2" s="56"/>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56"/>
      <c r="AM2" s="56"/>
      <c r="AN2" s="56"/>
      <c r="AO2" s="56"/>
      <c r="AP2" s="56"/>
      <c r="AQ2" s="56"/>
      <c r="AR2" s="56"/>
      <c r="AS2" s="56"/>
      <c r="AT2" s="56"/>
      <c r="AU2" s="56"/>
      <c r="AV2" s="56"/>
      <c r="AW2" s="56"/>
      <c r="AX2" s="56"/>
      <c r="AY2" s="56"/>
      <c r="AZ2" s="56"/>
      <c r="BA2" s="56"/>
      <c r="BF2" s="422">
        <v>2</v>
      </c>
      <c r="BG2" s="422">
        <v>3</v>
      </c>
      <c r="BH2" s="422">
        <v>4</v>
      </c>
      <c r="BI2" s="422">
        <v>5</v>
      </c>
      <c r="BJ2" s="422">
        <v>6</v>
      </c>
      <c r="BK2" s="422">
        <v>7</v>
      </c>
      <c r="BL2" s="422">
        <v>8</v>
      </c>
      <c r="BM2" s="422">
        <v>9</v>
      </c>
      <c r="CA2" s="424"/>
    </row>
    <row r="3" spans="1:79" ht="42.6" customHeight="1" x14ac:dyDescent="0.25">
      <c r="A3" s="56"/>
      <c r="B3" s="56"/>
      <c r="C3" s="56"/>
      <c r="D3" s="56"/>
      <c r="E3" s="56"/>
      <c r="F3" s="56"/>
      <c r="G3" s="56"/>
      <c r="H3" s="56"/>
      <c r="I3" s="56"/>
      <c r="J3" s="56"/>
      <c r="K3" s="56"/>
      <c r="L3" s="728"/>
      <c r="M3" s="728"/>
      <c r="N3" s="728"/>
      <c r="O3" s="728"/>
      <c r="P3" s="728"/>
      <c r="Q3" s="728"/>
      <c r="R3" s="728"/>
      <c r="S3" s="728"/>
      <c r="T3" s="728"/>
      <c r="U3" s="728"/>
      <c r="V3" s="728"/>
      <c r="W3" s="728"/>
      <c r="X3" s="728"/>
      <c r="Y3" s="728"/>
      <c r="Z3" s="728"/>
      <c r="AA3" s="728"/>
      <c r="AB3" s="728"/>
      <c r="AC3" s="728"/>
      <c r="AD3" s="728"/>
      <c r="AE3" s="728"/>
      <c r="AF3" s="728"/>
      <c r="AG3" s="728"/>
      <c r="AH3" s="728"/>
      <c r="AI3" s="728"/>
      <c r="AJ3" s="728"/>
      <c r="AK3" s="728"/>
      <c r="AL3" s="56"/>
      <c r="AM3" s="56"/>
      <c r="AN3" s="56"/>
      <c r="AO3" s="56"/>
      <c r="AP3" s="56"/>
      <c r="AQ3" s="56"/>
      <c r="AR3" s="56"/>
      <c r="AS3" s="56"/>
      <c r="AT3" s="56"/>
      <c r="AU3" s="56"/>
      <c r="AV3" s="56"/>
      <c r="AW3" s="56"/>
      <c r="AX3" s="56"/>
      <c r="AY3" s="56"/>
      <c r="AZ3" s="56"/>
      <c r="BA3" s="56"/>
      <c r="BG3" s="422"/>
      <c r="BH3" s="422"/>
      <c r="BI3" s="422"/>
      <c r="BJ3" s="422"/>
      <c r="BK3" s="422"/>
      <c r="BL3" s="422"/>
      <c r="BM3" s="422"/>
      <c r="CA3" s="424"/>
    </row>
    <row r="4" spans="1:79" ht="42.6" customHeight="1" x14ac:dyDescent="0.25">
      <c r="A4" s="56"/>
      <c r="B4" s="56"/>
      <c r="C4" s="56"/>
      <c r="D4" s="56"/>
      <c r="E4" s="56"/>
      <c r="F4" s="56"/>
      <c r="G4" s="56"/>
      <c r="H4" s="56"/>
      <c r="I4" s="56"/>
      <c r="J4" s="56"/>
      <c r="K4" s="56"/>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56"/>
      <c r="AM4" s="56"/>
      <c r="AN4" s="56"/>
      <c r="AO4" s="56"/>
      <c r="AP4" s="56"/>
      <c r="AQ4" s="56"/>
      <c r="AR4" s="56"/>
      <c r="AS4" s="56"/>
      <c r="AT4" s="56"/>
      <c r="AU4" s="56"/>
      <c r="AV4" s="56"/>
      <c r="AW4" s="56"/>
      <c r="AX4" s="56"/>
      <c r="AY4" s="56"/>
      <c r="AZ4" s="56"/>
      <c r="BA4" s="56"/>
      <c r="BG4" s="422"/>
      <c r="BH4" s="422"/>
      <c r="BI4" s="422"/>
      <c r="BJ4" s="422"/>
      <c r="BK4" s="422"/>
      <c r="BL4" s="422"/>
      <c r="BM4" s="422"/>
      <c r="CA4" s="424"/>
    </row>
    <row r="5" spans="1:79" ht="13.8" thickBot="1" x14ac:dyDescent="0.3">
      <c r="A5" s="366" t="s">
        <v>631</v>
      </c>
      <c r="BG5" s="22"/>
      <c r="BH5" s="22"/>
      <c r="BI5" s="22"/>
      <c r="BJ5" s="22"/>
      <c r="BK5" s="22"/>
      <c r="BL5" s="22"/>
      <c r="BM5" s="22"/>
    </row>
    <row r="6" spans="1:79" ht="23.4" thickBot="1" x14ac:dyDescent="0.3">
      <c r="A6" s="55"/>
      <c r="B6" s="729"/>
      <c r="C6" s="729"/>
      <c r="D6" s="316"/>
      <c r="E6" s="31" t="s">
        <v>42</v>
      </c>
      <c r="F6" s="345" t="s">
        <v>521</v>
      </c>
      <c r="G6" s="32" t="s">
        <v>28</v>
      </c>
      <c r="H6" s="32" t="s">
        <v>3</v>
      </c>
      <c r="I6" s="32" t="s">
        <v>4</v>
      </c>
      <c r="J6" s="32" t="s">
        <v>5</v>
      </c>
      <c r="K6" s="32" t="s">
        <v>29</v>
      </c>
      <c r="L6" s="32" t="s">
        <v>11</v>
      </c>
      <c r="M6" s="33" t="s">
        <v>6</v>
      </c>
      <c r="N6" s="34" t="s">
        <v>30</v>
      </c>
      <c r="O6" s="73" t="s">
        <v>28</v>
      </c>
      <c r="P6" s="73" t="s">
        <v>3</v>
      </c>
      <c r="Q6" s="73" t="s">
        <v>4</v>
      </c>
      <c r="R6" s="73" t="s">
        <v>5</v>
      </c>
      <c r="S6" s="73" t="s">
        <v>29</v>
      </c>
      <c r="T6" s="73" t="s">
        <v>11</v>
      </c>
      <c r="U6" s="73" t="s">
        <v>6</v>
      </c>
      <c r="V6" s="73" t="s">
        <v>30</v>
      </c>
      <c r="W6" s="73" t="s">
        <v>28</v>
      </c>
      <c r="X6" s="73" t="s">
        <v>3</v>
      </c>
      <c r="Y6" s="73" t="s">
        <v>4</v>
      </c>
      <c r="Z6" s="73" t="s">
        <v>5</v>
      </c>
      <c r="AA6" s="73" t="s">
        <v>29</v>
      </c>
      <c r="AB6" s="73" t="s">
        <v>11</v>
      </c>
      <c r="AC6" s="73" t="s">
        <v>6</v>
      </c>
      <c r="AD6" s="73" t="s">
        <v>30</v>
      </c>
      <c r="AE6" s="51"/>
      <c r="AF6" s="30" t="s">
        <v>52</v>
      </c>
      <c r="AG6" s="51"/>
      <c r="AH6" s="30" t="s">
        <v>32</v>
      </c>
      <c r="AI6" s="73"/>
      <c r="AJ6" s="475">
        <v>2004</v>
      </c>
      <c r="AK6" s="476">
        <v>2005</v>
      </c>
      <c r="AL6" s="476">
        <v>2006</v>
      </c>
      <c r="AM6" s="476">
        <v>2007</v>
      </c>
      <c r="AN6" s="476">
        <v>2008</v>
      </c>
      <c r="AO6" s="476">
        <v>2009</v>
      </c>
      <c r="AP6" s="476">
        <v>2010</v>
      </c>
      <c r="AQ6" s="476">
        <v>2011</v>
      </c>
      <c r="AR6" s="476">
        <v>2012</v>
      </c>
      <c r="AS6" s="476">
        <v>2013</v>
      </c>
      <c r="AT6" s="476">
        <v>2014</v>
      </c>
      <c r="AU6" s="476">
        <v>2015</v>
      </c>
      <c r="AV6" s="476">
        <v>2016</v>
      </c>
      <c r="AW6" s="477">
        <v>2017</v>
      </c>
      <c r="AX6" s="477">
        <v>2018</v>
      </c>
      <c r="AY6" s="477">
        <v>2019</v>
      </c>
      <c r="AZ6" s="477">
        <v>2020</v>
      </c>
      <c r="BA6" s="478">
        <v>2021</v>
      </c>
      <c r="BB6" s="20"/>
      <c r="BD6" s="20" t="s">
        <v>7</v>
      </c>
      <c r="BE6" s="20" t="s">
        <v>8</v>
      </c>
      <c r="BF6" s="20" t="s">
        <v>2</v>
      </c>
      <c r="BG6" s="20" t="s">
        <v>3</v>
      </c>
      <c r="BH6" s="20" t="s">
        <v>4</v>
      </c>
      <c r="BI6" s="20" t="s">
        <v>5</v>
      </c>
      <c r="BJ6" s="20" t="s">
        <v>10</v>
      </c>
      <c r="BK6" s="20" t="s">
        <v>0</v>
      </c>
      <c r="BL6" s="20" t="s">
        <v>6</v>
      </c>
      <c r="BM6" s="20" t="s">
        <v>9</v>
      </c>
      <c r="BO6" s="10" t="s">
        <v>14</v>
      </c>
      <c r="BP6" s="10" t="s">
        <v>13</v>
      </c>
      <c r="BQ6" s="10" t="s">
        <v>15</v>
      </c>
      <c r="BR6" s="10" t="s">
        <v>16</v>
      </c>
      <c r="BS6" s="10" t="s">
        <v>17</v>
      </c>
      <c r="BT6" s="10" t="s">
        <v>18</v>
      </c>
      <c r="BU6" s="10" t="s">
        <v>19</v>
      </c>
      <c r="BV6" s="17" t="s">
        <v>23</v>
      </c>
      <c r="BW6" s="18" t="s">
        <v>12</v>
      </c>
      <c r="BX6" s="18" t="s">
        <v>21</v>
      </c>
      <c r="BY6" s="11" t="s">
        <v>22</v>
      </c>
      <c r="BZ6" s="11" t="s">
        <v>20</v>
      </c>
    </row>
    <row r="7" spans="1:79" ht="26.25" customHeight="1" thickBot="1" x14ac:dyDescent="0.3">
      <c r="A7" s="50"/>
      <c r="B7" s="726">
        <f>IF(CA7=0,"-",VLOOKUP(E7,$BE$7:$BZ$188,22,0))</f>
        <v>1</v>
      </c>
      <c r="C7" s="727"/>
      <c r="D7" s="349"/>
      <c r="E7" s="35" t="str">
        <f>IF(CA7=0,"-",VLOOKUP($BN7,$BD$7:$BE$188,2,0))</f>
        <v>Blazej_Bdg</v>
      </c>
      <c r="F7" s="36">
        <f>COUNT(AJ7:BA7)</f>
        <v>12</v>
      </c>
      <c r="G7" s="469">
        <f>IF(ISNA(VLOOKUP($B7,$BD$7:$BF$188,3,0)),0,VLOOKUP($B7,$BD$7:$BF$188,3,0))</f>
        <v>298</v>
      </c>
      <c r="H7" s="470">
        <f>IF(ISNA(VLOOKUP($B7,$BD$7:$BG$188,4,0)),0,VLOOKUP($B7,$BD$7:$BG$188,4,0))</f>
        <v>234</v>
      </c>
      <c r="I7" s="470">
        <f>IF(ISNA(VLOOKUP($B7,$BD$7:$BH$188,5,0)),0,VLOOKUP($B7,$BD$7:$BH$188,5,0))</f>
        <v>37</v>
      </c>
      <c r="J7" s="470">
        <f>IF(ISNA(VLOOKUP($B7,$BD$7:$BI$188,6,0)),0,VLOOKUP($B7,$BD$7:$BI$188,6,0))</f>
        <v>27</v>
      </c>
      <c r="K7" s="470">
        <f>IF(ISNA(VLOOKUP($B7,$BD$7:$BJ$188,7,0)),0,VLOOKUP($B7,$BD$7:$BJ$188,7,0))</f>
        <v>943</v>
      </c>
      <c r="L7" s="470">
        <f>IF(ISNA(VLOOKUP($B7,$BD$7:$BK$188,8,0)),0,VLOOKUP($B7,$BD$7:$BK$188,8,0))</f>
        <v>273</v>
      </c>
      <c r="M7" s="471">
        <f>IF(ISNA(VLOOKUP($B7,$BD$7:$BL$188,9,0)),0,VLOOKUP($B7,$BD$7:$BL$188,9,0))</f>
        <v>670</v>
      </c>
      <c r="N7" s="37">
        <f>IF(ISNA(VLOOKUP($B7,$BD$7:$BM$188,10,0)),0,VLOOKUP($B7,$BD$7:$BM$188,10,0))</f>
        <v>739</v>
      </c>
      <c r="O7" s="403" t="e">
        <f t="shared" ref="O7:AD16" si="0">IF(ISNA(VLOOKUP($B7,$BD$7:$BM$183,COLUMN()-3,0)),0,VLOOKUP($B7,$BD$7:$BM$183,COLUMN()-3,0))</f>
        <v>#REF!</v>
      </c>
      <c r="P7" s="403" t="e">
        <f t="shared" si="0"/>
        <v>#REF!</v>
      </c>
      <c r="Q7" s="403" t="e">
        <f t="shared" si="0"/>
        <v>#REF!</v>
      </c>
      <c r="R7" s="403" t="e">
        <f t="shared" si="0"/>
        <v>#REF!</v>
      </c>
      <c r="S7" s="403" t="e">
        <f t="shared" si="0"/>
        <v>#REF!</v>
      </c>
      <c r="T7" s="403" t="e">
        <f t="shared" si="0"/>
        <v>#REF!</v>
      </c>
      <c r="U7" s="403" t="e">
        <f t="shared" si="0"/>
        <v>#REF!</v>
      </c>
      <c r="V7" s="404" t="e">
        <f t="shared" si="0"/>
        <v>#REF!</v>
      </c>
      <c r="W7" s="405" t="e">
        <f t="shared" si="0"/>
        <v>#REF!</v>
      </c>
      <c r="X7" s="403" t="e">
        <f t="shared" si="0"/>
        <v>#REF!</v>
      </c>
      <c r="Y7" s="403" t="e">
        <f t="shared" si="0"/>
        <v>#REF!</v>
      </c>
      <c r="Z7" s="403" t="e">
        <f t="shared" si="0"/>
        <v>#REF!</v>
      </c>
      <c r="AA7" s="403" t="e">
        <f t="shared" si="0"/>
        <v>#REF!</v>
      </c>
      <c r="AB7" s="403" t="e">
        <f t="shared" si="0"/>
        <v>#REF!</v>
      </c>
      <c r="AC7" s="403" t="e">
        <f t="shared" si="0"/>
        <v>#REF!</v>
      </c>
      <c r="AD7" s="404" t="e">
        <f t="shared" si="0"/>
        <v>#REF!</v>
      </c>
      <c r="AE7" s="52"/>
      <c r="AF7" s="472">
        <f t="shared" ref="AF7:AF70" si="1">N7/G7</f>
        <v>2.4798657718120807</v>
      </c>
      <c r="AG7" s="52"/>
      <c r="AH7" s="474">
        <f>MIN(AJ7:BA7)</f>
        <v>1</v>
      </c>
      <c r="AI7" s="53"/>
      <c r="AJ7" s="479" t="str">
        <f>IF(ISERROR(VLOOKUP(E7,'2004'!$P$10:$AB$18,13,0)),"-",VLOOKUP(E7,'2004'!$P$10:$AB$18,13,0))</f>
        <v>-</v>
      </c>
      <c r="AK7" s="359" t="str">
        <f>IF(ISERROR(VLOOKUP(E7,'2005'!$P$10:$AB$18,13,0)),"-",VLOOKUP(E7,'2005'!$P$10:$AB$18,13,0))</f>
        <v>-</v>
      </c>
      <c r="AL7" s="359" t="str">
        <f>IF(ISERROR(VLOOKUP(E7,'2006'!$P$10:$AB$60,13,0)),"-",VLOOKUP(E7,'2006'!$P$10:$AB$60,13,0))</f>
        <v>-</v>
      </c>
      <c r="AM7" s="359" t="str">
        <f>IF(ISERROR(VLOOKUP(E7,'2007'!$P$10:$AB$60,13,0)),"-",VLOOKUP(E7,'2007'!$P$10:$AB$60,13,0))</f>
        <v>-</v>
      </c>
      <c r="AN7" s="359" t="str">
        <f>IF(ISERROR(VLOOKUP(E7,'2008'!$P$10:$AB$60,13,0)),"-",VLOOKUP(E7,'2008'!$P$10:$AB$60,13,0))</f>
        <v>-</v>
      </c>
      <c r="AO7" s="359" t="str">
        <f>IF(ISERROR(VLOOKUP(E7,'2009'!$P$10:$AB$80,13,0)),"-",VLOOKUP(E7,'2009'!$P$10:$AB$80,13,0))</f>
        <v>-</v>
      </c>
      <c r="AP7" s="359">
        <f>IF(ISERROR(VLOOKUP(E7,'2010'!$P$10:$AB$42,13,0)),"-",VLOOKUP(E7,'2010'!$P$10:$AB$42,13,0))</f>
        <v>6</v>
      </c>
      <c r="AQ7" s="359">
        <f>IF(ISERROR(VLOOKUP(E7,'2011'!$P$10:$AB$28,13,0)),"-",VLOOKUP(E7,'2011'!$P$10:$AB$28,13,0))</f>
        <v>5</v>
      </c>
      <c r="AR7" s="359">
        <f>IF(ISERROR(VLOOKUP(E7,'2012'!$P$10:$AB$46,13,0)),"-",VLOOKUP(E7,'2012'!$P$10:$AB$46,13,0))</f>
        <v>3</v>
      </c>
      <c r="AS7" s="359">
        <f>IF(ISERROR(VLOOKUP(E7,'2013'!$P$10:$AB$45,13,0)),"-",VLOOKUP(E7,'2013'!$P$10:$AB$45,13,0))</f>
        <v>2</v>
      </c>
      <c r="AT7" s="359">
        <f>IF(ISERROR(VLOOKUP(E7,'2014'!$P$10:$AB$43,13,0)),"-",VLOOKUP(E7,'2014'!$P$10:$AB$43,13,0))</f>
        <v>10</v>
      </c>
      <c r="AU7" s="359">
        <f>IF(ISERROR(VLOOKUP(E7,'2015'!$P$10:$AB$69,13,0)),"-",VLOOKUP(E7,'2015'!$P$10:$AB$69,13,0))</f>
        <v>1</v>
      </c>
      <c r="AV7" s="359">
        <f>IF(ISERROR(VLOOKUP(E7,'2016'!$P$10:$AB$49,13,0)),"-",VLOOKUP(E7,'2016'!$P$10:$AB$49,13,0))</f>
        <v>1</v>
      </c>
      <c r="AW7" s="457">
        <f>IF(ISERROR(VLOOKUP(E7,'2017'!$P$10:$AB$47,13,0)),"-",VLOOKUP(E7,'2017'!$P$10:$AB$47,13,0))</f>
        <v>1</v>
      </c>
      <c r="AX7" s="359">
        <f>IF(ISERROR(VLOOKUP(E7,'2018'!$P$10:$AB$55,13,0)),"-",VLOOKUP(E7,'2018'!$P$10:$AB$55,13,0))</f>
        <v>1</v>
      </c>
      <c r="AY7" s="359">
        <f>IF(ISERROR(VLOOKUP(E7,'2019'!$P$10:$AB$55,13,0)),"-",VLOOKUP(E7,'2019'!$P$10:$AB$55,13,0))</f>
        <v>1</v>
      </c>
      <c r="AZ7" s="359">
        <f>IF(ISERROR(VLOOKUP(E7,'2020'!$P$10:$AB$47,13,0)),"-",VLOOKUP(E7,'2020'!$P$10:$AB$47,13,0))</f>
        <v>1</v>
      </c>
      <c r="BA7" s="480">
        <f>IF(ISERROR(VLOOKUP(E7,'2021'!$P$10:$AB$47,13,0)),"-",VLOOKUP(E7,'2021'!$P$10:$AB$47,13,0))</f>
        <v>2</v>
      </c>
      <c r="BB7" s="21"/>
      <c r="BD7" s="23">
        <f>IF(BX7="","",RANK(BX7,$BX$7:$BX$188,1))</f>
        <v>74</v>
      </c>
      <c r="BE7" s="19" t="s">
        <v>232</v>
      </c>
      <c r="BF7" s="1">
        <f>IF(ISERROR(VLOOKUP($BE7,Tables!$M$3:$U$201,BF$2,0)),"0",(VLOOKUP($BE7,Tables!$M$3:$U$201,BF$2,0)))</f>
        <v>16</v>
      </c>
      <c r="BG7" s="2">
        <f>IF(ISERROR(VLOOKUP($BE7,Tables!$M$3:$U$201,BG$2,0)),"0",(VLOOKUP($BE7,Tables!$M$3:$U$201,BG$2,0)))</f>
        <v>10</v>
      </c>
      <c r="BH7" s="2">
        <f>IF(ISERROR(VLOOKUP($BE7,Tables!$M$3:$U$201,BH$2,0)),"0",(VLOOKUP($BE7,Tables!$M$3:$U$201,BH$2,0)))</f>
        <v>4</v>
      </c>
      <c r="BI7" s="2">
        <f>IF(ISERROR(VLOOKUP($BE7,Tables!$M$3:$U$201,BI$2,0)),"0",(VLOOKUP($BE7,Tables!$M$3:$U$201,BI$2,0)))</f>
        <v>2</v>
      </c>
      <c r="BJ7" s="2">
        <f>IF(ISERROR(VLOOKUP($BE7,Tables!$M$3:$U$201,BJ$2,0)),"0",(VLOOKUP($BE7,Tables!$M$3:$U$201,BJ$2,0)))</f>
        <v>40</v>
      </c>
      <c r="BK7" s="2">
        <f>IF(ISERROR(VLOOKUP($BE7,Tables!$M$3:$U$201,BK$2,0)),"0",(VLOOKUP($BE7,Tables!$M$3:$U$201,BK$2,0)))</f>
        <v>18</v>
      </c>
      <c r="BL7" s="2">
        <f>IF(ISERROR(VLOOKUP($BE7,Tables!$M$3:$U$201,BL$2,0)),"0",(VLOOKUP($BE7,Tables!$M$3:$U$201,BL$2,0)))</f>
        <v>22</v>
      </c>
      <c r="BM7" s="343">
        <f>IF(ISERROR(VLOOKUP($BE7,Tables!$M$3:$U$201,BM$2,0)),"0",(VLOOKUP($BE7,Tables!$M$3:$U$201,BM$2,0)))</f>
        <v>34</v>
      </c>
      <c r="BN7" s="20">
        <v>1</v>
      </c>
      <c r="BO7" s="12">
        <f>IF(BF7=0,"999",RANK(BM7,BM$7:BM$188))</f>
        <v>74</v>
      </c>
      <c r="BP7" s="13">
        <f>COUNTIF($BO$7:$BO$188,BO7)</f>
        <v>1</v>
      </c>
      <c r="BQ7" s="12" t="str">
        <f>IF(BP7=1,"",RANK(BL7,$BL$7:$BL$188))</f>
        <v/>
      </c>
      <c r="BR7" s="13">
        <f>IF(BQ7="",1,COUNTIF($BQ$7:$BQ$188,BQ7))</f>
        <v>1</v>
      </c>
      <c r="BS7" s="12" t="str">
        <f>IF(BR7=1,"",RANK(BJ7,$BJ$7:$BJ$188))</f>
        <v/>
      </c>
      <c r="BT7" s="16">
        <f>VALUE(BO7&amp;IF(BP7=1,"000",TEXT(RANK(BL7,$BL$7:$BL$188),"000"))&amp;IF(BR7=1,"000",TEXT(RANK(BJ7,$BJ$7:$BJ$188),"000")))</f>
        <v>74000000</v>
      </c>
      <c r="BU7" s="13">
        <f>IF(BT7="",1,COUNTIF($BT$7:$BT$188,BT7))</f>
        <v>1</v>
      </c>
      <c r="BV7" s="24" t="str">
        <f>IF(BU7=1,"0",BW7)</f>
        <v>0</v>
      </c>
      <c r="BW7" s="14">
        <v>1</v>
      </c>
      <c r="BX7" s="16">
        <f>VALUE(BO7&amp;IF(BP7=1,"000",TEXT(RANK(BL7,$BL$7:$BL$188),"000"))&amp;IF(BR7=1,"000",TEXT(RANK(BJ7,$BJ$7:$BJ$188),"000"))&amp;TEXT(BV7,"000"))</f>
        <v>74000000000</v>
      </c>
      <c r="BY7" s="15" t="e">
        <f>VLOOKUP(E7,#REF!,2,0)</f>
        <v>#REF!</v>
      </c>
      <c r="BZ7" s="15">
        <f>IF(BT7="","",RANK(BT7,$BT$7:$BT$188,1))</f>
        <v>74</v>
      </c>
      <c r="CA7" s="20">
        <f>IF(VLOOKUP(BN7,$BD$7:$BF$188,3,0)&gt;0,1,0)</f>
        <v>1</v>
      </c>
    </row>
    <row r="8" spans="1:79" ht="26.25" customHeight="1" thickBot="1" x14ac:dyDescent="0.3">
      <c r="A8" s="55"/>
      <c r="B8" s="726">
        <f t="shared" ref="B8:B71" si="2">IF(CA8=0,"-",VLOOKUP(E8,$BE$7:$BZ$188,22,0))</f>
        <v>2</v>
      </c>
      <c r="C8" s="727"/>
      <c r="D8" s="348"/>
      <c r="E8" s="38" t="str">
        <f>IF(CA8=0,"-",VLOOKUP($BN8,$BD$7:$BE$188,2,0))</f>
        <v>lobo</v>
      </c>
      <c r="F8" s="39">
        <f>COUNT(AJ8:BA8)</f>
        <v>15</v>
      </c>
      <c r="G8" s="40">
        <f t="shared" ref="G8:G71" si="3">IF(ISNA(VLOOKUP($B8,$BD$7:$BF$188,3,0)),0,VLOOKUP($B8,$BD$7:$BF$188,3,0))</f>
        <v>345</v>
      </c>
      <c r="H8" s="41">
        <f t="shared" ref="H8:H71" si="4">IF(ISNA(VLOOKUP($B8,$BD$7:$BG$188,4,0)),0,VLOOKUP($B8,$BD$7:$BG$188,4,0))</f>
        <v>223</v>
      </c>
      <c r="I8" s="41">
        <f t="shared" ref="I8:I71" si="5">IF(ISNA(VLOOKUP($B8,$BD$7:$BH$188,5,0)),0,VLOOKUP($B8,$BD$7:$BH$188,5,0))</f>
        <v>42</v>
      </c>
      <c r="J8" s="41">
        <f t="shared" ref="J8:J71" si="6">IF(ISNA(VLOOKUP($B8,$BD$7:$BI$188,6,0)),0,VLOOKUP($B8,$BD$7:$BI$188,6,0))</f>
        <v>80</v>
      </c>
      <c r="K8" s="41">
        <f t="shared" ref="K8:K71" si="7">IF(ISNA(VLOOKUP($B8,$BD$7:$BJ$188,7,0)),0,VLOOKUP($B8,$BD$7:$BJ$188,7,0))</f>
        <v>1174</v>
      </c>
      <c r="L8" s="41">
        <f t="shared" ref="L8:L71" si="8">IF(ISNA(VLOOKUP($B8,$BD$7:$BK$188,8,0)),0,VLOOKUP($B8,$BD$7:$BK$188,8,0))</f>
        <v>551</v>
      </c>
      <c r="M8" s="42">
        <f t="shared" ref="M8:M71" si="9">IF(ISNA(VLOOKUP($B8,$BD$7:$BL$188,9,0)),0,VLOOKUP($B8,$BD$7:$BL$188,9,0))</f>
        <v>623</v>
      </c>
      <c r="N8" s="43">
        <f t="shared" ref="N8:N71" si="10">IF(ISNA(VLOOKUP($B8,$BD$7:$BM$188,10,0)),0,VLOOKUP($B8,$BD$7:$BM$188,10,0))</f>
        <v>711</v>
      </c>
      <c r="O8" s="406" t="e">
        <f t="shared" si="0"/>
        <v>#REF!</v>
      </c>
      <c r="P8" s="406" t="e">
        <f t="shared" si="0"/>
        <v>#REF!</v>
      </c>
      <c r="Q8" s="406" t="e">
        <f t="shared" si="0"/>
        <v>#REF!</v>
      </c>
      <c r="R8" s="406" t="e">
        <f t="shared" si="0"/>
        <v>#REF!</v>
      </c>
      <c r="S8" s="406" t="e">
        <f t="shared" si="0"/>
        <v>#REF!</v>
      </c>
      <c r="T8" s="406" t="e">
        <f t="shared" si="0"/>
        <v>#REF!</v>
      </c>
      <c r="U8" s="406" t="e">
        <f t="shared" si="0"/>
        <v>#REF!</v>
      </c>
      <c r="V8" s="54" t="e">
        <f t="shared" si="0"/>
        <v>#REF!</v>
      </c>
      <c r="W8" s="407" t="e">
        <f t="shared" si="0"/>
        <v>#REF!</v>
      </c>
      <c r="X8" s="406" t="e">
        <f t="shared" si="0"/>
        <v>#REF!</v>
      </c>
      <c r="Y8" s="406" t="e">
        <f t="shared" si="0"/>
        <v>#REF!</v>
      </c>
      <c r="Z8" s="406" t="e">
        <f t="shared" si="0"/>
        <v>#REF!</v>
      </c>
      <c r="AA8" s="406" t="e">
        <f t="shared" si="0"/>
        <v>#REF!</v>
      </c>
      <c r="AB8" s="406" t="e">
        <f t="shared" si="0"/>
        <v>#REF!</v>
      </c>
      <c r="AC8" s="406" t="e">
        <f t="shared" si="0"/>
        <v>#REF!</v>
      </c>
      <c r="AD8" s="54" t="e">
        <f t="shared" si="0"/>
        <v>#REF!</v>
      </c>
      <c r="AE8" s="54"/>
      <c r="AF8" s="462">
        <f t="shared" si="1"/>
        <v>2.0608695652173914</v>
      </c>
      <c r="AG8" s="54"/>
      <c r="AH8" s="463">
        <f>MIN(AJ8:BA8)</f>
        <v>1</v>
      </c>
      <c r="AI8" s="51"/>
      <c r="AJ8" s="481" t="str">
        <f>IF(ISERROR(VLOOKUP(E8,'2004'!$P$10:$AB$18,13,0)),"-",VLOOKUP(E8,'2004'!$P$10:$AB$18,13,0))</f>
        <v>-</v>
      </c>
      <c r="AK8" s="360" t="str">
        <f>IF(ISERROR(VLOOKUP(E8,'2005'!$P$10:$AB$18,13,0)),"-",VLOOKUP(E8,'2005'!$P$10:$AB$18,13,0))</f>
        <v>-</v>
      </c>
      <c r="AL8" s="360" t="str">
        <f>IF(ISERROR(VLOOKUP(E8,'2006'!$P$10:$AB$60,13,0)),"-",VLOOKUP(E8,'2006'!$P$10:$AB$60,13,0))</f>
        <v>-</v>
      </c>
      <c r="AM8" s="360">
        <f>IF(ISERROR(VLOOKUP(E8,'2007'!$P$10:$AB$60,13,0)),"-",VLOOKUP(E8,'2007'!$P$10:$AB$60,13,0))</f>
        <v>3</v>
      </c>
      <c r="AN8" s="360">
        <f>IF(ISERROR(VLOOKUP(E8,'2008'!$P$10:$AB$60,13,0)),"-",VLOOKUP(E8,'2008'!$P$10:$AB$60,13,0))</f>
        <v>1</v>
      </c>
      <c r="AO8" s="360">
        <f>IF(ISERROR(VLOOKUP(E8,'2009'!$P$10:$AB$80,13,0)),"-",VLOOKUP(E8,'2009'!$P$10:$AB$80,13,0))</f>
        <v>4</v>
      </c>
      <c r="AP8" s="360">
        <f>IF(ISERROR(VLOOKUP(E8,'2010'!$P$10:$AB$42,13,0)),"-",VLOOKUP(E8,'2010'!$P$10:$AB$42,13,0))</f>
        <v>9</v>
      </c>
      <c r="AQ8" s="360">
        <f>IF(ISERROR(VLOOKUP(E8,'2011'!$P$10:$AB$28,13,0)),"-",VLOOKUP(E8,'2011'!$P$10:$AB$28,13,0))</f>
        <v>2</v>
      </c>
      <c r="AR8" s="360">
        <f>IF(ISERROR(VLOOKUP(E8,'2012'!$P$10:$AB$46,13,0)),"-",VLOOKUP(E8,'2012'!$P$10:$AB$46,13,0))</f>
        <v>9</v>
      </c>
      <c r="AS8" s="360">
        <f>IF(ISERROR(VLOOKUP(E8,'2013'!$P$10:$AB$45,13,0)),"-",VLOOKUP(E8,'2013'!$P$10:$AB$45,13,0))</f>
        <v>7</v>
      </c>
      <c r="AT8" s="360">
        <f>IF(ISERROR(VLOOKUP(E8,'2014'!$P$10:$AB$43,13,0)),"-",VLOOKUP(E8,'2014'!$P$10:$AB$43,13,0))</f>
        <v>7</v>
      </c>
      <c r="AU8" s="360">
        <f>IF(ISERROR(VLOOKUP(E8,'2015'!$P$10:$AB$69,13,0)),"-",VLOOKUP(E8,'2015'!$P$10:$AB$69,13,0))</f>
        <v>7</v>
      </c>
      <c r="AV8" s="360">
        <f>IF(ISERROR(VLOOKUP(E8,'2016'!$P$10:$AB$49,13,0)),"-",VLOOKUP(E8,'2016'!$P$10:$AB$49,13,0))</f>
        <v>7</v>
      </c>
      <c r="AW8" s="458">
        <f>IF(ISERROR(VLOOKUP(E8,'2017'!$P$10:$AB$47,13,0)),"-",VLOOKUP(E8,'2017'!$P$10:$AB$47,13,0))</f>
        <v>5</v>
      </c>
      <c r="AX8" s="359">
        <f>IF(ISERROR(VLOOKUP(E8,'2018'!$P$10:$AB$55,13,0)),"-",VLOOKUP(E8,'2018'!$P$10:$AB$55,13,0))</f>
        <v>6</v>
      </c>
      <c r="AY8" s="359">
        <f>IF(ISERROR(VLOOKUP(E8,'2019'!$P$10:$AB$55,13,0)),"-",VLOOKUP(E8,'2019'!$P$10:$AB$55,13,0))</f>
        <v>7</v>
      </c>
      <c r="AZ8" s="359">
        <f>IF(ISERROR(VLOOKUP(E8,'2020'!$P$10:$AB$47,13,0)),"-",VLOOKUP(E8,'2020'!$P$10:$AB$47,13,0))</f>
        <v>3</v>
      </c>
      <c r="BA8" s="480">
        <f>IF(ISERROR(VLOOKUP(E8,'2021'!$P$10:$AB$47,13,0)),"-",VLOOKUP(E8,'2021'!$P$10:$AB$47,13,0))</f>
        <v>1</v>
      </c>
      <c r="BB8" s="358"/>
      <c r="BD8" s="25">
        <f>IF(BX8="","",RANK(BX8,$BX$7:$BX$188,1))</f>
        <v>176</v>
      </c>
      <c r="BE8" s="5" t="s">
        <v>263</v>
      </c>
      <c r="BF8" s="3">
        <f>IF(ISERROR(VLOOKUP($BE8,Tables!$M$3:$U$201,BF$2,0)),"0",(VLOOKUP($BE8,Tables!$M$3:$U$201,BF$2,0)))</f>
        <v>16</v>
      </c>
      <c r="BG8" s="4">
        <f>IF(ISERROR(VLOOKUP($BE8,Tables!$M$3:$U$201,BG$2,0)),"0",(VLOOKUP($BE8,Tables!$M$3:$U$201,BG$2,0)))</f>
        <v>0</v>
      </c>
      <c r="BH8" s="4">
        <f>IF(ISERROR(VLOOKUP($BE8,Tables!$M$3:$U$201,BH$2,0)),"0",(VLOOKUP($BE8,Tables!$M$3:$U$201,BH$2,0)))</f>
        <v>0</v>
      </c>
      <c r="BI8" s="4">
        <f>IF(ISERROR(VLOOKUP($BE8,Tables!$M$3:$U$201,BI$2,0)),"0",(VLOOKUP($BE8,Tables!$M$3:$U$201,BI$2,0)))</f>
        <v>16</v>
      </c>
      <c r="BJ8" s="4">
        <f>IF(ISERROR(VLOOKUP($BE8,Tables!$M$3:$U$201,BJ$2,0)),"0",(VLOOKUP($BE8,Tables!$M$3:$U$201,BJ$2,0)))</f>
        <v>4</v>
      </c>
      <c r="BK8" s="4">
        <f>IF(ISERROR(VLOOKUP($BE8,Tables!$M$3:$U$201,BK$2,0)),"0",(VLOOKUP($BE8,Tables!$M$3:$U$201,BK$2,0)))</f>
        <v>56</v>
      </c>
      <c r="BL8" s="4">
        <f>IF(ISERROR(VLOOKUP($BE8,Tables!$M$3:$U$201,BL$2,0)),"0",(VLOOKUP($BE8,Tables!$M$3:$U$201,BL$2,0)))</f>
        <v>-52</v>
      </c>
      <c r="BM8" s="321">
        <f>IF(ISERROR(VLOOKUP($BE8,Tables!$M$3:$U$201,BM$2,0)),"0",(VLOOKUP($BE8,Tables!$M$3:$U$201,BM$2,0)))</f>
        <v>0</v>
      </c>
      <c r="BN8" s="20">
        <v>2</v>
      </c>
      <c r="BO8" s="12">
        <f t="shared" ref="BO8:BO71" si="11">IF(BF8=0,"999",RANK(BM8,BM$7:BM$188))</f>
        <v>174</v>
      </c>
      <c r="BP8" s="13">
        <f t="shared" ref="BP8:BP71" si="12">COUNTIF($BO$7:$BO$188,BO8)</f>
        <v>9</v>
      </c>
      <c r="BQ8" s="12">
        <f t="shared" ref="BQ8:BQ71" si="13">IF(BP8=1,"",RANK(BL8,$BL$7:$BL$188))</f>
        <v>144</v>
      </c>
      <c r="BR8" s="13">
        <f t="shared" ref="BR8:BR71" si="14">IF(BQ8="",1,COUNTIF($BQ$7:$BQ$188,BQ8))</f>
        <v>1</v>
      </c>
      <c r="BS8" s="12" t="str">
        <f t="shared" ref="BS8:BS71" si="15">IF(BR8=1,"",RANK(BJ8,$BJ$7:$BJ$188))</f>
        <v/>
      </c>
      <c r="BT8" s="16">
        <f t="shared" ref="BT8:BT71" si="16">VALUE(BO8&amp;IF(BP8=1,"000",TEXT(RANK(BL8,$BL$7:$BL$188),"000"))&amp;IF(BR8=1,"000",TEXT(RANK(BJ8,$BJ$7:$BJ$188),"000")))</f>
        <v>174144000</v>
      </c>
      <c r="BU8" s="13">
        <f t="shared" ref="BU8:BU71" si="17">IF(BT8="",1,COUNTIF($BT$7:$BT$188,BT8))</f>
        <v>1</v>
      </c>
      <c r="BV8" s="24" t="str">
        <f t="shared" ref="BV8:BV71" si="18">IF(BU8=1,"0",BW8)</f>
        <v>0</v>
      </c>
      <c r="BW8" s="14">
        <v>2</v>
      </c>
      <c r="BX8" s="16">
        <f t="shared" ref="BX8:BX71" si="19">VALUE(BO8&amp;IF(BP8=1,"000",TEXT(RANK(BL8,$BL$7:$BL$188),"000"))&amp;IF(BR8=1,"000",TEXT(RANK(BJ8,$BJ$7:$BJ$188),"000"))&amp;TEXT(BV8,"000"))</f>
        <v>174144000000</v>
      </c>
      <c r="BY8" s="15" t="e">
        <f>VLOOKUP(E8,#REF!,2,0)</f>
        <v>#REF!</v>
      </c>
      <c r="BZ8" s="15">
        <f t="shared" ref="BZ8:BZ71" si="20">IF(BT8="","",RANK(BT8,$BT$7:$BT$188,1))</f>
        <v>176</v>
      </c>
      <c r="CA8" s="424">
        <f t="shared" ref="CA8:CA71" si="21">IF(VLOOKUP(BN8,$BD$7:$BF$188,3,0)&gt;0,1,0)</f>
        <v>1</v>
      </c>
    </row>
    <row r="9" spans="1:79" ht="26.25" customHeight="1" thickBot="1" x14ac:dyDescent="0.3">
      <c r="A9" s="55"/>
      <c r="B9" s="726">
        <f t="shared" si="2"/>
        <v>3</v>
      </c>
      <c r="C9" s="727"/>
      <c r="D9" s="350"/>
      <c r="E9" s="38" t="str">
        <f t="shared" ref="E9:E72" si="22">IF(CA9=0,"-",VLOOKUP($BN9,$BD$7:$BE$188,2,0))</f>
        <v>bobbiebobras</v>
      </c>
      <c r="F9" s="39">
        <f t="shared" ref="F9:F72" si="23">COUNT(AJ9:BA9)</f>
        <v>13</v>
      </c>
      <c r="G9" s="40">
        <f t="shared" si="3"/>
        <v>319</v>
      </c>
      <c r="H9" s="41">
        <f t="shared" si="4"/>
        <v>192</v>
      </c>
      <c r="I9" s="41">
        <f t="shared" si="5"/>
        <v>55</v>
      </c>
      <c r="J9" s="41">
        <f t="shared" si="6"/>
        <v>72</v>
      </c>
      <c r="K9" s="41">
        <f t="shared" si="7"/>
        <v>921</v>
      </c>
      <c r="L9" s="41">
        <f t="shared" si="8"/>
        <v>431</v>
      </c>
      <c r="M9" s="42">
        <f t="shared" si="9"/>
        <v>490</v>
      </c>
      <c r="N9" s="43">
        <f t="shared" si="10"/>
        <v>631</v>
      </c>
      <c r="O9" s="406" t="e">
        <f t="shared" si="0"/>
        <v>#REF!</v>
      </c>
      <c r="P9" s="406" t="e">
        <f t="shared" si="0"/>
        <v>#REF!</v>
      </c>
      <c r="Q9" s="406" t="e">
        <f t="shared" si="0"/>
        <v>#REF!</v>
      </c>
      <c r="R9" s="406" t="e">
        <f t="shared" si="0"/>
        <v>#REF!</v>
      </c>
      <c r="S9" s="406" t="e">
        <f t="shared" si="0"/>
        <v>#REF!</v>
      </c>
      <c r="T9" s="406" t="e">
        <f t="shared" si="0"/>
        <v>#REF!</v>
      </c>
      <c r="U9" s="406" t="e">
        <f t="shared" si="0"/>
        <v>#REF!</v>
      </c>
      <c r="V9" s="54" t="e">
        <f t="shared" si="0"/>
        <v>#REF!</v>
      </c>
      <c r="W9" s="407" t="e">
        <f t="shared" si="0"/>
        <v>#REF!</v>
      </c>
      <c r="X9" s="406" t="e">
        <f t="shared" si="0"/>
        <v>#REF!</v>
      </c>
      <c r="Y9" s="406" t="e">
        <f t="shared" si="0"/>
        <v>#REF!</v>
      </c>
      <c r="Z9" s="406" t="e">
        <f t="shared" si="0"/>
        <v>#REF!</v>
      </c>
      <c r="AA9" s="406" t="e">
        <f t="shared" si="0"/>
        <v>#REF!</v>
      </c>
      <c r="AB9" s="406" t="e">
        <f t="shared" si="0"/>
        <v>#REF!</v>
      </c>
      <c r="AC9" s="406" t="e">
        <f t="shared" si="0"/>
        <v>#REF!</v>
      </c>
      <c r="AD9" s="54" t="e">
        <f t="shared" si="0"/>
        <v>#REF!</v>
      </c>
      <c r="AE9" s="54"/>
      <c r="AF9" s="462">
        <f t="shared" si="1"/>
        <v>1.9780564263322884</v>
      </c>
      <c r="AG9" s="54"/>
      <c r="AH9" s="463">
        <f t="shared" ref="AH9:AH72" si="24">MIN(AJ9:BA9)</f>
        <v>2</v>
      </c>
      <c r="AI9" s="51"/>
      <c r="AJ9" s="481" t="str">
        <f>IF(ISERROR(VLOOKUP(E9,'2004'!$P$10:$AB$18,13,0)),"-",VLOOKUP(E9,'2004'!$P$10:$AB$18,13,0))</f>
        <v>-</v>
      </c>
      <c r="AK9" s="360" t="str">
        <f>IF(ISERROR(VLOOKUP(E9,'2005'!$P$10:$AB$18,13,0)),"-",VLOOKUP(E9,'2005'!$P$10:$AB$18,13,0))</f>
        <v>-</v>
      </c>
      <c r="AL9" s="360" t="str">
        <f>IF(ISERROR(VLOOKUP(E9,'2006'!$P$10:$AB$60,13,0)),"-",VLOOKUP(E9,'2006'!$P$10:$AB$60,13,0))</f>
        <v>-</v>
      </c>
      <c r="AM9" s="360" t="str">
        <f>IF(ISERROR(VLOOKUP(E9,'2007'!$P$10:$AB$60,13,0)),"-",VLOOKUP(E9,'2007'!$P$10:$AB$60,13,0))</f>
        <v>-</v>
      </c>
      <c r="AN9" s="360">
        <f>IF(ISERROR(VLOOKUP(E9,'2008'!$P$10:$AB$60,13,0)),"-",VLOOKUP(E9,'2008'!$P$10:$AB$60,13,0))</f>
        <v>2</v>
      </c>
      <c r="AO9" s="360" t="str">
        <f>IF(ISERROR(VLOOKUP(E9,'2009'!$P$10:$AB$80,13,0)),"-",VLOOKUP(E9,'2009'!$P$10:$AB$80,13,0))</f>
        <v>-</v>
      </c>
      <c r="AP9" s="360">
        <f>IF(ISERROR(VLOOKUP(E9,'2010'!$P$10:$AB$42,13,0)),"-",VLOOKUP(E9,'2010'!$P$10:$AB$42,13,0))</f>
        <v>3</v>
      </c>
      <c r="AQ9" s="360">
        <f>IF(ISERROR(VLOOKUP(E9,'2011'!$P$10:$AB$28,13,0)),"-",VLOOKUP(E9,'2011'!$P$10:$AB$28,13,0))</f>
        <v>3</v>
      </c>
      <c r="AR9" s="360">
        <f>IF(ISERROR(VLOOKUP(E9,'2012'!$P$10:$AB$46,13,0)),"-",VLOOKUP(E9,'2012'!$P$10:$AB$46,13,0))</f>
        <v>12</v>
      </c>
      <c r="AS9" s="360">
        <f>IF(ISERROR(VLOOKUP(E9,'2013'!$P$10:$AB$45,13,0)),"-",VLOOKUP(E9,'2013'!$P$10:$AB$45,13,0))</f>
        <v>4</v>
      </c>
      <c r="AT9" s="360">
        <f>IF(ISERROR(VLOOKUP(E9,'2014'!$P$10:$AB$43,13,0)),"-",VLOOKUP(E9,'2014'!$P$10:$AB$43,13,0))</f>
        <v>12</v>
      </c>
      <c r="AU9" s="360">
        <f>IF(ISERROR(VLOOKUP(E9,'2015'!$P$10:$AB$69,13,0)),"-",VLOOKUP(E9,'2015'!$P$10:$AB$69,13,0))</f>
        <v>12</v>
      </c>
      <c r="AV9" s="360">
        <f>IF(ISERROR(VLOOKUP(E9,'2016'!$P$10:$AB$49,13,0)),"-",VLOOKUP(E9,'2016'!$P$10:$AB$49,13,0))</f>
        <v>11</v>
      </c>
      <c r="AW9" s="458">
        <f>IF(ISERROR(VLOOKUP(E9,'2017'!$P$10:$AB$47,13,0)),"-",VLOOKUP(E9,'2017'!$P$10:$AB$47,13,0))</f>
        <v>6</v>
      </c>
      <c r="AX9" s="359">
        <f>IF(ISERROR(VLOOKUP(E9,'2018'!$P$10:$AB$55,13,0)),"-",VLOOKUP(E9,'2018'!$P$10:$AB$55,13,0))</f>
        <v>2</v>
      </c>
      <c r="AY9" s="359">
        <f>IF(ISERROR(VLOOKUP(E9,'2019'!$P$10:$AB$55,13,0)),"-",VLOOKUP(E9,'2019'!$P$10:$AB$55,13,0))</f>
        <v>4</v>
      </c>
      <c r="AZ9" s="359">
        <f>IF(ISERROR(VLOOKUP(E9,'2020'!$P$10:$AB$47,13,0)),"-",VLOOKUP(E9,'2020'!$P$10:$AB$47,13,0))</f>
        <v>4</v>
      </c>
      <c r="BA9" s="480">
        <f>IF(ISERROR(VLOOKUP(E9,'2021'!$P$10:$AB$47,13,0)),"-",VLOOKUP(E9,'2021'!$P$10:$AB$47,13,0))</f>
        <v>4</v>
      </c>
      <c r="BB9" s="358"/>
      <c r="BD9" s="25">
        <f t="shared" ref="BD9:BD72" si="25">IF(BX9="","",RANK(BX9,$BX$7:$BX$188,1))</f>
        <v>79</v>
      </c>
      <c r="BE9" s="5" t="s">
        <v>236</v>
      </c>
      <c r="BF9" s="3">
        <f>IF(ISERROR(VLOOKUP($BE9,Tables!$M$3:$U$201,BF$2,0)),"0",(VLOOKUP($BE9,Tables!$M$3:$U$201,BF$2,0)))</f>
        <v>32</v>
      </c>
      <c r="BG9" s="4">
        <f>IF(ISERROR(VLOOKUP($BE9,Tables!$M$3:$U$201,BG$2,0)),"0",(VLOOKUP($BE9,Tables!$M$3:$U$201,BG$2,0)))</f>
        <v>10</v>
      </c>
      <c r="BH9" s="4">
        <f>IF(ISERROR(VLOOKUP($BE9,Tables!$M$3:$U$201,BH$2,0)),"0",(VLOOKUP($BE9,Tables!$M$3:$U$201,BH$2,0)))</f>
        <v>2</v>
      </c>
      <c r="BI9" s="4">
        <f>IF(ISERROR(VLOOKUP($BE9,Tables!$M$3:$U$201,BI$2,0)),"0",(VLOOKUP($BE9,Tables!$M$3:$U$201,BI$2,0)))</f>
        <v>20</v>
      </c>
      <c r="BJ9" s="4">
        <f>IF(ISERROR(VLOOKUP($BE9,Tables!$M$3:$U$201,BJ$2,0)),"0",(VLOOKUP($BE9,Tables!$M$3:$U$201,BJ$2,0)))</f>
        <v>54</v>
      </c>
      <c r="BK9" s="4">
        <f>IF(ISERROR(VLOOKUP($BE9,Tables!$M$3:$U$201,BK$2,0)),"0",(VLOOKUP($BE9,Tables!$M$3:$U$201,BK$2,0)))</f>
        <v>99</v>
      </c>
      <c r="BL9" s="4">
        <f>IF(ISERROR(VLOOKUP($BE9,Tables!$M$3:$U$201,BL$2,0)),"0",(VLOOKUP($BE9,Tables!$M$3:$U$201,BL$2,0)))</f>
        <v>-45</v>
      </c>
      <c r="BM9" s="321">
        <f>IF(ISERROR(VLOOKUP($BE9,Tables!$M$3:$U$201,BM$2,0)),"0",(VLOOKUP($BE9,Tables!$M$3:$U$201,BM$2,0)))</f>
        <v>32</v>
      </c>
      <c r="BN9" s="20">
        <v>3</v>
      </c>
      <c r="BO9" s="12">
        <f t="shared" si="11"/>
        <v>78</v>
      </c>
      <c r="BP9" s="13">
        <f t="shared" si="12"/>
        <v>2</v>
      </c>
      <c r="BQ9" s="12">
        <f t="shared" si="13"/>
        <v>138</v>
      </c>
      <c r="BR9" s="13">
        <f t="shared" si="14"/>
        <v>2</v>
      </c>
      <c r="BS9" s="12">
        <f t="shared" si="15"/>
        <v>67</v>
      </c>
      <c r="BT9" s="16">
        <f t="shared" si="16"/>
        <v>78138067</v>
      </c>
      <c r="BU9" s="13">
        <f t="shared" si="17"/>
        <v>1</v>
      </c>
      <c r="BV9" s="24" t="str">
        <f t="shared" si="18"/>
        <v>0</v>
      </c>
      <c r="BW9" s="14">
        <v>3</v>
      </c>
      <c r="BX9" s="16">
        <f t="shared" si="19"/>
        <v>78138067000</v>
      </c>
      <c r="BY9" s="15" t="e">
        <f>VLOOKUP(E9,#REF!,2,0)</f>
        <v>#REF!</v>
      </c>
      <c r="BZ9" s="15">
        <f t="shared" si="20"/>
        <v>79</v>
      </c>
      <c r="CA9" s="424">
        <f t="shared" si="21"/>
        <v>1</v>
      </c>
    </row>
    <row r="10" spans="1:79" ht="26.25" customHeight="1" thickBot="1" x14ac:dyDescent="0.3">
      <c r="A10" s="55"/>
      <c r="B10" s="726">
        <f t="shared" si="2"/>
        <v>4</v>
      </c>
      <c r="C10" s="727"/>
      <c r="D10" s="350"/>
      <c r="E10" s="38" t="str">
        <f t="shared" si="22"/>
        <v>ElMichaJ</v>
      </c>
      <c r="F10" s="39">
        <f t="shared" si="23"/>
        <v>18</v>
      </c>
      <c r="G10" s="40">
        <f t="shared" si="3"/>
        <v>326</v>
      </c>
      <c r="H10" s="41">
        <f t="shared" si="4"/>
        <v>174</v>
      </c>
      <c r="I10" s="41">
        <f t="shared" si="5"/>
        <v>42</v>
      </c>
      <c r="J10" s="41">
        <f t="shared" si="6"/>
        <v>110</v>
      </c>
      <c r="K10" s="41">
        <f t="shared" si="7"/>
        <v>732</v>
      </c>
      <c r="L10" s="41">
        <f t="shared" si="8"/>
        <v>521</v>
      </c>
      <c r="M10" s="42">
        <f t="shared" si="9"/>
        <v>211</v>
      </c>
      <c r="N10" s="43">
        <f t="shared" si="10"/>
        <v>564</v>
      </c>
      <c r="O10" s="406" t="e">
        <f t="shared" si="0"/>
        <v>#REF!</v>
      </c>
      <c r="P10" s="406" t="e">
        <f t="shared" si="0"/>
        <v>#REF!</v>
      </c>
      <c r="Q10" s="406" t="e">
        <f t="shared" si="0"/>
        <v>#REF!</v>
      </c>
      <c r="R10" s="406" t="e">
        <f t="shared" si="0"/>
        <v>#REF!</v>
      </c>
      <c r="S10" s="406" t="e">
        <f t="shared" si="0"/>
        <v>#REF!</v>
      </c>
      <c r="T10" s="406" t="e">
        <f t="shared" si="0"/>
        <v>#REF!</v>
      </c>
      <c r="U10" s="406" t="e">
        <f t="shared" si="0"/>
        <v>#REF!</v>
      </c>
      <c r="V10" s="54" t="e">
        <f t="shared" si="0"/>
        <v>#REF!</v>
      </c>
      <c r="W10" s="407" t="e">
        <f t="shared" si="0"/>
        <v>#REF!</v>
      </c>
      <c r="X10" s="406" t="e">
        <f t="shared" si="0"/>
        <v>#REF!</v>
      </c>
      <c r="Y10" s="406" t="e">
        <f t="shared" si="0"/>
        <v>#REF!</v>
      </c>
      <c r="Z10" s="406" t="e">
        <f t="shared" si="0"/>
        <v>#REF!</v>
      </c>
      <c r="AA10" s="406" t="e">
        <f t="shared" si="0"/>
        <v>#REF!</v>
      </c>
      <c r="AB10" s="406" t="e">
        <f t="shared" si="0"/>
        <v>#REF!</v>
      </c>
      <c r="AC10" s="406" t="e">
        <f t="shared" si="0"/>
        <v>#REF!</v>
      </c>
      <c r="AD10" s="54" t="e">
        <f t="shared" si="0"/>
        <v>#REF!</v>
      </c>
      <c r="AE10" s="54"/>
      <c r="AF10" s="462">
        <f t="shared" si="1"/>
        <v>1.7300613496932515</v>
      </c>
      <c r="AG10" s="54"/>
      <c r="AH10" s="463">
        <f t="shared" si="24"/>
        <v>3</v>
      </c>
      <c r="AI10" s="51"/>
      <c r="AJ10" s="481">
        <f>IF(ISERROR(VLOOKUP(E10,'2004'!$P$10:$AB$18,13,0)),"-",VLOOKUP(E10,'2004'!$P$10:$AB$18,13,0))</f>
        <v>3</v>
      </c>
      <c r="AK10" s="360">
        <f>IF(ISERROR(VLOOKUP(E10,'2005'!$P$10:$AB$18,13,0)),"-",VLOOKUP(E10,'2005'!$P$10:$AB$18,13,0))</f>
        <v>5</v>
      </c>
      <c r="AL10" s="360">
        <f>IF(ISERROR(VLOOKUP(E10,'2006'!$P$10:$AB$60,13,0)),"-",VLOOKUP(E10,'2006'!$P$10:$AB$60,13,0))</f>
        <v>10</v>
      </c>
      <c r="AM10" s="360">
        <f>IF(ISERROR(VLOOKUP(E10,'2007'!$P$10:$AB$60,13,0)),"-",VLOOKUP(E10,'2007'!$P$10:$AB$60,13,0))</f>
        <v>13</v>
      </c>
      <c r="AN10" s="360">
        <f>IF(ISERROR(VLOOKUP(E10,'2008'!$P$10:$AB$60,13,0)),"-",VLOOKUP(E10,'2008'!$P$10:$AB$60,13,0))</f>
        <v>22</v>
      </c>
      <c r="AO10" s="360">
        <f>IF(ISERROR(VLOOKUP(E10,'2009'!$P$10:$AB$80,13,0)),"-",VLOOKUP(E10,'2009'!$P$10:$AB$80,13,0))</f>
        <v>33</v>
      </c>
      <c r="AP10" s="360">
        <f>IF(ISERROR(VLOOKUP(E10,'2010'!$P$10:$AB$42,13,0)),"-",VLOOKUP(E10,'2010'!$P$10:$AB$42,13,0))</f>
        <v>10</v>
      </c>
      <c r="AQ10" s="360">
        <f>IF(ISERROR(VLOOKUP(E10,'2011'!$P$10:$AB$28,13,0)),"-",VLOOKUP(E10,'2011'!$P$10:$AB$28,13,0))</f>
        <v>10</v>
      </c>
      <c r="AR10" s="360">
        <f>IF(ISERROR(VLOOKUP(E10,'2012'!$P$10:$AB$46,13,0)),"-",VLOOKUP(E10,'2012'!$P$10:$AB$46,13,0))</f>
        <v>13</v>
      </c>
      <c r="AS10" s="360">
        <f>IF(ISERROR(VLOOKUP(E10,'2013'!$P$10:$AB$45,13,0)),"-",VLOOKUP(E10,'2013'!$P$10:$AB$45,13,0))</f>
        <v>14</v>
      </c>
      <c r="AT10" s="360">
        <f>IF(ISERROR(VLOOKUP(E10,'2014'!$P$10:$AB$43,13,0)),"-",VLOOKUP(E10,'2014'!$P$10:$AB$43,13,0))</f>
        <v>18</v>
      </c>
      <c r="AU10" s="360">
        <f>IF(ISERROR(VLOOKUP(E10,'2015'!$P$10:$AB$69,13,0)),"-",VLOOKUP(E10,'2015'!$P$10:$AB$69,13,0))</f>
        <v>27</v>
      </c>
      <c r="AV10" s="360">
        <f>IF(ISERROR(VLOOKUP(E10,'2016'!$P$10:$AB$49,13,0)),"-",VLOOKUP(E10,'2016'!$P$10:$AB$49,13,0))</f>
        <v>15</v>
      </c>
      <c r="AW10" s="458">
        <f>IF(ISERROR(VLOOKUP(E10,'2017'!$P$10:$AB$47,13,0)),"-",VLOOKUP(E10,'2017'!$P$10:$AB$47,13,0))</f>
        <v>9</v>
      </c>
      <c r="AX10" s="359">
        <f>IF(ISERROR(VLOOKUP(E10,'2018'!$P$10:$AB$55,13,0)),"-",VLOOKUP(E10,'2018'!$P$10:$AB$55,13,0))</f>
        <v>12</v>
      </c>
      <c r="AY10" s="359">
        <f>IF(ISERROR(VLOOKUP(E10,'2019'!$P$10:$AB$55,13,0)),"-",VLOOKUP(E10,'2019'!$P$10:$AB$55,13,0))</f>
        <v>13</v>
      </c>
      <c r="AZ10" s="359">
        <f>IF(ISERROR(VLOOKUP(E10,'2020'!$P$10:$AB$47,13,0)),"-",VLOOKUP(E10,'2020'!$P$10:$AB$47,13,0))</f>
        <v>5</v>
      </c>
      <c r="BA10" s="480">
        <f>IF(ISERROR(VLOOKUP(E10,'2021'!$P$10:$AB$47,13,0)),"-",VLOOKUP(E10,'2021'!$P$10:$AB$47,13,0))</f>
        <v>7</v>
      </c>
      <c r="BB10" s="358"/>
      <c r="BD10" s="25">
        <f t="shared" si="25"/>
        <v>156</v>
      </c>
      <c r="BE10" s="5" t="s">
        <v>290</v>
      </c>
      <c r="BF10" s="3">
        <f>IF(ISERROR(VLOOKUP($BE10,Tables!$M$3:$U$201,BF$2,0)),"0",(VLOOKUP($BE10,Tables!$M$3:$U$201,BF$2,0)))</f>
        <v>16</v>
      </c>
      <c r="BG10" s="4">
        <f>IF(ISERROR(VLOOKUP($BE10,Tables!$M$3:$U$201,BG$2,0)),"0",(VLOOKUP($BE10,Tables!$M$3:$U$201,BG$2,0)))</f>
        <v>0</v>
      </c>
      <c r="BH10" s="4">
        <f>IF(ISERROR(VLOOKUP($BE10,Tables!$M$3:$U$201,BH$2,0)),"0",(VLOOKUP($BE10,Tables!$M$3:$U$201,BH$2,0)))</f>
        <v>4</v>
      </c>
      <c r="BI10" s="4">
        <f>IF(ISERROR(VLOOKUP($BE10,Tables!$M$3:$U$201,BI$2,0)),"0",(VLOOKUP($BE10,Tables!$M$3:$U$201,BI$2,0)))</f>
        <v>12</v>
      </c>
      <c r="BJ10" s="4">
        <f>IF(ISERROR(VLOOKUP($BE10,Tables!$M$3:$U$201,BJ$2,0)),"0",(VLOOKUP($BE10,Tables!$M$3:$U$201,BJ$2,0)))</f>
        <v>11</v>
      </c>
      <c r="BK10" s="4">
        <f>IF(ISERROR(VLOOKUP($BE10,Tables!$M$3:$U$201,BK$2,0)),"0",(VLOOKUP($BE10,Tables!$M$3:$U$201,BK$2,0)))</f>
        <v>44</v>
      </c>
      <c r="BL10" s="4">
        <f>IF(ISERROR(VLOOKUP($BE10,Tables!$M$3:$U$201,BL$2,0)),"0",(VLOOKUP($BE10,Tables!$M$3:$U$201,BL$2,0)))</f>
        <v>-33</v>
      </c>
      <c r="BM10" s="321">
        <f>IF(ISERROR(VLOOKUP($BE10,Tables!$M$3:$U$201,BM$2,0)),"0",(VLOOKUP($BE10,Tables!$M$3:$U$201,BM$2,0)))</f>
        <v>4</v>
      </c>
      <c r="BN10" s="20">
        <v>4</v>
      </c>
      <c r="BO10" s="12">
        <f t="shared" si="11"/>
        <v>153</v>
      </c>
      <c r="BP10" s="13">
        <f t="shared" si="12"/>
        <v>8</v>
      </c>
      <c r="BQ10" s="12">
        <f t="shared" si="13"/>
        <v>120</v>
      </c>
      <c r="BR10" s="13">
        <f t="shared" si="14"/>
        <v>2</v>
      </c>
      <c r="BS10" s="12">
        <f t="shared" si="15"/>
        <v>146</v>
      </c>
      <c r="BT10" s="16">
        <f t="shared" si="16"/>
        <v>153120146</v>
      </c>
      <c r="BU10" s="13">
        <f t="shared" si="17"/>
        <v>1</v>
      </c>
      <c r="BV10" s="24" t="str">
        <f t="shared" si="18"/>
        <v>0</v>
      </c>
      <c r="BW10" s="14">
        <v>4</v>
      </c>
      <c r="BX10" s="16">
        <f t="shared" si="19"/>
        <v>153120146000</v>
      </c>
      <c r="BY10" s="15" t="e">
        <f>VLOOKUP(E10,#REF!,2,0)</f>
        <v>#REF!</v>
      </c>
      <c r="BZ10" s="15">
        <f t="shared" si="20"/>
        <v>156</v>
      </c>
      <c r="CA10" s="424">
        <f t="shared" si="21"/>
        <v>1</v>
      </c>
    </row>
    <row r="11" spans="1:79" ht="26.25" customHeight="1" thickBot="1" x14ac:dyDescent="0.3">
      <c r="A11" s="55"/>
      <c r="B11" s="726">
        <f t="shared" si="2"/>
        <v>5</v>
      </c>
      <c r="C11" s="727"/>
      <c r="D11" s="350"/>
      <c r="E11" s="38" t="str">
        <f t="shared" si="22"/>
        <v>Bomb</v>
      </c>
      <c r="F11" s="39">
        <f t="shared" si="23"/>
        <v>14</v>
      </c>
      <c r="G11" s="40">
        <f t="shared" si="3"/>
        <v>304</v>
      </c>
      <c r="H11" s="41">
        <f t="shared" si="4"/>
        <v>160</v>
      </c>
      <c r="I11" s="41">
        <f t="shared" si="5"/>
        <v>62</v>
      </c>
      <c r="J11" s="41">
        <f t="shared" si="6"/>
        <v>82</v>
      </c>
      <c r="K11" s="41">
        <f t="shared" si="7"/>
        <v>612</v>
      </c>
      <c r="L11" s="41">
        <f t="shared" si="8"/>
        <v>380</v>
      </c>
      <c r="M11" s="42">
        <f t="shared" si="9"/>
        <v>232</v>
      </c>
      <c r="N11" s="43">
        <f t="shared" si="10"/>
        <v>542</v>
      </c>
      <c r="O11" s="406" t="e">
        <f t="shared" si="0"/>
        <v>#REF!</v>
      </c>
      <c r="P11" s="406" t="e">
        <f t="shared" si="0"/>
        <v>#REF!</v>
      </c>
      <c r="Q11" s="406" t="e">
        <f t="shared" si="0"/>
        <v>#REF!</v>
      </c>
      <c r="R11" s="406" t="e">
        <f t="shared" si="0"/>
        <v>#REF!</v>
      </c>
      <c r="S11" s="406" t="e">
        <f t="shared" si="0"/>
        <v>#REF!</v>
      </c>
      <c r="T11" s="406" t="e">
        <f t="shared" si="0"/>
        <v>#REF!</v>
      </c>
      <c r="U11" s="406" t="e">
        <f t="shared" si="0"/>
        <v>#REF!</v>
      </c>
      <c r="V11" s="54" t="e">
        <f t="shared" si="0"/>
        <v>#REF!</v>
      </c>
      <c r="W11" s="407" t="e">
        <f t="shared" si="0"/>
        <v>#REF!</v>
      </c>
      <c r="X11" s="406" t="e">
        <f t="shared" si="0"/>
        <v>#REF!</v>
      </c>
      <c r="Y11" s="406" t="e">
        <f t="shared" si="0"/>
        <v>#REF!</v>
      </c>
      <c r="Z11" s="406" t="e">
        <f t="shared" si="0"/>
        <v>#REF!</v>
      </c>
      <c r="AA11" s="406" t="e">
        <f t="shared" si="0"/>
        <v>#REF!</v>
      </c>
      <c r="AB11" s="406" t="e">
        <f t="shared" si="0"/>
        <v>#REF!</v>
      </c>
      <c r="AC11" s="406" t="e">
        <f t="shared" si="0"/>
        <v>#REF!</v>
      </c>
      <c r="AD11" s="54" t="e">
        <f t="shared" si="0"/>
        <v>#REF!</v>
      </c>
      <c r="AE11" s="54"/>
      <c r="AF11" s="462">
        <f t="shared" si="1"/>
        <v>1.7828947368421053</v>
      </c>
      <c r="AG11" s="54"/>
      <c r="AH11" s="463">
        <f t="shared" si="24"/>
        <v>4</v>
      </c>
      <c r="AI11" s="51"/>
      <c r="AJ11" s="481" t="str">
        <f>IF(ISERROR(VLOOKUP(E11,'2004'!$P$10:$AB$18,13,0)),"-",VLOOKUP(E11,'2004'!$P$10:$AB$18,13,0))</f>
        <v>-</v>
      </c>
      <c r="AK11" s="360" t="str">
        <f>IF(ISERROR(VLOOKUP(E11,'2005'!$P$10:$AB$18,13,0)),"-",VLOOKUP(E11,'2005'!$P$10:$AB$18,13,0))</f>
        <v>-</v>
      </c>
      <c r="AL11" s="360" t="str">
        <f>IF(ISERROR(VLOOKUP(E11,'2006'!$P$10:$AB$60,13,0)),"-",VLOOKUP(E11,'2006'!$P$10:$AB$60,13,0))</f>
        <v>-</v>
      </c>
      <c r="AM11" s="360">
        <f>IF(ISERROR(VLOOKUP(E11,'2007'!$P$10:$AB$60,13,0)),"-",VLOOKUP(E11,'2007'!$P$10:$AB$60,13,0))</f>
        <v>22</v>
      </c>
      <c r="AN11" s="360">
        <f>IF(ISERROR(VLOOKUP(E11,'2008'!$P$10:$AB$60,13,0)),"-",VLOOKUP(E11,'2008'!$P$10:$AB$60,13,0))</f>
        <v>15</v>
      </c>
      <c r="AO11" s="360">
        <f>IF(ISERROR(VLOOKUP(E11,'2009'!$P$10:$AB$80,13,0)),"-",VLOOKUP(E11,'2009'!$P$10:$AB$80,13,0))</f>
        <v>15</v>
      </c>
      <c r="AP11" s="360">
        <f>IF(ISERROR(VLOOKUP(E11,'2010'!$P$10:$AB$42,13,0)),"-",VLOOKUP(E11,'2010'!$P$10:$AB$42,13,0))</f>
        <v>8</v>
      </c>
      <c r="AQ11" s="360" t="str">
        <f>IF(ISERROR(VLOOKUP(E11,'2011'!$P$10:$AB$28,13,0)),"-",VLOOKUP(E11,'2011'!$P$10:$AB$28,13,0))</f>
        <v>-</v>
      </c>
      <c r="AR11" s="360">
        <f>IF(ISERROR(VLOOKUP(E11,'2012'!$P$10:$AB$46,13,0)),"-",VLOOKUP(E11,'2012'!$P$10:$AB$46,13,0))</f>
        <v>8</v>
      </c>
      <c r="AS11" s="360">
        <f>IF(ISERROR(VLOOKUP(E11,'2013'!$P$10:$AB$45,13,0)),"-",VLOOKUP(E11,'2013'!$P$10:$AB$45,13,0))</f>
        <v>10</v>
      </c>
      <c r="AT11" s="360">
        <f>IF(ISERROR(VLOOKUP(E11,'2014'!$P$10:$AB$43,13,0)),"-",VLOOKUP(E11,'2014'!$P$10:$AB$43,13,0))</f>
        <v>8</v>
      </c>
      <c r="AU11" s="360">
        <f>IF(ISERROR(VLOOKUP(E11,'2015'!$P$10:$AB$69,13,0)),"-",VLOOKUP(E11,'2015'!$P$10:$AB$69,13,0))</f>
        <v>9</v>
      </c>
      <c r="AV11" s="360">
        <f>IF(ISERROR(VLOOKUP(E11,'2016'!$P$10:$AB$49,13,0)),"-",VLOOKUP(E11,'2016'!$P$10:$AB$49,13,0))</f>
        <v>4</v>
      </c>
      <c r="AW11" s="458">
        <f>IF(ISERROR(VLOOKUP(E11,'2017'!$P$10:$AB$47,13,0)),"-",VLOOKUP(E11,'2017'!$P$10:$AB$47,13,0))</f>
        <v>4</v>
      </c>
      <c r="AX11" s="359">
        <f>IF(ISERROR(VLOOKUP(E11,'2018'!$P$10:$AB$55,13,0)),"-",VLOOKUP(E11,'2018'!$P$10:$AB$55,13,0))</f>
        <v>9</v>
      </c>
      <c r="AY11" s="359">
        <f>IF(ISERROR(VLOOKUP(E11,'2019'!$P$10:$AB$55,13,0)),"-",VLOOKUP(E11,'2019'!$P$10:$AB$55,13,0))</f>
        <v>11</v>
      </c>
      <c r="AZ11" s="359">
        <f>IF(ISERROR(VLOOKUP(E11,'2020'!$P$10:$AB$47,13,0)),"-",VLOOKUP(E11,'2020'!$P$10:$AB$47,13,0))</f>
        <v>9</v>
      </c>
      <c r="BA11" s="480">
        <f>IF(ISERROR(VLOOKUP(E11,'2021'!$P$10:$AB$47,13,0)),"-",VLOOKUP(E11,'2021'!$P$10:$AB$47,13,0))</f>
        <v>13</v>
      </c>
      <c r="BB11" s="358"/>
      <c r="BD11" s="25">
        <f t="shared" si="25"/>
        <v>73</v>
      </c>
      <c r="BE11" s="5" t="s">
        <v>167</v>
      </c>
      <c r="BF11" s="3">
        <f>IF(ISERROR(VLOOKUP($BE11,Tables!$M$3:$U$201,BF$2,0)),"0",(VLOOKUP($BE11,Tables!$M$3:$U$201,BF$2,0)))</f>
        <v>26</v>
      </c>
      <c r="BG11" s="4">
        <f>IF(ISERROR(VLOOKUP($BE11,Tables!$M$3:$U$201,BG$2,0)),"0",(VLOOKUP($BE11,Tables!$M$3:$U$201,BG$2,0)))</f>
        <v>10</v>
      </c>
      <c r="BH11" s="4">
        <f>IF(ISERROR(VLOOKUP($BE11,Tables!$M$3:$U$201,BH$2,0)),"0",(VLOOKUP($BE11,Tables!$M$3:$U$201,BH$2,0)))</f>
        <v>5</v>
      </c>
      <c r="BI11" s="4">
        <f>IF(ISERROR(VLOOKUP($BE11,Tables!$M$3:$U$201,BI$2,0)),"0",(VLOOKUP($BE11,Tables!$M$3:$U$201,BI$2,0)))</f>
        <v>11</v>
      </c>
      <c r="BJ11" s="4">
        <f>IF(ISERROR(VLOOKUP($BE11,Tables!$M$3:$U$201,BJ$2,0)),"0",(VLOOKUP($BE11,Tables!$M$3:$U$201,BJ$2,0)))</f>
        <v>40</v>
      </c>
      <c r="BK11" s="4">
        <f>IF(ISERROR(VLOOKUP($BE11,Tables!$M$3:$U$201,BK$2,0)),"0",(VLOOKUP($BE11,Tables!$M$3:$U$201,BK$2,0)))</f>
        <v>33</v>
      </c>
      <c r="BL11" s="4">
        <f>IF(ISERROR(VLOOKUP($BE11,Tables!$M$3:$U$201,BL$2,0)),"0",(VLOOKUP($BE11,Tables!$M$3:$U$201,BL$2,0)))</f>
        <v>7</v>
      </c>
      <c r="BM11" s="321">
        <f>IF(ISERROR(VLOOKUP($BE11,Tables!$M$3:$U$201,BM$2,0)),"0",(VLOOKUP($BE11,Tables!$M$3:$U$201,BM$2,0)))</f>
        <v>35</v>
      </c>
      <c r="BN11" s="20">
        <v>5</v>
      </c>
      <c r="BO11" s="12">
        <f t="shared" si="11"/>
        <v>73</v>
      </c>
      <c r="BP11" s="13">
        <f t="shared" si="12"/>
        <v>1</v>
      </c>
      <c r="BQ11" s="12" t="str">
        <f t="shared" si="13"/>
        <v/>
      </c>
      <c r="BR11" s="13">
        <f t="shared" si="14"/>
        <v>1</v>
      </c>
      <c r="BS11" s="12" t="str">
        <f t="shared" si="15"/>
        <v/>
      </c>
      <c r="BT11" s="16">
        <f t="shared" si="16"/>
        <v>73000000</v>
      </c>
      <c r="BU11" s="13">
        <f t="shared" si="17"/>
        <v>1</v>
      </c>
      <c r="BV11" s="24" t="str">
        <f t="shared" si="18"/>
        <v>0</v>
      </c>
      <c r="BW11" s="14">
        <v>5</v>
      </c>
      <c r="BX11" s="16">
        <f t="shared" si="19"/>
        <v>73000000000</v>
      </c>
      <c r="BY11" s="15" t="e">
        <f>VLOOKUP(E11,#REF!,2,0)</f>
        <v>#REF!</v>
      </c>
      <c r="BZ11" s="15">
        <f t="shared" si="20"/>
        <v>73</v>
      </c>
      <c r="CA11" s="424">
        <f t="shared" si="21"/>
        <v>1</v>
      </c>
    </row>
    <row r="12" spans="1:79" ht="26.25" customHeight="1" thickBot="1" x14ac:dyDescent="0.3">
      <c r="A12" s="55"/>
      <c r="B12" s="726">
        <f t="shared" si="2"/>
        <v>6</v>
      </c>
      <c r="C12" s="727"/>
      <c r="D12" s="350"/>
      <c r="E12" s="38" t="str">
        <f t="shared" si="22"/>
        <v>Playaveli</v>
      </c>
      <c r="F12" s="39">
        <f t="shared" si="23"/>
        <v>11</v>
      </c>
      <c r="G12" s="40">
        <f t="shared" si="3"/>
        <v>235</v>
      </c>
      <c r="H12" s="41">
        <f t="shared" si="4"/>
        <v>167</v>
      </c>
      <c r="I12" s="41">
        <f t="shared" si="5"/>
        <v>34</v>
      </c>
      <c r="J12" s="41">
        <f t="shared" si="6"/>
        <v>34</v>
      </c>
      <c r="K12" s="41">
        <f t="shared" si="7"/>
        <v>765</v>
      </c>
      <c r="L12" s="41">
        <f t="shared" si="8"/>
        <v>261</v>
      </c>
      <c r="M12" s="42">
        <f t="shared" si="9"/>
        <v>504</v>
      </c>
      <c r="N12" s="43">
        <f t="shared" si="10"/>
        <v>535</v>
      </c>
      <c r="O12" s="406" t="e">
        <f t="shared" si="0"/>
        <v>#REF!</v>
      </c>
      <c r="P12" s="406" t="e">
        <f t="shared" si="0"/>
        <v>#REF!</v>
      </c>
      <c r="Q12" s="406" t="e">
        <f t="shared" si="0"/>
        <v>#REF!</v>
      </c>
      <c r="R12" s="406" t="e">
        <f t="shared" si="0"/>
        <v>#REF!</v>
      </c>
      <c r="S12" s="406" t="e">
        <f t="shared" si="0"/>
        <v>#REF!</v>
      </c>
      <c r="T12" s="406" t="e">
        <f t="shared" si="0"/>
        <v>#REF!</v>
      </c>
      <c r="U12" s="406" t="e">
        <f t="shared" si="0"/>
        <v>#REF!</v>
      </c>
      <c r="V12" s="54" t="e">
        <f t="shared" si="0"/>
        <v>#REF!</v>
      </c>
      <c r="W12" s="407" t="e">
        <f t="shared" si="0"/>
        <v>#REF!</v>
      </c>
      <c r="X12" s="406" t="e">
        <f t="shared" si="0"/>
        <v>#REF!</v>
      </c>
      <c r="Y12" s="406" t="e">
        <f t="shared" si="0"/>
        <v>#REF!</v>
      </c>
      <c r="Z12" s="406" t="e">
        <f t="shared" si="0"/>
        <v>#REF!</v>
      </c>
      <c r="AA12" s="406" t="e">
        <f t="shared" si="0"/>
        <v>#REF!</v>
      </c>
      <c r="AB12" s="406" t="e">
        <f t="shared" si="0"/>
        <v>#REF!</v>
      </c>
      <c r="AC12" s="406" t="e">
        <f t="shared" si="0"/>
        <v>#REF!</v>
      </c>
      <c r="AD12" s="54" t="e">
        <f t="shared" si="0"/>
        <v>#REF!</v>
      </c>
      <c r="AE12" s="54"/>
      <c r="AF12" s="462">
        <f t="shared" si="1"/>
        <v>2.2765957446808511</v>
      </c>
      <c r="AG12" s="54"/>
      <c r="AH12" s="463">
        <f t="shared" si="24"/>
        <v>1</v>
      </c>
      <c r="AI12" s="51"/>
      <c r="AJ12" s="481" t="str">
        <f>IF(ISERROR(VLOOKUP(E12,'2004'!$P$10:$AB$18,13,0)),"-",VLOOKUP(E12,'2004'!$P$10:$AB$18,13,0))</f>
        <v>-</v>
      </c>
      <c r="AK12" s="360" t="str">
        <f>IF(ISERROR(VLOOKUP(E12,'2005'!$P$10:$AB$18,13,0)),"-",VLOOKUP(E12,'2005'!$P$10:$AB$18,13,0))</f>
        <v>-</v>
      </c>
      <c r="AL12" s="360">
        <f>IF(ISERROR(VLOOKUP(E12,'2006'!$P$10:$AB$60,13,0)),"-",VLOOKUP(E12,'2006'!$P$10:$AB$60,13,0))</f>
        <v>1</v>
      </c>
      <c r="AM12" s="360">
        <f>IF(ISERROR(VLOOKUP(E12,'2007'!$P$10:$AB$60,13,0)),"-",VLOOKUP(E12,'2007'!$P$10:$AB$60,13,0))</f>
        <v>1</v>
      </c>
      <c r="AN12" s="360">
        <f>IF(ISERROR(VLOOKUP(E12,'2008'!$P$10:$AB$60,13,0)),"-",VLOOKUP(E12,'2008'!$P$10:$AB$60,13,0))</f>
        <v>9</v>
      </c>
      <c r="AO12" s="360">
        <f>IF(ISERROR(VLOOKUP(E12,'2009'!$P$10:$AB$80,13,0)),"-",VLOOKUP(E12,'2009'!$P$10:$AB$80,13,0))</f>
        <v>1</v>
      </c>
      <c r="AP12" s="360" t="str">
        <f>IF(ISERROR(VLOOKUP(E12,'2010'!$P$10:$AB$42,13,0)),"-",VLOOKUP(E12,'2010'!$P$10:$AB$42,13,0))</f>
        <v>-</v>
      </c>
      <c r="AQ12" s="360" t="str">
        <f>IF(ISERROR(VLOOKUP(E12,'2011'!$P$10:$AB$28,13,0)),"-",VLOOKUP(E12,'2011'!$P$10:$AB$28,13,0))</f>
        <v>-</v>
      </c>
      <c r="AR12" s="360">
        <f>IF(ISERROR(VLOOKUP(E12,'2012'!$P$10:$AB$46,13,0)),"-",VLOOKUP(E12,'2012'!$P$10:$AB$46,13,0))</f>
        <v>10</v>
      </c>
      <c r="AS12" s="360">
        <f>IF(ISERROR(VLOOKUP(E12,'2013'!$P$10:$AB$45,13,0)),"-",VLOOKUP(E12,'2013'!$P$10:$AB$45,13,0))</f>
        <v>5</v>
      </c>
      <c r="AT12" s="360">
        <f>IF(ISERROR(VLOOKUP(E12,'2014'!$P$10:$AB$43,13,0)),"-",VLOOKUP(E12,'2014'!$P$10:$AB$43,13,0))</f>
        <v>3</v>
      </c>
      <c r="AU12" s="360">
        <f>IF(ISERROR(VLOOKUP(E12,'2015'!$P$10:$AB$69,13,0)),"-",VLOOKUP(E12,'2015'!$P$10:$AB$69,13,0))</f>
        <v>17</v>
      </c>
      <c r="AV12" s="360">
        <f>IF(ISERROR(VLOOKUP(E12,'2016'!$P$10:$AB$49,13,0)),"-",VLOOKUP(E12,'2016'!$P$10:$AB$49,13,0))</f>
        <v>3</v>
      </c>
      <c r="AW12" s="458">
        <f>IF(ISERROR(VLOOKUP(E12,'2017'!$P$10:$AB$47,13,0)),"-",VLOOKUP(E12,'2017'!$P$10:$AB$47,13,0))</f>
        <v>2</v>
      </c>
      <c r="AX12" s="359" t="str">
        <f>IF(ISERROR(VLOOKUP(E12,'2018'!$P$10:$AB$55,13,0)),"-",VLOOKUP(E12,'2018'!$P$10:$AB$55,13,0))</f>
        <v>-</v>
      </c>
      <c r="AY12" s="359">
        <f>IF(ISERROR(VLOOKUP(E12,'2019'!$P$10:$AB$55,13,0)),"-",VLOOKUP(E12,'2019'!$P$10:$AB$55,13,0))</f>
        <v>5</v>
      </c>
      <c r="AZ12" s="359" t="str">
        <f>IF(ISERROR(VLOOKUP(E12,'2020'!$P$10:$AB$47,13,0)),"-",VLOOKUP(E12,'2020'!$P$10:$AB$47,13,0))</f>
        <v>-</v>
      </c>
      <c r="BA12" s="480" t="str">
        <f>IF(ISERROR(VLOOKUP(E12,'2021'!$P$10:$AB$47,13,0)),"-",VLOOKUP(E12,'2021'!$P$10:$AB$47,13,0))</f>
        <v>-</v>
      </c>
      <c r="BB12" s="358"/>
      <c r="BD12" s="25">
        <f t="shared" si="25"/>
        <v>146</v>
      </c>
      <c r="BE12" s="5" t="s">
        <v>246</v>
      </c>
      <c r="BF12" s="3">
        <f>IF(ISERROR(VLOOKUP($BE12,Tables!$M$3:$U$201,BF$2,0)),"0",(VLOOKUP($BE12,Tables!$M$3:$U$201,BF$2,0)))</f>
        <v>28</v>
      </c>
      <c r="BG12" s="4">
        <f>IF(ISERROR(VLOOKUP($BE12,Tables!$M$3:$U$201,BG$2,0)),"0",(VLOOKUP($BE12,Tables!$M$3:$U$201,BG$2,0)))</f>
        <v>1</v>
      </c>
      <c r="BH12" s="4">
        <f>IF(ISERROR(VLOOKUP($BE12,Tables!$M$3:$U$201,BH$2,0)),"0",(VLOOKUP($BE12,Tables!$M$3:$U$201,BH$2,0)))</f>
        <v>3</v>
      </c>
      <c r="BI12" s="4">
        <f>IF(ISERROR(VLOOKUP($BE12,Tables!$M$3:$U$201,BI$2,0)),"0",(VLOOKUP($BE12,Tables!$M$3:$U$201,BI$2,0)))</f>
        <v>24</v>
      </c>
      <c r="BJ12" s="4">
        <f>IF(ISERROR(VLOOKUP($BE12,Tables!$M$3:$U$201,BJ$2,0)),"0",(VLOOKUP($BE12,Tables!$M$3:$U$201,BJ$2,0)))</f>
        <v>15</v>
      </c>
      <c r="BK12" s="4">
        <f>IF(ISERROR(VLOOKUP($BE12,Tables!$M$3:$U$201,BK$2,0)),"0",(VLOOKUP($BE12,Tables!$M$3:$U$201,BK$2,0)))</f>
        <v>83</v>
      </c>
      <c r="BL12" s="4">
        <f>IF(ISERROR(VLOOKUP($BE12,Tables!$M$3:$U$201,BL$2,0)),"0",(VLOOKUP($BE12,Tables!$M$3:$U$201,BL$2,0)))</f>
        <v>-68</v>
      </c>
      <c r="BM12" s="321">
        <f>IF(ISERROR(VLOOKUP($BE12,Tables!$M$3:$U$201,BM$2,0)),"0",(VLOOKUP($BE12,Tables!$M$3:$U$201,BM$2,0)))</f>
        <v>6</v>
      </c>
      <c r="BN12" s="20">
        <v>6</v>
      </c>
      <c r="BO12" s="12">
        <f t="shared" si="11"/>
        <v>144</v>
      </c>
      <c r="BP12" s="13">
        <f t="shared" si="12"/>
        <v>3</v>
      </c>
      <c r="BQ12" s="12">
        <f t="shared" si="13"/>
        <v>156</v>
      </c>
      <c r="BR12" s="13">
        <f t="shared" si="14"/>
        <v>1</v>
      </c>
      <c r="BS12" s="12" t="str">
        <f t="shared" si="15"/>
        <v/>
      </c>
      <c r="BT12" s="16">
        <f t="shared" si="16"/>
        <v>144156000</v>
      </c>
      <c r="BU12" s="13">
        <f t="shared" si="17"/>
        <v>1</v>
      </c>
      <c r="BV12" s="24" t="str">
        <f t="shared" si="18"/>
        <v>0</v>
      </c>
      <c r="BW12" s="14">
        <v>6</v>
      </c>
      <c r="BX12" s="16">
        <f t="shared" si="19"/>
        <v>144156000000</v>
      </c>
      <c r="BY12" s="15" t="e">
        <f>VLOOKUP(E12,#REF!,2,0)</f>
        <v>#REF!</v>
      </c>
      <c r="BZ12" s="15">
        <f t="shared" si="20"/>
        <v>146</v>
      </c>
      <c r="CA12" s="424">
        <f t="shared" si="21"/>
        <v>1</v>
      </c>
    </row>
    <row r="13" spans="1:79" ht="26.25" customHeight="1" thickBot="1" x14ac:dyDescent="0.3">
      <c r="A13" s="55"/>
      <c r="B13" s="726">
        <f t="shared" si="2"/>
        <v>7</v>
      </c>
      <c r="C13" s="727"/>
      <c r="D13" s="350"/>
      <c r="E13" s="38" t="str">
        <f t="shared" si="22"/>
        <v>djowGer</v>
      </c>
      <c r="F13" s="39">
        <f t="shared" si="23"/>
        <v>11</v>
      </c>
      <c r="G13" s="40">
        <f t="shared" si="3"/>
        <v>244</v>
      </c>
      <c r="H13" s="41">
        <f t="shared" si="4"/>
        <v>156</v>
      </c>
      <c r="I13" s="41">
        <f t="shared" si="5"/>
        <v>35</v>
      </c>
      <c r="J13" s="41">
        <f t="shared" si="6"/>
        <v>53</v>
      </c>
      <c r="K13" s="41">
        <f t="shared" si="7"/>
        <v>685</v>
      </c>
      <c r="L13" s="41">
        <f t="shared" si="8"/>
        <v>344</v>
      </c>
      <c r="M13" s="42">
        <f t="shared" si="9"/>
        <v>341</v>
      </c>
      <c r="N13" s="43">
        <f t="shared" si="10"/>
        <v>503</v>
      </c>
      <c r="O13" s="406" t="e">
        <f t="shared" si="0"/>
        <v>#REF!</v>
      </c>
      <c r="P13" s="406" t="e">
        <f t="shared" si="0"/>
        <v>#REF!</v>
      </c>
      <c r="Q13" s="406" t="e">
        <f t="shared" si="0"/>
        <v>#REF!</v>
      </c>
      <c r="R13" s="406" t="e">
        <f t="shared" si="0"/>
        <v>#REF!</v>
      </c>
      <c r="S13" s="406" t="e">
        <f t="shared" si="0"/>
        <v>#REF!</v>
      </c>
      <c r="T13" s="406" t="e">
        <f t="shared" si="0"/>
        <v>#REF!</v>
      </c>
      <c r="U13" s="406" t="e">
        <f t="shared" si="0"/>
        <v>#REF!</v>
      </c>
      <c r="V13" s="54" t="e">
        <f t="shared" si="0"/>
        <v>#REF!</v>
      </c>
      <c r="W13" s="407" t="e">
        <f t="shared" si="0"/>
        <v>#REF!</v>
      </c>
      <c r="X13" s="406" t="e">
        <f t="shared" si="0"/>
        <v>#REF!</v>
      </c>
      <c r="Y13" s="406" t="e">
        <f t="shared" si="0"/>
        <v>#REF!</v>
      </c>
      <c r="Z13" s="406" t="e">
        <f t="shared" si="0"/>
        <v>#REF!</v>
      </c>
      <c r="AA13" s="406" t="e">
        <f t="shared" si="0"/>
        <v>#REF!</v>
      </c>
      <c r="AB13" s="406" t="e">
        <f t="shared" si="0"/>
        <v>#REF!</v>
      </c>
      <c r="AC13" s="406" t="e">
        <f t="shared" si="0"/>
        <v>#REF!</v>
      </c>
      <c r="AD13" s="54" t="e">
        <f t="shared" si="0"/>
        <v>#REF!</v>
      </c>
      <c r="AE13" s="54"/>
      <c r="AF13" s="462">
        <f t="shared" si="1"/>
        <v>2.0614754098360657</v>
      </c>
      <c r="AG13" s="54"/>
      <c r="AH13" s="463">
        <f t="shared" si="24"/>
        <v>1</v>
      </c>
      <c r="AI13" s="51"/>
      <c r="AJ13" s="481" t="str">
        <f>IF(ISERROR(VLOOKUP(E13,'2004'!$P$10:$AB$18,13,0)),"-",VLOOKUP(E13,'2004'!$P$10:$AB$18,13,0))</f>
        <v>-</v>
      </c>
      <c r="AK13" s="360" t="str">
        <f>IF(ISERROR(VLOOKUP(E13,'2005'!$P$10:$AB$18,13,0)),"-",VLOOKUP(E13,'2005'!$P$10:$AB$18,13,0))</f>
        <v>-</v>
      </c>
      <c r="AL13" s="360" t="str">
        <f>IF(ISERROR(VLOOKUP(E13,'2006'!$P$10:$AB$60,13,0)),"-",VLOOKUP(E13,'2006'!$P$10:$AB$60,13,0))</f>
        <v>-</v>
      </c>
      <c r="AM13" s="360">
        <f>IF(ISERROR(VLOOKUP(E13,'2007'!$P$10:$AB$60,13,0)),"-",VLOOKUP(E13,'2007'!$P$10:$AB$60,13,0))</f>
        <v>7</v>
      </c>
      <c r="AN13" s="360" t="str">
        <f>IF(ISERROR(VLOOKUP(E13,'2008'!$P$10:$AB$60,13,0)),"-",VLOOKUP(E13,'2008'!$P$10:$AB$60,13,0))</f>
        <v>-</v>
      </c>
      <c r="AO13" s="360">
        <f>IF(ISERROR(VLOOKUP(E13,'2009'!$P$10:$AB$80,13,0)),"-",VLOOKUP(E13,'2009'!$P$10:$AB$80,13,0))</f>
        <v>16</v>
      </c>
      <c r="AP13" s="360" t="str">
        <f>IF(ISERROR(VLOOKUP(E13,'2010'!$P$10:$AB$42,13,0)),"-",VLOOKUP(E13,'2010'!$P$10:$AB$42,13,0))</f>
        <v>-</v>
      </c>
      <c r="AQ13" s="360" t="str">
        <f>IF(ISERROR(VLOOKUP(E13,'2011'!$P$10:$AB$28,13,0)),"-",VLOOKUP(E13,'2011'!$P$10:$AB$28,13,0))</f>
        <v>-</v>
      </c>
      <c r="AR13" s="360">
        <f>IF(ISERROR(VLOOKUP(E13,'2012'!$P$10:$AB$46,13,0)),"-",VLOOKUP(E13,'2012'!$P$10:$AB$46,13,0))</f>
        <v>6</v>
      </c>
      <c r="AS13" s="360">
        <f>IF(ISERROR(VLOOKUP(E13,'2013'!$P$10:$AB$45,13,0)),"-",VLOOKUP(E13,'2013'!$P$10:$AB$45,13,0))</f>
        <v>9</v>
      </c>
      <c r="AT13" s="360">
        <f>IF(ISERROR(VLOOKUP(E13,'2014'!$P$10:$AB$43,13,0)),"-",VLOOKUP(E13,'2014'!$P$10:$AB$43,13,0))</f>
        <v>1</v>
      </c>
      <c r="AU13" s="360">
        <f>IF(ISERROR(VLOOKUP(E13,'2015'!$P$10:$AB$69,13,0)),"-",VLOOKUP(E13,'2015'!$P$10:$AB$69,13,0))</f>
        <v>2</v>
      </c>
      <c r="AV13" s="360">
        <f>IF(ISERROR(VLOOKUP(E13,'2016'!$P$10:$AB$49,13,0)),"-",VLOOKUP(E13,'2016'!$P$10:$AB$49,13,0))</f>
        <v>14</v>
      </c>
      <c r="AW13" s="458">
        <f>IF(ISERROR(VLOOKUP(E13,'2017'!$P$10:$AB$47,13,0)),"-",VLOOKUP(E13,'2017'!$P$10:$AB$47,13,0))</f>
        <v>3</v>
      </c>
      <c r="AX13" s="359">
        <f>IF(ISERROR(VLOOKUP(E13,'2018'!$P$10:$AB$55,13,0)),"-",VLOOKUP(E13,'2018'!$P$10:$AB$55,13,0))</f>
        <v>5</v>
      </c>
      <c r="AY13" s="359">
        <f>IF(ISERROR(VLOOKUP(E13,'2019'!$P$10:$AB$55,13,0)),"-",VLOOKUP(E13,'2019'!$P$10:$AB$55,13,0))</f>
        <v>6</v>
      </c>
      <c r="AZ13" s="359" t="str">
        <f>IF(ISERROR(VLOOKUP(E13,'2020'!$P$10:$AB$47,13,0)),"-",VLOOKUP(E13,'2020'!$P$10:$AB$47,13,0))</f>
        <v>-</v>
      </c>
      <c r="BA13" s="480">
        <f>IF(ISERROR(VLOOKUP(E13,'2021'!$P$10:$AB$47,13,0)),"-",VLOOKUP(E13,'2021'!$P$10:$AB$47,13,0))</f>
        <v>3</v>
      </c>
      <c r="BB13" s="358"/>
      <c r="BD13" s="25">
        <f t="shared" si="25"/>
        <v>12</v>
      </c>
      <c r="BE13" s="5" t="s">
        <v>139</v>
      </c>
      <c r="BF13" s="3">
        <f>IF(ISERROR(VLOOKUP($BE13,Tables!$M$3:$U$201,BF$2,0)),"0",(VLOOKUP($BE13,Tables!$M$3:$U$201,BF$2,0)))</f>
        <v>160</v>
      </c>
      <c r="BG13" s="4">
        <f>IF(ISERROR(VLOOKUP($BE13,Tables!$M$3:$U$201,BG$2,0)),"0",(VLOOKUP($BE13,Tables!$M$3:$U$201,BG$2,0)))</f>
        <v>110</v>
      </c>
      <c r="BH13" s="4">
        <f>IF(ISERROR(VLOOKUP($BE13,Tables!$M$3:$U$201,BH$2,0)),"0",(VLOOKUP($BE13,Tables!$M$3:$U$201,BH$2,0)))</f>
        <v>21</v>
      </c>
      <c r="BI13" s="4">
        <f>IF(ISERROR(VLOOKUP($BE13,Tables!$M$3:$U$201,BI$2,0)),"0",(VLOOKUP($BE13,Tables!$M$3:$U$201,BI$2,0)))</f>
        <v>29</v>
      </c>
      <c r="BJ13" s="4">
        <f>IF(ISERROR(VLOOKUP($BE13,Tables!$M$3:$U$201,BJ$2,0)),"0",(VLOOKUP($BE13,Tables!$M$3:$U$201,BJ$2,0)))</f>
        <v>501</v>
      </c>
      <c r="BK13" s="4">
        <f>IF(ISERROR(VLOOKUP($BE13,Tables!$M$3:$U$201,BK$2,0)),"0",(VLOOKUP($BE13,Tables!$M$3:$U$201,BK$2,0)))</f>
        <v>196</v>
      </c>
      <c r="BL13" s="4">
        <f>IF(ISERROR(VLOOKUP($BE13,Tables!$M$3:$U$201,BL$2,0)),"0",(VLOOKUP($BE13,Tables!$M$3:$U$201,BL$2,0)))</f>
        <v>305</v>
      </c>
      <c r="BM13" s="321">
        <f>IF(ISERROR(VLOOKUP($BE13,Tables!$M$3:$U$201,BM$2,0)),"0",(VLOOKUP($BE13,Tables!$M$3:$U$201,BM$2,0)))</f>
        <v>351</v>
      </c>
      <c r="BN13" s="20">
        <v>7</v>
      </c>
      <c r="BO13" s="12">
        <f t="shared" si="11"/>
        <v>12</v>
      </c>
      <c r="BP13" s="13">
        <f t="shared" si="12"/>
        <v>1</v>
      </c>
      <c r="BQ13" s="12" t="str">
        <f t="shared" si="13"/>
        <v/>
      </c>
      <c r="BR13" s="13">
        <f t="shared" si="14"/>
        <v>1</v>
      </c>
      <c r="BS13" s="12" t="str">
        <f t="shared" si="15"/>
        <v/>
      </c>
      <c r="BT13" s="16">
        <f t="shared" si="16"/>
        <v>12000000</v>
      </c>
      <c r="BU13" s="13">
        <f t="shared" si="17"/>
        <v>1</v>
      </c>
      <c r="BV13" s="24" t="str">
        <f t="shared" si="18"/>
        <v>0</v>
      </c>
      <c r="BW13" s="14">
        <v>7</v>
      </c>
      <c r="BX13" s="16">
        <f t="shared" si="19"/>
        <v>12000000000</v>
      </c>
      <c r="BY13" s="15" t="e">
        <f>VLOOKUP(E13,#REF!,2,0)</f>
        <v>#REF!</v>
      </c>
      <c r="BZ13" s="15">
        <f t="shared" si="20"/>
        <v>12</v>
      </c>
      <c r="CA13" s="424">
        <f t="shared" si="21"/>
        <v>1</v>
      </c>
    </row>
    <row r="14" spans="1:79" ht="26.25" customHeight="1" thickBot="1" x14ac:dyDescent="0.3">
      <c r="A14" s="55"/>
      <c r="B14" s="726">
        <f t="shared" si="2"/>
        <v>8</v>
      </c>
      <c r="C14" s="727"/>
      <c r="D14" s="350"/>
      <c r="E14" s="38" t="str">
        <f t="shared" si="22"/>
        <v>Marin Parushev</v>
      </c>
      <c r="F14" s="39">
        <f t="shared" si="23"/>
        <v>10</v>
      </c>
      <c r="G14" s="40">
        <f t="shared" si="3"/>
        <v>216</v>
      </c>
      <c r="H14" s="41">
        <f t="shared" si="4"/>
        <v>134</v>
      </c>
      <c r="I14" s="41">
        <f t="shared" si="5"/>
        <v>36</v>
      </c>
      <c r="J14" s="41">
        <f t="shared" si="6"/>
        <v>46</v>
      </c>
      <c r="K14" s="41">
        <f t="shared" si="7"/>
        <v>582</v>
      </c>
      <c r="L14" s="41">
        <f t="shared" si="8"/>
        <v>277</v>
      </c>
      <c r="M14" s="42">
        <f t="shared" si="9"/>
        <v>305</v>
      </c>
      <c r="N14" s="43">
        <f t="shared" si="10"/>
        <v>438</v>
      </c>
      <c r="O14" s="406" t="e">
        <f t="shared" si="0"/>
        <v>#REF!</v>
      </c>
      <c r="P14" s="406" t="e">
        <f t="shared" si="0"/>
        <v>#REF!</v>
      </c>
      <c r="Q14" s="406" t="e">
        <f t="shared" si="0"/>
        <v>#REF!</v>
      </c>
      <c r="R14" s="406" t="e">
        <f t="shared" si="0"/>
        <v>#REF!</v>
      </c>
      <c r="S14" s="406" t="e">
        <f t="shared" si="0"/>
        <v>#REF!</v>
      </c>
      <c r="T14" s="406" t="e">
        <f t="shared" si="0"/>
        <v>#REF!</v>
      </c>
      <c r="U14" s="406" t="e">
        <f t="shared" si="0"/>
        <v>#REF!</v>
      </c>
      <c r="V14" s="54" t="e">
        <f t="shared" si="0"/>
        <v>#REF!</v>
      </c>
      <c r="W14" s="407" t="e">
        <f t="shared" si="0"/>
        <v>#REF!</v>
      </c>
      <c r="X14" s="406" t="e">
        <f t="shared" si="0"/>
        <v>#REF!</v>
      </c>
      <c r="Y14" s="406" t="e">
        <f t="shared" si="0"/>
        <v>#REF!</v>
      </c>
      <c r="Z14" s="406" t="e">
        <f t="shared" si="0"/>
        <v>#REF!</v>
      </c>
      <c r="AA14" s="406" t="e">
        <f t="shared" si="0"/>
        <v>#REF!</v>
      </c>
      <c r="AB14" s="406" t="e">
        <f t="shared" si="0"/>
        <v>#REF!</v>
      </c>
      <c r="AC14" s="406" t="e">
        <f t="shared" si="0"/>
        <v>#REF!</v>
      </c>
      <c r="AD14" s="54" t="e">
        <f t="shared" si="0"/>
        <v>#REF!</v>
      </c>
      <c r="AE14" s="54"/>
      <c r="AF14" s="462">
        <f t="shared" si="1"/>
        <v>2.0277777777777777</v>
      </c>
      <c r="AG14" s="54"/>
      <c r="AH14" s="463">
        <f t="shared" si="24"/>
        <v>1</v>
      </c>
      <c r="AI14" s="51"/>
      <c r="AJ14" s="481" t="str">
        <f>IF(ISERROR(VLOOKUP(E14,'2004'!$P$10:$AB$18,13,0)),"-",VLOOKUP(E14,'2004'!$P$10:$AB$18,13,0))</f>
        <v>-</v>
      </c>
      <c r="AK14" s="360" t="str">
        <f>IF(ISERROR(VLOOKUP(E14,'2005'!$P$10:$AB$18,13,0)),"-",VLOOKUP(E14,'2005'!$P$10:$AB$18,13,0))</f>
        <v>-</v>
      </c>
      <c r="AL14" s="360" t="str">
        <f>IF(ISERROR(VLOOKUP(E14,'2006'!$P$10:$AB$60,13,0)),"-",VLOOKUP(E14,'2006'!$P$10:$AB$60,13,0))</f>
        <v>-</v>
      </c>
      <c r="AM14" s="360">
        <f>IF(ISERROR(VLOOKUP(E14,'2007'!$P$10:$AB$60,13,0)),"-",VLOOKUP(E14,'2007'!$P$10:$AB$60,13,0))</f>
        <v>9</v>
      </c>
      <c r="AN14" s="360">
        <f>IF(ISERROR(VLOOKUP(E14,'2008'!$P$10:$AB$60,13,0)),"-",VLOOKUP(E14,'2008'!$P$10:$AB$60,13,0))</f>
        <v>3</v>
      </c>
      <c r="AO14" s="360">
        <f>IF(ISERROR(VLOOKUP(E14,'2009'!$P$10:$AB$80,13,0)),"-",VLOOKUP(E14,'2009'!$P$10:$AB$80,13,0))</f>
        <v>12</v>
      </c>
      <c r="AP14" s="360">
        <f>IF(ISERROR(VLOOKUP(E14,'2010'!$P$10:$AB$42,13,0)),"-",VLOOKUP(E14,'2010'!$P$10:$AB$42,13,0))</f>
        <v>1</v>
      </c>
      <c r="AQ14" s="360">
        <f>IF(ISERROR(VLOOKUP(E14,'2011'!$P$10:$AB$28,13,0)),"-",VLOOKUP(E14,'2011'!$P$10:$AB$28,13,0))</f>
        <v>9</v>
      </c>
      <c r="AR14" s="360">
        <f>IF(ISERROR(VLOOKUP(E14,'2012'!$P$10:$AB$46,13,0)),"-",VLOOKUP(E14,'2012'!$P$10:$AB$46,13,0))</f>
        <v>2</v>
      </c>
      <c r="AS14" s="360">
        <f>IF(ISERROR(VLOOKUP(E14,'2013'!$P$10:$AB$45,13,0)),"-",VLOOKUP(E14,'2013'!$P$10:$AB$45,13,0))</f>
        <v>3</v>
      </c>
      <c r="AT14" s="360">
        <f>IF(ISERROR(VLOOKUP(E14,'2014'!$P$10:$AB$43,13,0)),"-",VLOOKUP(E14,'2014'!$P$10:$AB$43,13,0))</f>
        <v>6</v>
      </c>
      <c r="AU14" s="360">
        <f>IF(ISERROR(VLOOKUP(E14,'2015'!$P$10:$AB$69,13,0)),"-",VLOOKUP(E14,'2015'!$P$10:$AB$69,13,0))</f>
        <v>4</v>
      </c>
      <c r="AV14" s="360" t="str">
        <f>IF(ISERROR(VLOOKUP(E14,'2016'!$P$10:$AB$49,13,0)),"-",VLOOKUP(E14,'2016'!$P$10:$AB$49,13,0))</f>
        <v>-</v>
      </c>
      <c r="AW14" s="458" t="str">
        <f>IF(ISERROR(VLOOKUP(E14,'2017'!$P$10:$AB$47,13,0)),"-",VLOOKUP(E14,'2017'!$P$10:$AB$47,13,0))</f>
        <v>-</v>
      </c>
      <c r="AX14" s="359">
        <f>IF(ISERROR(VLOOKUP(E14,'2018'!$P$10:$AB$55,13,0)),"-",VLOOKUP(E14,'2018'!$P$10:$AB$55,13,0))</f>
        <v>7</v>
      </c>
      <c r="AY14" s="359" t="str">
        <f>IF(ISERROR(VLOOKUP(E14,'2019'!$P$10:$AB$55,13,0)),"-",VLOOKUP(E14,'2019'!$P$10:$AB$55,13,0))</f>
        <v>-</v>
      </c>
      <c r="AZ14" s="359" t="str">
        <f>IF(ISERROR(VLOOKUP(E14,'2020'!$P$10:$AB$47,13,0)),"-",VLOOKUP(E14,'2020'!$P$10:$AB$47,13,0))</f>
        <v>-</v>
      </c>
      <c r="BA14" s="480" t="str">
        <f>IF(ISERROR(VLOOKUP(E14,'2021'!$P$10:$AB$47,13,0)),"-",VLOOKUP(E14,'2021'!$P$10:$AB$47,13,0))</f>
        <v>-</v>
      </c>
      <c r="BB14" s="358"/>
      <c r="BD14" s="25">
        <f t="shared" si="25"/>
        <v>11</v>
      </c>
      <c r="BE14" s="5" t="s">
        <v>151</v>
      </c>
      <c r="BF14" s="3">
        <f>IF(ISERROR(VLOOKUP($BE14,Tables!$M$3:$U$201,BF$2,0)),"0",(VLOOKUP($BE14,Tables!$M$3:$U$201,BF$2,0)))</f>
        <v>188</v>
      </c>
      <c r="BG14" s="4">
        <f>IF(ISERROR(VLOOKUP($BE14,Tables!$M$3:$U$201,BG$2,0)),"0",(VLOOKUP($BE14,Tables!$M$3:$U$201,BG$2,0)))</f>
        <v>110</v>
      </c>
      <c r="BH14" s="4">
        <f>IF(ISERROR(VLOOKUP($BE14,Tables!$M$3:$U$201,BH$2,0)),"0",(VLOOKUP($BE14,Tables!$M$3:$U$201,BH$2,0)))</f>
        <v>33</v>
      </c>
      <c r="BI14" s="4">
        <f>IF(ISERROR(VLOOKUP($BE14,Tables!$M$3:$U$201,BI$2,0)),"0",(VLOOKUP($BE14,Tables!$M$3:$U$201,BI$2,0)))</f>
        <v>45</v>
      </c>
      <c r="BJ14" s="4">
        <f>IF(ISERROR(VLOOKUP($BE14,Tables!$M$3:$U$201,BJ$2,0)),"0",(VLOOKUP($BE14,Tables!$M$3:$U$201,BJ$2,0)))</f>
        <v>407</v>
      </c>
      <c r="BK14" s="4">
        <f>IF(ISERROR(VLOOKUP($BE14,Tables!$M$3:$U$201,BK$2,0)),"0",(VLOOKUP($BE14,Tables!$M$3:$U$201,BK$2,0)))</f>
        <v>247</v>
      </c>
      <c r="BL14" s="4">
        <f>IF(ISERROR(VLOOKUP($BE14,Tables!$M$3:$U$201,BL$2,0)),"0",(VLOOKUP($BE14,Tables!$M$3:$U$201,BL$2,0)))</f>
        <v>160</v>
      </c>
      <c r="BM14" s="321">
        <f>IF(ISERROR(VLOOKUP($BE14,Tables!$M$3:$U$201,BM$2,0)),"0",(VLOOKUP($BE14,Tables!$M$3:$U$201,BM$2,0)))</f>
        <v>363</v>
      </c>
      <c r="BN14" s="20">
        <v>8</v>
      </c>
      <c r="BO14" s="12">
        <f t="shared" si="11"/>
        <v>11</v>
      </c>
      <c r="BP14" s="13">
        <f t="shared" si="12"/>
        <v>1</v>
      </c>
      <c r="BQ14" s="12" t="str">
        <f t="shared" si="13"/>
        <v/>
      </c>
      <c r="BR14" s="13">
        <f t="shared" si="14"/>
        <v>1</v>
      </c>
      <c r="BS14" s="12" t="str">
        <f t="shared" si="15"/>
        <v/>
      </c>
      <c r="BT14" s="16">
        <f t="shared" si="16"/>
        <v>11000000</v>
      </c>
      <c r="BU14" s="13">
        <f t="shared" si="17"/>
        <v>1</v>
      </c>
      <c r="BV14" s="24" t="str">
        <f t="shared" si="18"/>
        <v>0</v>
      </c>
      <c r="BW14" s="14">
        <v>8</v>
      </c>
      <c r="BX14" s="16">
        <f t="shared" si="19"/>
        <v>11000000000</v>
      </c>
      <c r="BY14" s="15" t="e">
        <f>VLOOKUP(E14,#REF!,2,0)</f>
        <v>#REF!</v>
      </c>
      <c r="BZ14" s="15">
        <f t="shared" si="20"/>
        <v>11</v>
      </c>
      <c r="CA14" s="424">
        <f t="shared" si="21"/>
        <v>1</v>
      </c>
    </row>
    <row r="15" spans="1:79" ht="26.25" customHeight="1" thickBot="1" x14ac:dyDescent="0.3">
      <c r="A15" s="55"/>
      <c r="B15" s="726">
        <f t="shared" si="2"/>
        <v>9</v>
      </c>
      <c r="C15" s="727"/>
      <c r="D15" s="350"/>
      <c r="E15" s="38" t="str">
        <f t="shared" si="22"/>
        <v>AndYpsilon</v>
      </c>
      <c r="F15" s="39">
        <f t="shared" si="23"/>
        <v>12</v>
      </c>
      <c r="G15" s="40">
        <f t="shared" si="3"/>
        <v>232</v>
      </c>
      <c r="H15" s="41">
        <f t="shared" si="4"/>
        <v>122</v>
      </c>
      <c r="I15" s="41">
        <f t="shared" si="5"/>
        <v>35</v>
      </c>
      <c r="J15" s="41">
        <f t="shared" si="6"/>
        <v>75</v>
      </c>
      <c r="K15" s="41">
        <f t="shared" si="7"/>
        <v>547</v>
      </c>
      <c r="L15" s="41">
        <f t="shared" si="8"/>
        <v>375</v>
      </c>
      <c r="M15" s="42">
        <f t="shared" si="9"/>
        <v>172</v>
      </c>
      <c r="N15" s="43">
        <f t="shared" si="10"/>
        <v>401</v>
      </c>
      <c r="O15" s="408" t="e">
        <f t="shared" si="0"/>
        <v>#REF!</v>
      </c>
      <c r="P15" s="408" t="e">
        <f t="shared" si="0"/>
        <v>#REF!</v>
      </c>
      <c r="Q15" s="408" t="e">
        <f t="shared" si="0"/>
        <v>#REF!</v>
      </c>
      <c r="R15" s="408" t="e">
        <f t="shared" si="0"/>
        <v>#REF!</v>
      </c>
      <c r="S15" s="408" t="e">
        <f t="shared" si="0"/>
        <v>#REF!</v>
      </c>
      <c r="T15" s="408" t="e">
        <f t="shared" si="0"/>
        <v>#REF!</v>
      </c>
      <c r="U15" s="408" t="e">
        <f t="shared" si="0"/>
        <v>#REF!</v>
      </c>
      <c r="V15" s="52" t="e">
        <f t="shared" si="0"/>
        <v>#REF!</v>
      </c>
      <c r="W15" s="409" t="e">
        <f t="shared" si="0"/>
        <v>#REF!</v>
      </c>
      <c r="X15" s="408" t="e">
        <f t="shared" si="0"/>
        <v>#REF!</v>
      </c>
      <c r="Y15" s="408" t="e">
        <f t="shared" si="0"/>
        <v>#REF!</v>
      </c>
      <c r="Z15" s="408" t="e">
        <f t="shared" si="0"/>
        <v>#REF!</v>
      </c>
      <c r="AA15" s="408" t="e">
        <f t="shared" si="0"/>
        <v>#REF!</v>
      </c>
      <c r="AB15" s="408" t="e">
        <f t="shared" si="0"/>
        <v>#REF!</v>
      </c>
      <c r="AC15" s="408" t="e">
        <f t="shared" si="0"/>
        <v>#REF!</v>
      </c>
      <c r="AD15" s="52" t="e">
        <f t="shared" si="0"/>
        <v>#REF!</v>
      </c>
      <c r="AE15" s="52"/>
      <c r="AF15" s="473">
        <f t="shared" si="1"/>
        <v>1.728448275862069</v>
      </c>
      <c r="AG15" s="52"/>
      <c r="AH15" s="463">
        <f t="shared" si="24"/>
        <v>5</v>
      </c>
      <c r="AI15" s="55"/>
      <c r="AJ15" s="481" t="str">
        <f>IF(ISERROR(VLOOKUP(E15,'2004'!$P$10:$AB$18,13,0)),"-",VLOOKUP(E15,'2004'!$P$10:$AB$18,13,0))</f>
        <v>-</v>
      </c>
      <c r="AK15" s="360" t="str">
        <f>IF(ISERROR(VLOOKUP(E15,'2005'!$P$10:$AB$18,13,0)),"-",VLOOKUP(E15,'2005'!$P$10:$AB$18,13,0))</f>
        <v>-</v>
      </c>
      <c r="AL15" s="360" t="str">
        <f>IF(ISERROR(VLOOKUP(E15,'2006'!$P$10:$AB$60,13,0)),"-",VLOOKUP(E15,'2006'!$P$10:$AB$60,13,0))</f>
        <v>-</v>
      </c>
      <c r="AM15" s="360" t="str">
        <f>IF(ISERROR(VLOOKUP(E15,'2007'!$P$10:$AB$60,13,0)),"-",VLOOKUP(E15,'2007'!$P$10:$AB$60,13,0))</f>
        <v>-</v>
      </c>
      <c r="AN15" s="360" t="str">
        <f>IF(ISERROR(VLOOKUP(E15,'2008'!$P$10:$AB$60,13,0)),"-",VLOOKUP(E15,'2008'!$P$10:$AB$60,13,0))</f>
        <v>-</v>
      </c>
      <c r="AO15" s="360">
        <f>IF(ISERROR(VLOOKUP(E15,'2009'!$P$10:$AB$80,13,0)),"-",VLOOKUP(E15,'2009'!$P$10:$AB$80,13,0))</f>
        <v>38</v>
      </c>
      <c r="AP15" s="360">
        <f>IF(ISERROR(VLOOKUP(E15,'2010'!$P$10:$AB$42,13,0)),"-",VLOOKUP(E15,'2010'!$P$10:$AB$42,13,0))</f>
        <v>15</v>
      </c>
      <c r="AQ15" s="360">
        <f>IF(ISERROR(VLOOKUP(E15,'2011'!$P$10:$AB$28,13,0)),"-",VLOOKUP(E15,'2011'!$P$10:$AB$28,13,0))</f>
        <v>6</v>
      </c>
      <c r="AR15" s="360">
        <f>IF(ISERROR(VLOOKUP(E15,'2012'!$P$10:$AB$46,13,0)),"-",VLOOKUP(E15,'2012'!$P$10:$AB$46,13,0))</f>
        <v>11</v>
      </c>
      <c r="AS15" s="360">
        <f>IF(ISERROR(VLOOKUP(E15,'2013'!$P$10:$AB$45,13,0)),"-",VLOOKUP(E15,'2013'!$P$10:$AB$45,13,0))</f>
        <v>15</v>
      </c>
      <c r="AT15" s="360">
        <f>IF(ISERROR(VLOOKUP(E15,'2014'!$P$10:$AB$43,13,0)),"-",VLOOKUP(E15,'2014'!$P$10:$AB$43,13,0))</f>
        <v>13</v>
      </c>
      <c r="AU15" s="360">
        <f>IF(ISERROR(VLOOKUP(E15,'2015'!$P$10:$AB$69,13,0)),"-",VLOOKUP(E15,'2015'!$P$10:$AB$69,13,0))</f>
        <v>18</v>
      </c>
      <c r="AV15" s="360">
        <f>IF(ISERROR(VLOOKUP(E15,'2016'!$P$10:$AB$49,13,0)),"-",VLOOKUP(E15,'2016'!$P$10:$AB$49,13,0))</f>
        <v>5</v>
      </c>
      <c r="AW15" s="458">
        <f>IF(ISERROR(VLOOKUP(E15,'2017'!$P$10:$AB$47,13,0)),"-",VLOOKUP(E15,'2017'!$P$10:$AB$47,13,0))</f>
        <v>14</v>
      </c>
      <c r="AX15" s="359">
        <f>IF(ISERROR(VLOOKUP(E15,'2018'!$P$10:$AB$55,13,0)),"-",VLOOKUP(E15,'2018'!$P$10:$AB$55,13,0))</f>
        <v>11</v>
      </c>
      <c r="AY15" s="359">
        <f>IF(ISERROR(VLOOKUP(E15,'2019'!$P$10:$AB$55,13,0)),"-",VLOOKUP(E15,'2019'!$P$10:$AB$55,13,0))</f>
        <v>9</v>
      </c>
      <c r="AZ15" s="359" t="str">
        <f>IF(ISERROR(VLOOKUP(E15,'2020'!$P$10:$AB$47,13,0)),"-",VLOOKUP(E15,'2020'!$P$10:$AB$47,13,0))</f>
        <v>-</v>
      </c>
      <c r="BA15" s="480">
        <f>IF(ISERROR(VLOOKUP(E15,'2021'!$P$10:$AB$47,13,0)),"-",VLOOKUP(E15,'2021'!$P$10:$AB$47,13,0))</f>
        <v>14</v>
      </c>
      <c r="BB15" s="358"/>
      <c r="BD15" s="25">
        <f t="shared" si="25"/>
        <v>9</v>
      </c>
      <c r="BE15" s="5" t="s">
        <v>156</v>
      </c>
      <c r="BF15" s="3">
        <f>IF(ISERROR(VLOOKUP($BE15,Tables!$M$3:$U$201,BF$2,0)),"0",(VLOOKUP($BE15,Tables!$M$3:$U$201,BF$2,0)))</f>
        <v>232</v>
      </c>
      <c r="BG15" s="4">
        <f>IF(ISERROR(VLOOKUP($BE15,Tables!$M$3:$U$201,BG$2,0)),"0",(VLOOKUP($BE15,Tables!$M$3:$U$201,BG$2,0)))</f>
        <v>122</v>
      </c>
      <c r="BH15" s="4">
        <f>IF(ISERROR(VLOOKUP($BE15,Tables!$M$3:$U$201,BH$2,0)),"0",(VLOOKUP($BE15,Tables!$M$3:$U$201,BH$2,0)))</f>
        <v>35</v>
      </c>
      <c r="BI15" s="4">
        <f>IF(ISERROR(VLOOKUP($BE15,Tables!$M$3:$U$201,BI$2,0)),"0",(VLOOKUP($BE15,Tables!$M$3:$U$201,BI$2,0)))</f>
        <v>75</v>
      </c>
      <c r="BJ15" s="4">
        <f>IF(ISERROR(VLOOKUP($BE15,Tables!$M$3:$U$201,BJ$2,0)),"0",(VLOOKUP($BE15,Tables!$M$3:$U$201,BJ$2,0)))</f>
        <v>547</v>
      </c>
      <c r="BK15" s="4">
        <f>IF(ISERROR(VLOOKUP($BE15,Tables!$M$3:$U$201,BK$2,0)),"0",(VLOOKUP($BE15,Tables!$M$3:$U$201,BK$2,0)))</f>
        <v>375</v>
      </c>
      <c r="BL15" s="4">
        <f>IF(ISERROR(VLOOKUP($BE15,Tables!$M$3:$U$201,BL$2,0)),"0",(VLOOKUP($BE15,Tables!$M$3:$U$201,BL$2,0)))</f>
        <v>172</v>
      </c>
      <c r="BM15" s="321">
        <f>IF(ISERROR(VLOOKUP($BE15,Tables!$M$3:$U$201,BM$2,0)),"0",(VLOOKUP($BE15,Tables!$M$3:$U$201,BM$2,0)))</f>
        <v>401</v>
      </c>
      <c r="BN15" s="20">
        <v>9</v>
      </c>
      <c r="BO15" s="12">
        <f t="shared" si="11"/>
        <v>9</v>
      </c>
      <c r="BP15" s="13">
        <f t="shared" si="12"/>
        <v>1</v>
      </c>
      <c r="BQ15" s="12" t="str">
        <f t="shared" si="13"/>
        <v/>
      </c>
      <c r="BR15" s="13">
        <f t="shared" si="14"/>
        <v>1</v>
      </c>
      <c r="BS15" s="12" t="str">
        <f t="shared" si="15"/>
        <v/>
      </c>
      <c r="BT15" s="16">
        <f t="shared" si="16"/>
        <v>9000000</v>
      </c>
      <c r="BU15" s="13">
        <f t="shared" si="17"/>
        <v>1</v>
      </c>
      <c r="BV15" s="24" t="str">
        <f t="shared" si="18"/>
        <v>0</v>
      </c>
      <c r="BW15" s="14">
        <v>9</v>
      </c>
      <c r="BX15" s="16">
        <f t="shared" si="19"/>
        <v>9000000000</v>
      </c>
      <c r="BY15" s="15" t="e">
        <f>VLOOKUP(E15,#REF!,2,0)</f>
        <v>#REF!</v>
      </c>
      <c r="BZ15" s="15">
        <f t="shared" si="20"/>
        <v>9</v>
      </c>
      <c r="CA15" s="424">
        <f t="shared" si="21"/>
        <v>1</v>
      </c>
    </row>
    <row r="16" spans="1:79" ht="26.25" customHeight="1" thickBot="1" x14ac:dyDescent="0.3">
      <c r="A16" s="55"/>
      <c r="B16" s="726">
        <f t="shared" si="2"/>
        <v>10</v>
      </c>
      <c r="C16" s="727"/>
      <c r="D16" s="350"/>
      <c r="E16" s="38" t="str">
        <f t="shared" si="22"/>
        <v>Schulle</v>
      </c>
      <c r="F16" s="39">
        <f t="shared" si="23"/>
        <v>15</v>
      </c>
      <c r="G16" s="40">
        <f t="shared" si="3"/>
        <v>273</v>
      </c>
      <c r="H16" s="41">
        <f t="shared" si="4"/>
        <v>119</v>
      </c>
      <c r="I16" s="41">
        <f t="shared" si="5"/>
        <v>37</v>
      </c>
      <c r="J16" s="41">
        <f t="shared" si="6"/>
        <v>117</v>
      </c>
      <c r="K16" s="41">
        <f t="shared" si="7"/>
        <v>562</v>
      </c>
      <c r="L16" s="41">
        <f t="shared" si="8"/>
        <v>523</v>
      </c>
      <c r="M16" s="42">
        <f t="shared" si="9"/>
        <v>39</v>
      </c>
      <c r="N16" s="43">
        <f t="shared" si="10"/>
        <v>394</v>
      </c>
      <c r="O16" s="406" t="e">
        <f t="shared" si="0"/>
        <v>#REF!</v>
      </c>
      <c r="P16" s="406" t="e">
        <f t="shared" si="0"/>
        <v>#REF!</v>
      </c>
      <c r="Q16" s="406" t="e">
        <f t="shared" si="0"/>
        <v>#REF!</v>
      </c>
      <c r="R16" s="406" t="e">
        <f t="shared" si="0"/>
        <v>#REF!</v>
      </c>
      <c r="S16" s="406" t="e">
        <f t="shared" si="0"/>
        <v>#REF!</v>
      </c>
      <c r="T16" s="406" t="e">
        <f t="shared" si="0"/>
        <v>#REF!</v>
      </c>
      <c r="U16" s="406" t="e">
        <f t="shared" si="0"/>
        <v>#REF!</v>
      </c>
      <c r="V16" s="54" t="e">
        <f t="shared" si="0"/>
        <v>#REF!</v>
      </c>
      <c r="W16" s="407" t="e">
        <f t="shared" si="0"/>
        <v>#REF!</v>
      </c>
      <c r="X16" s="406" t="e">
        <f t="shared" si="0"/>
        <v>#REF!</v>
      </c>
      <c r="Y16" s="406" t="e">
        <f t="shared" si="0"/>
        <v>#REF!</v>
      </c>
      <c r="Z16" s="406" t="e">
        <f t="shared" si="0"/>
        <v>#REF!</v>
      </c>
      <c r="AA16" s="406" t="e">
        <f t="shared" si="0"/>
        <v>#REF!</v>
      </c>
      <c r="AB16" s="406" t="e">
        <f t="shared" si="0"/>
        <v>#REF!</v>
      </c>
      <c r="AC16" s="406" t="e">
        <f t="shared" si="0"/>
        <v>#REF!</v>
      </c>
      <c r="AD16" s="54" t="e">
        <f t="shared" si="0"/>
        <v>#REF!</v>
      </c>
      <c r="AE16" s="54"/>
      <c r="AF16" s="462">
        <f t="shared" si="1"/>
        <v>1.4432234432234432</v>
      </c>
      <c r="AG16" s="54"/>
      <c r="AH16" s="463">
        <f t="shared" si="24"/>
        <v>4</v>
      </c>
      <c r="AI16" s="55"/>
      <c r="AJ16" s="481" t="str">
        <f>IF(ISERROR(VLOOKUP(E16,'2004'!$P$10:$AB$18,13,0)),"-",VLOOKUP(E16,'2004'!$P$10:$AB$18,13,0))</f>
        <v>-</v>
      </c>
      <c r="AK16" s="360" t="str">
        <f>IF(ISERROR(VLOOKUP(E16,'2005'!$P$10:$AB$18,13,0)),"-",VLOOKUP(E16,'2005'!$P$10:$AB$18,13,0))</f>
        <v>-</v>
      </c>
      <c r="AL16" s="360">
        <f>IF(ISERROR(VLOOKUP(E16,'2006'!$P$10:$AB$60,13,0)),"-",VLOOKUP(E16,'2006'!$P$10:$AB$60,13,0))</f>
        <v>4</v>
      </c>
      <c r="AM16" s="360">
        <f>IF(ISERROR(VLOOKUP(E16,'2007'!$P$10:$AB$60,13,0)),"-",VLOOKUP(E16,'2007'!$P$10:$AB$60,13,0))</f>
        <v>18</v>
      </c>
      <c r="AN16" s="360">
        <f>IF(ISERROR(VLOOKUP(E16,'2008'!$P$10:$AB$60,13,0)),"-",VLOOKUP(E16,'2008'!$P$10:$AB$60,13,0))</f>
        <v>19</v>
      </c>
      <c r="AO16" s="360">
        <f>IF(ISERROR(VLOOKUP(E16,'2009'!$P$10:$AB$80,13,0)),"-",VLOOKUP(E16,'2009'!$P$10:$AB$80,13,0))</f>
        <v>32</v>
      </c>
      <c r="AP16" s="360">
        <f>IF(ISERROR(VLOOKUP(E16,'2010'!$P$10:$AB$42,13,0)),"-",VLOOKUP(E16,'2010'!$P$10:$AB$42,13,0))</f>
        <v>17</v>
      </c>
      <c r="AQ16" s="360">
        <f>IF(ISERROR(VLOOKUP(E16,'2011'!$P$10:$AB$28,13,0)),"-",VLOOKUP(E16,'2011'!$P$10:$AB$28,13,0))</f>
        <v>4</v>
      </c>
      <c r="AR16" s="360">
        <f>IF(ISERROR(VLOOKUP(E16,'2012'!$P$10:$AB$46,13,0)),"-",VLOOKUP(E16,'2012'!$P$10:$AB$46,13,0))</f>
        <v>15</v>
      </c>
      <c r="AS16" s="360">
        <f>IF(ISERROR(VLOOKUP(E16,'2013'!$P$10:$AB$45,13,0)),"-",VLOOKUP(E16,'2013'!$P$10:$AB$45,13,0))</f>
        <v>19</v>
      </c>
      <c r="AT16" s="360">
        <f>IF(ISERROR(VLOOKUP(E16,'2014'!$P$10:$AB$43,13,0)),"-",VLOOKUP(E16,'2014'!$P$10:$AB$43,13,0))</f>
        <v>19</v>
      </c>
      <c r="AU16" s="360">
        <f>IF(ISERROR(VLOOKUP(E16,'2015'!$P$10:$AB$69,13,0)),"-",VLOOKUP(E16,'2015'!$P$10:$AB$69,13,0))</f>
        <v>49</v>
      </c>
      <c r="AV16" s="360">
        <f>IF(ISERROR(VLOOKUP(E16,'2016'!$P$10:$AB$49,13,0)),"-",VLOOKUP(E16,'2016'!$P$10:$AB$49,13,0))</f>
        <v>19</v>
      </c>
      <c r="AW16" s="458">
        <f>IF(ISERROR(VLOOKUP(E16,'2017'!$P$10:$AB$47,13,0)),"-",VLOOKUP(E16,'2017'!$P$10:$AB$47,13,0))</f>
        <v>18</v>
      </c>
      <c r="AX16" s="359">
        <f>IF(ISERROR(VLOOKUP(E16,'2018'!$P$10:$AB$55,13,0)),"-",VLOOKUP(E16,'2018'!$P$10:$AB$55,13,0))</f>
        <v>23</v>
      </c>
      <c r="AY16" s="359">
        <f>IF(ISERROR(VLOOKUP(E16,'2019'!$P$10:$AB$55,13,0)),"-",VLOOKUP(E16,'2019'!$P$10:$AB$55,13,0))</f>
        <v>15</v>
      </c>
      <c r="AZ16" s="359" t="str">
        <f>IF(ISERROR(VLOOKUP(E16,'2020'!$P$10:$AB$47,13,0)),"-",VLOOKUP(E16,'2020'!$P$10:$AB$47,13,0))</f>
        <v>-</v>
      </c>
      <c r="BA16" s="480">
        <f>IF(ISERROR(VLOOKUP(E16,'2021'!$P$10:$AB$47,13,0)),"-",VLOOKUP(E16,'2021'!$P$10:$AB$47,13,0))</f>
        <v>10</v>
      </c>
      <c r="BB16" s="358"/>
      <c r="BD16" s="25">
        <f t="shared" si="25"/>
        <v>77</v>
      </c>
      <c r="BE16" s="5" t="s">
        <v>215</v>
      </c>
      <c r="BF16" s="3">
        <f>IF(ISERROR(VLOOKUP($BE16,Tables!$M$3:$U$201,BF$2,0)),"0",(VLOOKUP($BE16,Tables!$M$3:$U$201,BF$2,0)))</f>
        <v>31</v>
      </c>
      <c r="BG16" s="4">
        <f>IF(ISERROR(VLOOKUP($BE16,Tables!$M$3:$U$201,BG$2,0)),"0",(VLOOKUP($BE16,Tables!$M$3:$U$201,BG$2,0)))</f>
        <v>9</v>
      </c>
      <c r="BH16" s="4">
        <f>IF(ISERROR(VLOOKUP($BE16,Tables!$M$3:$U$201,BH$2,0)),"0",(VLOOKUP($BE16,Tables!$M$3:$U$201,BH$2,0)))</f>
        <v>6</v>
      </c>
      <c r="BI16" s="4">
        <f>IF(ISERROR(VLOOKUP($BE16,Tables!$M$3:$U$201,BI$2,0)),"0",(VLOOKUP($BE16,Tables!$M$3:$U$201,BI$2,0)))</f>
        <v>16</v>
      </c>
      <c r="BJ16" s="4">
        <f>IF(ISERROR(VLOOKUP($BE16,Tables!$M$3:$U$201,BJ$2,0)),"0",(VLOOKUP($BE16,Tables!$M$3:$U$201,BJ$2,0)))</f>
        <v>38</v>
      </c>
      <c r="BK16" s="4">
        <f>IF(ISERROR(VLOOKUP($BE16,Tables!$M$3:$U$201,BK$2,0)),"0",(VLOOKUP($BE16,Tables!$M$3:$U$201,BK$2,0)))</f>
        <v>62</v>
      </c>
      <c r="BL16" s="4">
        <f>IF(ISERROR(VLOOKUP($BE16,Tables!$M$3:$U$201,BL$2,0)),"0",(VLOOKUP($BE16,Tables!$M$3:$U$201,BL$2,0)))</f>
        <v>-24</v>
      </c>
      <c r="BM16" s="321">
        <f>IF(ISERROR(VLOOKUP($BE16,Tables!$M$3:$U$201,BM$2,0)),"0",(VLOOKUP($BE16,Tables!$M$3:$U$201,BM$2,0)))</f>
        <v>33</v>
      </c>
      <c r="BN16" s="20">
        <v>10</v>
      </c>
      <c r="BO16" s="12">
        <f t="shared" si="11"/>
        <v>75</v>
      </c>
      <c r="BP16" s="13">
        <f t="shared" si="12"/>
        <v>3</v>
      </c>
      <c r="BQ16" s="12">
        <f t="shared" si="13"/>
        <v>98</v>
      </c>
      <c r="BR16" s="13">
        <f t="shared" si="14"/>
        <v>3</v>
      </c>
      <c r="BS16" s="12">
        <f t="shared" si="15"/>
        <v>84</v>
      </c>
      <c r="BT16" s="16">
        <f t="shared" si="16"/>
        <v>75098084</v>
      </c>
      <c r="BU16" s="13">
        <f t="shared" si="17"/>
        <v>1</v>
      </c>
      <c r="BV16" s="24" t="str">
        <f t="shared" si="18"/>
        <v>0</v>
      </c>
      <c r="BW16" s="14">
        <v>10</v>
      </c>
      <c r="BX16" s="16">
        <f t="shared" si="19"/>
        <v>75098084000</v>
      </c>
      <c r="BY16" s="15" t="e">
        <f>VLOOKUP(E16,#REF!,2,0)</f>
        <v>#REF!</v>
      </c>
      <c r="BZ16" s="15">
        <f t="shared" si="20"/>
        <v>77</v>
      </c>
      <c r="CA16" s="424">
        <f t="shared" si="21"/>
        <v>1</v>
      </c>
    </row>
    <row r="17" spans="1:79" ht="26.25" customHeight="1" thickBot="1" x14ac:dyDescent="0.3">
      <c r="A17" s="55"/>
      <c r="B17" s="726">
        <f t="shared" si="2"/>
        <v>11</v>
      </c>
      <c r="C17" s="727"/>
      <c r="D17" s="350"/>
      <c r="E17" s="38" t="str">
        <f t="shared" si="22"/>
        <v>andib</v>
      </c>
      <c r="F17" s="39">
        <f t="shared" si="23"/>
        <v>8</v>
      </c>
      <c r="G17" s="40">
        <f t="shared" si="3"/>
        <v>188</v>
      </c>
      <c r="H17" s="41">
        <f t="shared" si="4"/>
        <v>110</v>
      </c>
      <c r="I17" s="41">
        <f t="shared" si="5"/>
        <v>33</v>
      </c>
      <c r="J17" s="41">
        <f t="shared" si="6"/>
        <v>45</v>
      </c>
      <c r="K17" s="41">
        <f t="shared" si="7"/>
        <v>407</v>
      </c>
      <c r="L17" s="41">
        <f t="shared" si="8"/>
        <v>247</v>
      </c>
      <c r="M17" s="42">
        <f t="shared" si="9"/>
        <v>160</v>
      </c>
      <c r="N17" s="43">
        <f t="shared" si="10"/>
        <v>363</v>
      </c>
      <c r="O17" s="406" t="e">
        <f t="shared" ref="O17:AD26" si="26">IF(ISNA(VLOOKUP($B17,$BD$7:$BM$183,COLUMN()-3,0)),0,VLOOKUP($B17,$BD$7:$BM$183,COLUMN()-3,0))</f>
        <v>#REF!</v>
      </c>
      <c r="P17" s="406" t="e">
        <f t="shared" si="26"/>
        <v>#REF!</v>
      </c>
      <c r="Q17" s="406" t="e">
        <f t="shared" si="26"/>
        <v>#REF!</v>
      </c>
      <c r="R17" s="406" t="e">
        <f t="shared" si="26"/>
        <v>#REF!</v>
      </c>
      <c r="S17" s="406" t="e">
        <f t="shared" si="26"/>
        <v>#REF!</v>
      </c>
      <c r="T17" s="406" t="e">
        <f t="shared" si="26"/>
        <v>#REF!</v>
      </c>
      <c r="U17" s="406" t="e">
        <f t="shared" si="26"/>
        <v>#REF!</v>
      </c>
      <c r="V17" s="54" t="e">
        <f t="shared" si="26"/>
        <v>#REF!</v>
      </c>
      <c r="W17" s="407" t="e">
        <f t="shared" si="26"/>
        <v>#REF!</v>
      </c>
      <c r="X17" s="406" t="e">
        <f t="shared" si="26"/>
        <v>#REF!</v>
      </c>
      <c r="Y17" s="406" t="e">
        <f t="shared" si="26"/>
        <v>#REF!</v>
      </c>
      <c r="Z17" s="406" t="e">
        <f t="shared" si="26"/>
        <v>#REF!</v>
      </c>
      <c r="AA17" s="406" t="e">
        <f t="shared" si="26"/>
        <v>#REF!</v>
      </c>
      <c r="AB17" s="406" t="e">
        <f t="shared" si="26"/>
        <v>#REF!</v>
      </c>
      <c r="AC17" s="406" t="e">
        <f t="shared" si="26"/>
        <v>#REF!</v>
      </c>
      <c r="AD17" s="54" t="e">
        <f t="shared" si="26"/>
        <v>#REF!</v>
      </c>
      <c r="AE17" s="54"/>
      <c r="AF17" s="462">
        <f t="shared" si="1"/>
        <v>1.9308510638297873</v>
      </c>
      <c r="AG17" s="54"/>
      <c r="AH17" s="463">
        <f t="shared" si="24"/>
        <v>3</v>
      </c>
      <c r="AI17" s="55"/>
      <c r="AJ17" s="481" t="str">
        <f>IF(ISERROR(VLOOKUP(E17,'2004'!$P$10:$AB$18,13,0)),"-",VLOOKUP(E17,'2004'!$P$10:$AB$18,13,0))</f>
        <v>-</v>
      </c>
      <c r="AK17" s="360" t="str">
        <f>IF(ISERROR(VLOOKUP(E17,'2005'!$P$10:$AB$18,13,0)),"-",VLOOKUP(E17,'2005'!$P$10:$AB$18,13,0))</f>
        <v>-</v>
      </c>
      <c r="AL17" s="360" t="str">
        <f>IF(ISERROR(VLOOKUP(E17,'2006'!$P$10:$AB$60,13,0)),"-",VLOOKUP(E17,'2006'!$P$10:$AB$60,13,0))</f>
        <v>-</v>
      </c>
      <c r="AM17" s="360" t="str">
        <f>IF(ISERROR(VLOOKUP(E17,'2007'!$P$10:$AB$60,13,0)),"-",VLOOKUP(E17,'2007'!$P$10:$AB$60,13,0))</f>
        <v>-</v>
      </c>
      <c r="AN17" s="360" t="str">
        <f>IF(ISERROR(VLOOKUP(E17,'2008'!$P$10:$AB$60,13,0)),"-",VLOOKUP(E17,'2008'!$P$10:$AB$60,13,0))</f>
        <v>-</v>
      </c>
      <c r="AO17" s="360" t="str">
        <f>IF(ISERROR(VLOOKUP(E17,'2009'!$P$10:$AB$80,13,0)),"-",VLOOKUP(E17,'2009'!$P$10:$AB$80,13,0))</f>
        <v>-</v>
      </c>
      <c r="AP17" s="360" t="str">
        <f>IF(ISERROR(VLOOKUP(E17,'2010'!$P$10:$AB$42,13,0)),"-",VLOOKUP(E17,'2010'!$P$10:$AB$42,13,0))</f>
        <v>-</v>
      </c>
      <c r="AQ17" s="360" t="str">
        <f>IF(ISERROR(VLOOKUP(E17,'2011'!$P$10:$AB$28,13,0)),"-",VLOOKUP(E17,'2011'!$P$10:$AB$28,13,0))</f>
        <v>-</v>
      </c>
      <c r="AR17" s="360" t="str">
        <f>IF(ISERROR(VLOOKUP(E17,'2012'!$P$10:$AB$46,13,0)),"-",VLOOKUP(E17,'2012'!$P$10:$AB$46,13,0))</f>
        <v>-</v>
      </c>
      <c r="AS17" s="360">
        <f>IF(ISERROR(VLOOKUP(E17,'2013'!$P$10:$AB$45,13,0)),"-",VLOOKUP(E17,'2013'!$P$10:$AB$45,13,0))</f>
        <v>12</v>
      </c>
      <c r="AT17" s="360">
        <f>IF(ISERROR(VLOOKUP(E17,'2014'!$P$10:$AB$43,13,0)),"-",VLOOKUP(E17,'2014'!$P$10:$AB$43,13,0))</f>
        <v>4</v>
      </c>
      <c r="AU17" s="360">
        <f>IF(ISERROR(VLOOKUP(E17,'2015'!$P$10:$AB$69,13,0)),"-",VLOOKUP(E17,'2015'!$P$10:$AB$69,13,0))</f>
        <v>11</v>
      </c>
      <c r="AV17" s="360">
        <f>IF(ISERROR(VLOOKUP(E17,'2016'!$P$10:$AB$49,13,0)),"-",VLOOKUP(E17,'2016'!$P$10:$AB$49,13,0))</f>
        <v>10</v>
      </c>
      <c r="AW17" s="458">
        <f>IF(ISERROR(VLOOKUP(E17,'2017'!$P$10:$AB$47,13,0)),"-",VLOOKUP(E17,'2017'!$P$10:$AB$47,13,0))</f>
        <v>8</v>
      </c>
      <c r="AX17" s="359">
        <f>IF(ISERROR(VLOOKUP(E17,'2018'!$P$10:$AB$55,13,0)),"-",VLOOKUP(E17,'2018'!$P$10:$AB$55,13,0))</f>
        <v>4</v>
      </c>
      <c r="AY17" s="359">
        <f>IF(ISERROR(VLOOKUP(E17,'2019'!$P$10:$AB$55,13,0)),"-",VLOOKUP(E17,'2019'!$P$10:$AB$55,13,0))</f>
        <v>3</v>
      </c>
      <c r="AZ17" s="359" t="str">
        <f>IF(ISERROR(VLOOKUP(E17,'2020'!$P$10:$AB$47,13,0)),"-",VLOOKUP(E17,'2020'!$P$10:$AB$47,13,0))</f>
        <v>-</v>
      </c>
      <c r="BA17" s="480">
        <f>IF(ISERROR(VLOOKUP(E17,'2021'!$P$10:$AB$47,13,0)),"-",VLOOKUP(E17,'2021'!$P$10:$AB$47,13,0))</f>
        <v>6</v>
      </c>
      <c r="BB17" s="358"/>
      <c r="BD17" s="25">
        <f t="shared" si="25"/>
        <v>35</v>
      </c>
      <c r="BE17" s="5" t="s">
        <v>305</v>
      </c>
      <c r="BF17" s="3">
        <f>IF(ISERROR(VLOOKUP($BE17,Tables!$M$3:$U$201,BF$2,0)),"0",(VLOOKUP($BE17,Tables!$M$3:$U$201,BF$2,0)))</f>
        <v>70</v>
      </c>
      <c r="BG17" s="4">
        <f>IF(ISERROR(VLOOKUP($BE17,Tables!$M$3:$U$201,BG$2,0)),"0",(VLOOKUP($BE17,Tables!$M$3:$U$201,BG$2,0)))</f>
        <v>35</v>
      </c>
      <c r="BH17" s="4">
        <f>IF(ISERROR(VLOOKUP($BE17,Tables!$M$3:$U$201,BH$2,0)),"0",(VLOOKUP($BE17,Tables!$M$3:$U$201,BH$2,0)))</f>
        <v>14</v>
      </c>
      <c r="BI17" s="4">
        <f>IF(ISERROR(VLOOKUP($BE17,Tables!$M$3:$U$201,BI$2,0)),"0",(VLOOKUP($BE17,Tables!$M$3:$U$201,BI$2,0)))</f>
        <v>21</v>
      </c>
      <c r="BJ17" s="4">
        <f>IF(ISERROR(VLOOKUP($BE17,Tables!$M$3:$U$201,BJ$2,0)),"0",(VLOOKUP($BE17,Tables!$M$3:$U$201,BJ$2,0)))</f>
        <v>181</v>
      </c>
      <c r="BK17" s="4">
        <f>IF(ISERROR(VLOOKUP($BE17,Tables!$M$3:$U$201,BK$2,0)),"0",(VLOOKUP($BE17,Tables!$M$3:$U$201,BK$2,0)))</f>
        <v>126</v>
      </c>
      <c r="BL17" s="4">
        <f>IF(ISERROR(VLOOKUP($BE17,Tables!$M$3:$U$201,BL$2,0)),"0",(VLOOKUP($BE17,Tables!$M$3:$U$201,BL$2,0)))</f>
        <v>55</v>
      </c>
      <c r="BM17" s="321">
        <f>IF(ISERROR(VLOOKUP($BE17,Tables!$M$3:$U$201,BM$2,0)),"0",(VLOOKUP($BE17,Tables!$M$3:$U$201,BM$2,0)))</f>
        <v>119</v>
      </c>
      <c r="BN17" s="20">
        <v>11</v>
      </c>
      <c r="BO17" s="12">
        <f t="shared" si="11"/>
        <v>35</v>
      </c>
      <c r="BP17" s="13">
        <f t="shared" si="12"/>
        <v>1</v>
      </c>
      <c r="BQ17" s="12" t="str">
        <f t="shared" si="13"/>
        <v/>
      </c>
      <c r="BR17" s="13">
        <f t="shared" si="14"/>
        <v>1</v>
      </c>
      <c r="BS17" s="12" t="str">
        <f t="shared" si="15"/>
        <v/>
      </c>
      <c r="BT17" s="16">
        <f t="shared" si="16"/>
        <v>35000000</v>
      </c>
      <c r="BU17" s="13">
        <f t="shared" si="17"/>
        <v>1</v>
      </c>
      <c r="BV17" s="24" t="str">
        <f t="shared" si="18"/>
        <v>0</v>
      </c>
      <c r="BW17" s="14">
        <v>11</v>
      </c>
      <c r="BX17" s="16">
        <f t="shared" si="19"/>
        <v>35000000000</v>
      </c>
      <c r="BY17" s="15" t="e">
        <f>VLOOKUP(E17,#REF!,2,0)</f>
        <v>#REF!</v>
      </c>
      <c r="BZ17" s="15">
        <f t="shared" si="20"/>
        <v>35</v>
      </c>
      <c r="CA17" s="424">
        <f t="shared" si="21"/>
        <v>1</v>
      </c>
    </row>
    <row r="18" spans="1:79" ht="26.25" customHeight="1" thickBot="1" x14ac:dyDescent="0.3">
      <c r="A18" s="55"/>
      <c r="B18" s="726">
        <f t="shared" si="2"/>
        <v>12</v>
      </c>
      <c r="C18" s="727"/>
      <c r="D18" s="350"/>
      <c r="E18" s="38" t="str">
        <f t="shared" si="22"/>
        <v>ALI</v>
      </c>
      <c r="F18" s="39">
        <f t="shared" si="23"/>
        <v>7</v>
      </c>
      <c r="G18" s="40">
        <f t="shared" si="3"/>
        <v>160</v>
      </c>
      <c r="H18" s="41">
        <f t="shared" si="4"/>
        <v>110</v>
      </c>
      <c r="I18" s="41">
        <f t="shared" si="5"/>
        <v>21</v>
      </c>
      <c r="J18" s="41">
        <f t="shared" si="6"/>
        <v>29</v>
      </c>
      <c r="K18" s="41">
        <f t="shared" si="7"/>
        <v>501</v>
      </c>
      <c r="L18" s="41">
        <f t="shared" si="8"/>
        <v>196</v>
      </c>
      <c r="M18" s="42">
        <f t="shared" si="9"/>
        <v>305</v>
      </c>
      <c r="N18" s="43">
        <f t="shared" si="10"/>
        <v>351</v>
      </c>
      <c r="O18" s="406" t="e">
        <f t="shared" si="26"/>
        <v>#REF!</v>
      </c>
      <c r="P18" s="406" t="e">
        <f t="shared" si="26"/>
        <v>#REF!</v>
      </c>
      <c r="Q18" s="406" t="e">
        <f t="shared" si="26"/>
        <v>#REF!</v>
      </c>
      <c r="R18" s="406" t="e">
        <f t="shared" si="26"/>
        <v>#REF!</v>
      </c>
      <c r="S18" s="406" t="e">
        <f t="shared" si="26"/>
        <v>#REF!</v>
      </c>
      <c r="T18" s="406" t="e">
        <f t="shared" si="26"/>
        <v>#REF!</v>
      </c>
      <c r="U18" s="406" t="e">
        <f t="shared" si="26"/>
        <v>#REF!</v>
      </c>
      <c r="V18" s="54" t="e">
        <f t="shared" si="26"/>
        <v>#REF!</v>
      </c>
      <c r="W18" s="407" t="e">
        <f t="shared" si="26"/>
        <v>#REF!</v>
      </c>
      <c r="X18" s="406" t="e">
        <f t="shared" si="26"/>
        <v>#REF!</v>
      </c>
      <c r="Y18" s="406" t="e">
        <f t="shared" si="26"/>
        <v>#REF!</v>
      </c>
      <c r="Z18" s="406" t="e">
        <f t="shared" si="26"/>
        <v>#REF!</v>
      </c>
      <c r="AA18" s="406" t="e">
        <f t="shared" si="26"/>
        <v>#REF!</v>
      </c>
      <c r="AB18" s="406" t="e">
        <f t="shared" si="26"/>
        <v>#REF!</v>
      </c>
      <c r="AC18" s="406" t="e">
        <f t="shared" si="26"/>
        <v>#REF!</v>
      </c>
      <c r="AD18" s="54" t="e">
        <f t="shared" si="26"/>
        <v>#REF!</v>
      </c>
      <c r="AE18" s="54"/>
      <c r="AF18" s="462">
        <f t="shared" si="1"/>
        <v>2.1937500000000001</v>
      </c>
      <c r="AG18" s="54"/>
      <c r="AH18" s="463">
        <f t="shared" si="24"/>
        <v>1</v>
      </c>
      <c r="AI18" s="55"/>
      <c r="AJ18" s="481" t="str">
        <f>IF(ISERROR(VLOOKUP(E18,'2004'!$P$10:$AB$18,13,0)),"-",VLOOKUP(E18,'2004'!$P$10:$AB$18,13,0))</f>
        <v>-</v>
      </c>
      <c r="AK18" s="360" t="str">
        <f>IF(ISERROR(VLOOKUP(E18,'2005'!$P$10:$AB$18,13,0)),"-",VLOOKUP(E18,'2005'!$P$10:$AB$18,13,0))</f>
        <v>-</v>
      </c>
      <c r="AL18" s="360" t="str">
        <f>IF(ISERROR(VLOOKUP(E18,'2006'!$P$10:$AB$60,13,0)),"-",VLOOKUP(E18,'2006'!$P$10:$AB$60,13,0))</f>
        <v>-</v>
      </c>
      <c r="AM18" s="360" t="str">
        <f>IF(ISERROR(VLOOKUP(E18,'2007'!$P$10:$AB$60,13,0)),"-",VLOOKUP(E18,'2007'!$P$10:$AB$60,13,0))</f>
        <v>-</v>
      </c>
      <c r="AN18" s="360">
        <f>IF(ISERROR(VLOOKUP(E18,'2008'!$P$10:$AB$60,13,0)),"-",VLOOKUP(E18,'2008'!$P$10:$AB$60,13,0))</f>
        <v>10</v>
      </c>
      <c r="AO18" s="360">
        <f>IF(ISERROR(VLOOKUP(E18,'2009'!$P$10:$AB$80,13,0)),"-",VLOOKUP(E18,'2009'!$P$10:$AB$80,13,0))</f>
        <v>5</v>
      </c>
      <c r="AP18" s="360" t="str">
        <f>IF(ISERROR(VLOOKUP(E18,'2010'!$P$10:$AB$42,13,0)),"-",VLOOKUP(E18,'2010'!$P$10:$AB$42,13,0))</f>
        <v>-</v>
      </c>
      <c r="AQ18" s="360" t="str">
        <f>IF(ISERROR(VLOOKUP(E18,'2011'!$P$10:$AB$28,13,0)),"-",VLOOKUP(E18,'2011'!$P$10:$AB$28,13,0))</f>
        <v>-</v>
      </c>
      <c r="AR18" s="360">
        <f>IF(ISERROR(VLOOKUP(E18,'2012'!$P$10:$AB$46,13,0)),"-",VLOOKUP(E18,'2012'!$P$10:$AB$46,13,0))</f>
        <v>1</v>
      </c>
      <c r="AS18" s="360">
        <f>IF(ISERROR(VLOOKUP(E18,'2013'!$P$10:$AB$45,13,0)),"-",VLOOKUP(E18,'2013'!$P$10:$AB$45,13,0))</f>
        <v>1</v>
      </c>
      <c r="AT18" s="360">
        <f>IF(ISERROR(VLOOKUP(E18,'2014'!$P$10:$AB$43,13,0)),"-",VLOOKUP(E18,'2014'!$P$10:$AB$43,13,0))</f>
        <v>2</v>
      </c>
      <c r="AU18" s="360" t="str">
        <f>IF(ISERROR(VLOOKUP(E18,'2015'!$P$10:$AB$69,13,0)),"-",VLOOKUP(E18,'2015'!$P$10:$AB$69,13,0))</f>
        <v>-</v>
      </c>
      <c r="AV18" s="360">
        <f>IF(ISERROR(VLOOKUP(E18,'2016'!$P$10:$AB$49,13,0)),"-",VLOOKUP(E18,'2016'!$P$10:$AB$49,13,0))</f>
        <v>6</v>
      </c>
      <c r="AW18" s="458" t="str">
        <f>IF(ISERROR(VLOOKUP(E18,'2017'!$P$10:$AB$47,13,0)),"-",VLOOKUP(E18,'2017'!$P$10:$AB$47,13,0))</f>
        <v>-</v>
      </c>
      <c r="AX18" s="359" t="str">
        <f>IF(ISERROR(VLOOKUP(E18,'2018'!$P$10:$AB$55,13,0)),"-",VLOOKUP(E18,'2018'!$P$10:$AB$55,13,0))</f>
        <v>-</v>
      </c>
      <c r="AY18" s="359">
        <f>IF(ISERROR(VLOOKUP(E18,'2019'!$P$10:$AB$55,13,0)),"-",VLOOKUP(E18,'2019'!$P$10:$AB$55,13,0))</f>
        <v>2</v>
      </c>
      <c r="AZ18" s="359" t="str">
        <f>IF(ISERROR(VLOOKUP(E18,'2020'!$P$10:$AB$47,13,0)),"-",VLOOKUP(E18,'2020'!$P$10:$AB$47,13,0))</f>
        <v>-</v>
      </c>
      <c r="BA18" s="480" t="str">
        <f>IF(ISERROR(VLOOKUP(E18,'2021'!$P$10:$AB$47,13,0)),"-",VLOOKUP(E18,'2021'!$P$10:$AB$47,13,0))</f>
        <v>-</v>
      </c>
      <c r="BB18" s="358"/>
      <c r="BD18" s="25">
        <f t="shared" si="25"/>
        <v>131</v>
      </c>
      <c r="BE18" s="5" t="s">
        <v>40</v>
      </c>
      <c r="BF18" s="3">
        <f>IF(ISERROR(VLOOKUP($BE18,Tables!$M$3:$U$201,BF$2,0)),"0",(VLOOKUP($BE18,Tables!$M$3:$U$201,BF$2,0)))</f>
        <v>12</v>
      </c>
      <c r="BG18" s="4">
        <f>IF(ISERROR(VLOOKUP($BE18,Tables!$M$3:$U$201,BG$2,0)),"0",(VLOOKUP($BE18,Tables!$M$3:$U$201,BG$2,0)))</f>
        <v>3</v>
      </c>
      <c r="BH18" s="4">
        <f>IF(ISERROR(VLOOKUP($BE18,Tables!$M$3:$U$201,BH$2,0)),"0",(VLOOKUP($BE18,Tables!$M$3:$U$201,BH$2,0)))</f>
        <v>0</v>
      </c>
      <c r="BI18" s="4">
        <f>IF(ISERROR(VLOOKUP($BE18,Tables!$M$3:$U$201,BI$2,0)),"0",(VLOOKUP($BE18,Tables!$M$3:$U$201,BI$2,0)))</f>
        <v>9</v>
      </c>
      <c r="BJ18" s="4">
        <f>IF(ISERROR(VLOOKUP($BE18,Tables!$M$3:$U$201,BJ$2,0)),"0",(VLOOKUP($BE18,Tables!$M$3:$U$201,BJ$2,0)))</f>
        <v>21</v>
      </c>
      <c r="BK18" s="4">
        <f>IF(ISERROR(VLOOKUP($BE18,Tables!$M$3:$U$201,BK$2,0)),"0",(VLOOKUP($BE18,Tables!$M$3:$U$201,BK$2,0)))</f>
        <v>35</v>
      </c>
      <c r="BL18" s="4">
        <f>IF(ISERROR(VLOOKUP($BE18,Tables!$M$3:$U$201,BL$2,0)),"0",(VLOOKUP($BE18,Tables!$M$3:$U$201,BL$2,0)))</f>
        <v>-14</v>
      </c>
      <c r="BM18" s="321">
        <f>IF(ISERROR(VLOOKUP($BE18,Tables!$M$3:$U$201,BM$2,0)),"0",(VLOOKUP($BE18,Tables!$M$3:$U$201,BM$2,0)))</f>
        <v>9</v>
      </c>
      <c r="BN18" s="20">
        <v>12</v>
      </c>
      <c r="BO18" s="12">
        <f t="shared" si="11"/>
        <v>131</v>
      </c>
      <c r="BP18" s="13">
        <f t="shared" si="12"/>
        <v>3</v>
      </c>
      <c r="BQ18" s="12">
        <f t="shared" si="13"/>
        <v>74</v>
      </c>
      <c r="BR18" s="13">
        <f t="shared" si="14"/>
        <v>6</v>
      </c>
      <c r="BS18" s="12">
        <f t="shared" si="15"/>
        <v>113</v>
      </c>
      <c r="BT18" s="16">
        <f t="shared" si="16"/>
        <v>131074113</v>
      </c>
      <c r="BU18" s="13">
        <f t="shared" si="17"/>
        <v>1</v>
      </c>
      <c r="BV18" s="24" t="str">
        <f t="shared" si="18"/>
        <v>0</v>
      </c>
      <c r="BW18" s="14">
        <v>12</v>
      </c>
      <c r="BX18" s="16">
        <f t="shared" si="19"/>
        <v>131074113000</v>
      </c>
      <c r="BY18" s="15" t="e">
        <f>VLOOKUP(E18,#REF!,2,0)</f>
        <v>#REF!</v>
      </c>
      <c r="BZ18" s="15">
        <f t="shared" si="20"/>
        <v>131</v>
      </c>
      <c r="CA18" s="424">
        <f t="shared" si="21"/>
        <v>1</v>
      </c>
    </row>
    <row r="19" spans="1:79" ht="26.25" customHeight="1" thickBot="1" x14ac:dyDescent="0.3">
      <c r="A19" s="55"/>
      <c r="B19" s="726">
        <f t="shared" si="2"/>
        <v>13</v>
      </c>
      <c r="C19" s="727"/>
      <c r="D19" s="350"/>
      <c r="E19" s="38" t="str">
        <f t="shared" si="22"/>
        <v>sanek</v>
      </c>
      <c r="F19" s="39">
        <f t="shared" si="23"/>
        <v>8</v>
      </c>
      <c r="G19" s="40">
        <f t="shared" si="3"/>
        <v>168</v>
      </c>
      <c r="H19" s="41">
        <f t="shared" si="4"/>
        <v>109</v>
      </c>
      <c r="I19" s="41">
        <f t="shared" si="5"/>
        <v>23</v>
      </c>
      <c r="J19" s="41">
        <f t="shared" si="6"/>
        <v>36</v>
      </c>
      <c r="K19" s="41">
        <f t="shared" si="7"/>
        <v>420</v>
      </c>
      <c r="L19" s="41">
        <f t="shared" si="8"/>
        <v>240</v>
      </c>
      <c r="M19" s="42">
        <f t="shared" si="9"/>
        <v>180</v>
      </c>
      <c r="N19" s="43">
        <f t="shared" si="10"/>
        <v>350</v>
      </c>
      <c r="O19" s="406" t="e">
        <f t="shared" si="26"/>
        <v>#REF!</v>
      </c>
      <c r="P19" s="406" t="e">
        <f t="shared" si="26"/>
        <v>#REF!</v>
      </c>
      <c r="Q19" s="406" t="e">
        <f t="shared" si="26"/>
        <v>#REF!</v>
      </c>
      <c r="R19" s="406" t="e">
        <f t="shared" si="26"/>
        <v>#REF!</v>
      </c>
      <c r="S19" s="406" t="e">
        <f t="shared" si="26"/>
        <v>#REF!</v>
      </c>
      <c r="T19" s="406" t="e">
        <f t="shared" si="26"/>
        <v>#REF!</v>
      </c>
      <c r="U19" s="406" t="e">
        <f t="shared" si="26"/>
        <v>#REF!</v>
      </c>
      <c r="V19" s="54" t="e">
        <f t="shared" si="26"/>
        <v>#REF!</v>
      </c>
      <c r="W19" s="407" t="e">
        <f t="shared" si="26"/>
        <v>#REF!</v>
      </c>
      <c r="X19" s="406" t="e">
        <f t="shared" si="26"/>
        <v>#REF!</v>
      </c>
      <c r="Y19" s="406" t="e">
        <f t="shared" si="26"/>
        <v>#REF!</v>
      </c>
      <c r="Z19" s="406" t="e">
        <f t="shared" si="26"/>
        <v>#REF!</v>
      </c>
      <c r="AA19" s="406" t="e">
        <f t="shared" si="26"/>
        <v>#REF!</v>
      </c>
      <c r="AB19" s="406" t="e">
        <f t="shared" si="26"/>
        <v>#REF!</v>
      </c>
      <c r="AC19" s="406" t="e">
        <f t="shared" si="26"/>
        <v>#REF!</v>
      </c>
      <c r="AD19" s="54" t="e">
        <f t="shared" si="26"/>
        <v>#REF!</v>
      </c>
      <c r="AE19" s="54"/>
      <c r="AF19" s="462">
        <f t="shared" si="1"/>
        <v>2.0833333333333335</v>
      </c>
      <c r="AG19" s="54"/>
      <c r="AH19" s="463">
        <f t="shared" si="24"/>
        <v>2</v>
      </c>
      <c r="AI19" s="55"/>
      <c r="AJ19" s="481" t="str">
        <f>IF(ISERROR(VLOOKUP(E19,'2004'!$P$10:$AB$18,13,0)),"-",VLOOKUP(E19,'2004'!$P$10:$AB$18,13,0))</f>
        <v>-</v>
      </c>
      <c r="AK19" s="360" t="str">
        <f>IF(ISERROR(VLOOKUP(E19,'2005'!$P$10:$AB$18,13,0)),"-",VLOOKUP(E19,'2005'!$P$10:$AB$18,13,0))</f>
        <v>-</v>
      </c>
      <c r="AL19" s="360" t="str">
        <f>IF(ISERROR(VLOOKUP(E19,'2006'!$P$10:$AB$60,13,0)),"-",VLOOKUP(E19,'2006'!$P$10:$AB$60,13,0))</f>
        <v>-</v>
      </c>
      <c r="AM19" s="360" t="str">
        <f>IF(ISERROR(VLOOKUP(E19,'2007'!$P$10:$AB$60,13,0)),"-",VLOOKUP(E19,'2007'!$P$10:$AB$60,13,0))</f>
        <v>-</v>
      </c>
      <c r="AN19" s="360" t="str">
        <f>IF(ISERROR(VLOOKUP(E19,'2008'!$P$10:$AB$60,13,0)),"-",VLOOKUP(E19,'2008'!$P$10:$AB$60,13,0))</f>
        <v>-</v>
      </c>
      <c r="AO19" s="360">
        <f>IF(ISERROR(VLOOKUP(E19,'2009'!$P$10:$AB$80,13,0)),"-",VLOOKUP(E19,'2009'!$P$10:$AB$80,13,0))</f>
        <v>35</v>
      </c>
      <c r="AP19" s="360">
        <f>IF(ISERROR(VLOOKUP(E19,'2010'!$P$10:$AB$42,13,0)),"-",VLOOKUP(E19,'2010'!$P$10:$AB$42,13,0))</f>
        <v>2</v>
      </c>
      <c r="AQ19" s="360" t="str">
        <f>IF(ISERROR(VLOOKUP(E19,'2011'!$P$10:$AB$28,13,0)),"-",VLOOKUP(E19,'2011'!$P$10:$AB$28,13,0))</f>
        <v>-</v>
      </c>
      <c r="AR19" s="360">
        <f>IF(ISERROR(VLOOKUP(E19,'2012'!$P$10:$AB$46,13,0)),"-",VLOOKUP(E19,'2012'!$P$10:$AB$46,13,0))</f>
        <v>4</v>
      </c>
      <c r="AS19" s="360">
        <f>IF(ISERROR(VLOOKUP(E19,'2013'!$P$10:$AB$45,13,0)),"-",VLOOKUP(E19,'2013'!$P$10:$AB$45,13,0))</f>
        <v>6</v>
      </c>
      <c r="AT19" s="360">
        <f>IF(ISERROR(VLOOKUP(E19,'2014'!$P$10:$AB$43,13,0)),"-",VLOOKUP(E19,'2014'!$P$10:$AB$43,13,0))</f>
        <v>5</v>
      </c>
      <c r="AU19" s="360">
        <f>IF(ISERROR(VLOOKUP(E19,'2015'!$P$10:$AB$69,13,0)),"-",VLOOKUP(E19,'2015'!$P$10:$AB$69,13,0))</f>
        <v>5</v>
      </c>
      <c r="AV19" s="360">
        <f>IF(ISERROR(VLOOKUP(E19,'2016'!$P$10:$AB$49,13,0)),"-",VLOOKUP(E19,'2016'!$P$10:$AB$49,13,0))</f>
        <v>12</v>
      </c>
      <c r="AW19" s="458">
        <f>IF(ISERROR(VLOOKUP(E19,'2017'!$P$10:$AB$47,13,0)),"-",VLOOKUP(E19,'2017'!$P$10:$AB$47,13,0))</f>
        <v>13</v>
      </c>
      <c r="AX19" s="359" t="str">
        <f>IF(ISERROR(VLOOKUP(E19,'2018'!$P$10:$AB$55,13,0)),"-",VLOOKUP(E19,'2018'!$P$10:$AB$55,13,0))</f>
        <v>-</v>
      </c>
      <c r="AY19" s="359" t="str">
        <f>IF(ISERROR(VLOOKUP(E19,'2019'!$P$10:$AB$55,13,0)),"-",VLOOKUP(E19,'2019'!$P$10:$AB$55,13,0))</f>
        <v>-</v>
      </c>
      <c r="AZ19" s="359" t="str">
        <f>IF(ISERROR(VLOOKUP(E19,'2020'!$P$10:$AB$47,13,0)),"-",VLOOKUP(E19,'2020'!$P$10:$AB$47,13,0))</f>
        <v>-</v>
      </c>
      <c r="BA19" s="480" t="str">
        <f>IF(ISERROR(VLOOKUP(E19,'2021'!$P$10:$AB$47,13,0)),"-",VLOOKUP(E19,'2021'!$P$10:$AB$47,13,0))</f>
        <v>-</v>
      </c>
      <c r="BB19" s="358"/>
      <c r="BD19" s="25">
        <f t="shared" si="25"/>
        <v>1</v>
      </c>
      <c r="BE19" s="5" t="s">
        <v>132</v>
      </c>
      <c r="BF19" s="3">
        <f>IF(ISERROR(VLOOKUP($BE19,Tables!$M$3:$U$201,BF$2,0)),"0",(VLOOKUP($BE19,Tables!$M$3:$U$201,BF$2,0)))</f>
        <v>298</v>
      </c>
      <c r="BG19" s="4">
        <f>IF(ISERROR(VLOOKUP($BE19,Tables!$M$3:$U$201,BG$2,0)),"0",(VLOOKUP($BE19,Tables!$M$3:$U$201,BG$2,0)))</f>
        <v>234</v>
      </c>
      <c r="BH19" s="4">
        <f>IF(ISERROR(VLOOKUP($BE19,Tables!$M$3:$U$201,BH$2,0)),"0",(VLOOKUP($BE19,Tables!$M$3:$U$201,BH$2,0)))</f>
        <v>37</v>
      </c>
      <c r="BI19" s="4">
        <f>IF(ISERROR(VLOOKUP($BE19,Tables!$M$3:$U$201,BI$2,0)),"0",(VLOOKUP($BE19,Tables!$M$3:$U$201,BI$2,0)))</f>
        <v>27</v>
      </c>
      <c r="BJ19" s="4">
        <f>IF(ISERROR(VLOOKUP($BE19,Tables!$M$3:$U$201,BJ$2,0)),"0",(VLOOKUP($BE19,Tables!$M$3:$U$201,BJ$2,0)))</f>
        <v>943</v>
      </c>
      <c r="BK19" s="4">
        <f>IF(ISERROR(VLOOKUP($BE19,Tables!$M$3:$U$201,BK$2,0)),"0",(VLOOKUP($BE19,Tables!$M$3:$U$201,BK$2,0)))</f>
        <v>273</v>
      </c>
      <c r="BL19" s="4">
        <f>IF(ISERROR(VLOOKUP($BE19,Tables!$M$3:$U$201,BL$2,0)),"0",(VLOOKUP($BE19,Tables!$M$3:$U$201,BL$2,0)))</f>
        <v>670</v>
      </c>
      <c r="BM19" s="321">
        <f>IF(ISERROR(VLOOKUP($BE19,Tables!$M$3:$U$201,BM$2,0)),"0",(VLOOKUP($BE19,Tables!$M$3:$U$201,BM$2,0)))</f>
        <v>739</v>
      </c>
      <c r="BN19" s="20">
        <v>13</v>
      </c>
      <c r="BO19" s="12">
        <f t="shared" si="11"/>
        <v>1</v>
      </c>
      <c r="BP19" s="13">
        <f t="shared" si="12"/>
        <v>1</v>
      </c>
      <c r="BQ19" s="12" t="str">
        <f t="shared" si="13"/>
        <v/>
      </c>
      <c r="BR19" s="13">
        <f t="shared" si="14"/>
        <v>1</v>
      </c>
      <c r="BS19" s="12" t="str">
        <f t="shared" si="15"/>
        <v/>
      </c>
      <c r="BT19" s="16">
        <f t="shared" si="16"/>
        <v>1000000</v>
      </c>
      <c r="BU19" s="13">
        <f t="shared" si="17"/>
        <v>1</v>
      </c>
      <c r="BV19" s="24" t="str">
        <f t="shared" si="18"/>
        <v>0</v>
      </c>
      <c r="BW19" s="14">
        <v>13</v>
      </c>
      <c r="BX19" s="16">
        <f t="shared" si="19"/>
        <v>1000000000</v>
      </c>
      <c r="BY19" s="15" t="e">
        <f>VLOOKUP(E19,#REF!,2,0)</f>
        <v>#REF!</v>
      </c>
      <c r="BZ19" s="15">
        <f t="shared" si="20"/>
        <v>1</v>
      </c>
      <c r="CA19" s="424">
        <f t="shared" si="21"/>
        <v>1</v>
      </c>
    </row>
    <row r="20" spans="1:79" ht="26.25" customHeight="1" thickBot="1" x14ac:dyDescent="0.3">
      <c r="A20" s="55"/>
      <c r="B20" s="726">
        <f t="shared" si="2"/>
        <v>14</v>
      </c>
      <c r="C20" s="727"/>
      <c r="D20" s="350"/>
      <c r="E20" s="38" t="str">
        <f t="shared" si="22"/>
        <v>Foka</v>
      </c>
      <c r="F20" s="39">
        <f t="shared" si="23"/>
        <v>9</v>
      </c>
      <c r="G20" s="40">
        <f t="shared" si="3"/>
        <v>172</v>
      </c>
      <c r="H20" s="41">
        <f t="shared" si="4"/>
        <v>102</v>
      </c>
      <c r="I20" s="41">
        <f t="shared" si="5"/>
        <v>25</v>
      </c>
      <c r="J20" s="41">
        <f t="shared" si="6"/>
        <v>45</v>
      </c>
      <c r="K20" s="41">
        <f t="shared" si="7"/>
        <v>563</v>
      </c>
      <c r="L20" s="41">
        <f t="shared" si="8"/>
        <v>287</v>
      </c>
      <c r="M20" s="42">
        <f t="shared" si="9"/>
        <v>276</v>
      </c>
      <c r="N20" s="43">
        <f t="shared" si="10"/>
        <v>331</v>
      </c>
      <c r="O20" s="406" t="e">
        <f t="shared" si="26"/>
        <v>#REF!</v>
      </c>
      <c r="P20" s="406" t="e">
        <f t="shared" si="26"/>
        <v>#REF!</v>
      </c>
      <c r="Q20" s="406" t="e">
        <f t="shared" si="26"/>
        <v>#REF!</v>
      </c>
      <c r="R20" s="406" t="e">
        <f t="shared" si="26"/>
        <v>#REF!</v>
      </c>
      <c r="S20" s="406" t="e">
        <f t="shared" si="26"/>
        <v>#REF!</v>
      </c>
      <c r="T20" s="406" t="e">
        <f t="shared" si="26"/>
        <v>#REF!</v>
      </c>
      <c r="U20" s="406" t="e">
        <f t="shared" si="26"/>
        <v>#REF!</v>
      </c>
      <c r="V20" s="54" t="e">
        <f t="shared" si="26"/>
        <v>#REF!</v>
      </c>
      <c r="W20" s="407" t="e">
        <f t="shared" si="26"/>
        <v>#REF!</v>
      </c>
      <c r="X20" s="406" t="e">
        <f t="shared" si="26"/>
        <v>#REF!</v>
      </c>
      <c r="Y20" s="406" t="e">
        <f t="shared" si="26"/>
        <v>#REF!</v>
      </c>
      <c r="Z20" s="406" t="e">
        <f t="shared" si="26"/>
        <v>#REF!</v>
      </c>
      <c r="AA20" s="406" t="e">
        <f t="shared" si="26"/>
        <v>#REF!</v>
      </c>
      <c r="AB20" s="406" t="e">
        <f t="shared" si="26"/>
        <v>#REF!</v>
      </c>
      <c r="AC20" s="406" t="e">
        <f t="shared" si="26"/>
        <v>#REF!</v>
      </c>
      <c r="AD20" s="54" t="e">
        <f t="shared" si="26"/>
        <v>#REF!</v>
      </c>
      <c r="AE20" s="54"/>
      <c r="AF20" s="462">
        <f t="shared" si="1"/>
        <v>1.9244186046511629</v>
      </c>
      <c r="AG20" s="54"/>
      <c r="AH20" s="463">
        <f t="shared" si="24"/>
        <v>2</v>
      </c>
      <c r="AI20" s="55"/>
      <c r="AJ20" s="481" t="str">
        <f>IF(ISERROR(VLOOKUP(E20,'2004'!$P$10:$AB$18,13,0)),"-",VLOOKUP(E20,'2004'!$P$10:$AB$18,13,0))</f>
        <v>-</v>
      </c>
      <c r="AK20" s="360" t="str">
        <f>IF(ISERROR(VLOOKUP(E20,'2005'!$P$10:$AB$18,13,0)),"-",VLOOKUP(E20,'2005'!$P$10:$AB$18,13,0))</f>
        <v>-</v>
      </c>
      <c r="AL20" s="360" t="str">
        <f>IF(ISERROR(VLOOKUP(E20,'2006'!$P$10:$AB$60,13,0)),"-",VLOOKUP(E20,'2006'!$P$10:$AB$60,13,0))</f>
        <v>-</v>
      </c>
      <c r="AM20" s="360" t="str">
        <f>IF(ISERROR(VLOOKUP(E20,'2007'!$P$10:$AB$60,13,0)),"-",VLOOKUP(E20,'2007'!$P$10:$AB$60,13,0))</f>
        <v>-</v>
      </c>
      <c r="AN20" s="360">
        <f>IF(ISERROR(VLOOKUP(E20,'2008'!$P$10:$AB$60,13,0)),"-",VLOOKUP(E20,'2008'!$P$10:$AB$60,13,0))</f>
        <v>6</v>
      </c>
      <c r="AO20" s="360">
        <f>IF(ISERROR(VLOOKUP(E20,'2009'!$P$10:$AB$80,13,0)),"-",VLOOKUP(E20,'2009'!$P$10:$AB$80,13,0))</f>
        <v>2</v>
      </c>
      <c r="AP20" s="360">
        <f>IF(ISERROR(VLOOKUP(E20,'2010'!$P$10:$AB$42,13,0)),"-",VLOOKUP(E20,'2010'!$P$10:$AB$42,13,0))</f>
        <v>12</v>
      </c>
      <c r="AQ20" s="360" t="str">
        <f>IF(ISERROR(VLOOKUP(E20,'2011'!$P$10:$AB$28,13,0)),"-",VLOOKUP(E20,'2011'!$P$10:$AB$28,13,0))</f>
        <v>-</v>
      </c>
      <c r="AR20" s="360">
        <f>IF(ISERROR(VLOOKUP(E20,'2012'!$P$10:$AB$46,13,0)),"-",VLOOKUP(E20,'2012'!$P$10:$AB$46,13,0))</f>
        <v>7</v>
      </c>
      <c r="AS20" s="360">
        <f>IF(ISERROR(VLOOKUP(E20,'2013'!$P$10:$AB$45,13,0)),"-",VLOOKUP(E20,'2013'!$P$10:$AB$45,13,0))</f>
        <v>11</v>
      </c>
      <c r="AT20" s="360">
        <f>IF(ISERROR(VLOOKUP(E20,'2014'!$P$10:$AB$43,13,0)),"-",VLOOKUP(E20,'2014'!$P$10:$AB$43,13,0))</f>
        <v>11</v>
      </c>
      <c r="AU20" s="360">
        <f>IF(ISERROR(VLOOKUP(E20,'2015'!$P$10:$AB$69,13,0)),"-",VLOOKUP(E20,'2015'!$P$10:$AB$69,13,0))</f>
        <v>20</v>
      </c>
      <c r="AV20" s="360" t="str">
        <f>IF(ISERROR(VLOOKUP(E20,'2016'!$P$10:$AB$49,13,0)),"-",VLOOKUP(E20,'2016'!$P$10:$AB$49,13,0))</f>
        <v>-</v>
      </c>
      <c r="AW20" s="458">
        <f>IF(ISERROR(VLOOKUP(E20,'2017'!$P$10:$AB$47,13,0)),"-",VLOOKUP(E20,'2017'!$P$10:$AB$47,13,0))</f>
        <v>15</v>
      </c>
      <c r="AX20" s="359" t="str">
        <f>IF(ISERROR(VLOOKUP(E20,'2018'!$P$10:$AB$55,13,0)),"-",VLOOKUP(E20,'2018'!$P$10:$AB$55,13,0))</f>
        <v>-</v>
      </c>
      <c r="AY20" s="359" t="str">
        <f>IF(ISERROR(VLOOKUP(E20,'2019'!$P$10:$AB$55,13,0)),"-",VLOOKUP(E20,'2019'!$P$10:$AB$55,13,0))</f>
        <v>-</v>
      </c>
      <c r="AZ20" s="359" t="str">
        <f>IF(ISERROR(VLOOKUP(E20,'2020'!$P$10:$AB$47,13,0)),"-",VLOOKUP(E20,'2020'!$P$10:$AB$47,13,0))</f>
        <v>-</v>
      </c>
      <c r="BA20" s="480">
        <f>IF(ISERROR(VLOOKUP(E20,'2021'!$P$10:$AB$47,13,0)),"-",VLOOKUP(E20,'2021'!$P$10:$AB$47,13,0))</f>
        <v>11</v>
      </c>
      <c r="BB20" s="358"/>
      <c r="BD20" s="25">
        <f t="shared" si="25"/>
        <v>3</v>
      </c>
      <c r="BE20" s="5" t="s">
        <v>110</v>
      </c>
      <c r="BF20" s="3">
        <f>IF(ISERROR(VLOOKUP($BE20,Tables!$M$3:$U$201,BF$2,0)),"0",(VLOOKUP($BE20,Tables!$M$3:$U$201,BF$2,0)))</f>
        <v>319</v>
      </c>
      <c r="BG20" s="4">
        <f>IF(ISERROR(VLOOKUP($BE20,Tables!$M$3:$U$201,BG$2,0)),"0",(VLOOKUP($BE20,Tables!$M$3:$U$201,BG$2,0)))</f>
        <v>192</v>
      </c>
      <c r="BH20" s="4">
        <f>IF(ISERROR(VLOOKUP($BE20,Tables!$M$3:$U$201,BH$2,0)),"0",(VLOOKUP($BE20,Tables!$M$3:$U$201,BH$2,0)))</f>
        <v>55</v>
      </c>
      <c r="BI20" s="4">
        <f>IF(ISERROR(VLOOKUP($BE20,Tables!$M$3:$U$201,BI$2,0)),"0",(VLOOKUP($BE20,Tables!$M$3:$U$201,BI$2,0)))</f>
        <v>72</v>
      </c>
      <c r="BJ20" s="4">
        <f>IF(ISERROR(VLOOKUP($BE20,Tables!$M$3:$U$201,BJ$2,0)),"0",(VLOOKUP($BE20,Tables!$M$3:$U$201,BJ$2,0)))</f>
        <v>921</v>
      </c>
      <c r="BK20" s="4">
        <f>IF(ISERROR(VLOOKUP($BE20,Tables!$M$3:$U$201,BK$2,0)),"0",(VLOOKUP($BE20,Tables!$M$3:$U$201,BK$2,0)))</f>
        <v>431</v>
      </c>
      <c r="BL20" s="4">
        <f>IF(ISERROR(VLOOKUP($BE20,Tables!$M$3:$U$201,BL$2,0)),"0",(VLOOKUP($BE20,Tables!$M$3:$U$201,BL$2,0)))</f>
        <v>490</v>
      </c>
      <c r="BM20" s="321">
        <f>IF(ISERROR(VLOOKUP($BE20,Tables!$M$3:$U$201,BM$2,0)),"0",(VLOOKUP($BE20,Tables!$M$3:$U$201,BM$2,0)))</f>
        <v>631</v>
      </c>
      <c r="BN20" s="20">
        <v>14</v>
      </c>
      <c r="BO20" s="12">
        <f t="shared" si="11"/>
        <v>3</v>
      </c>
      <c r="BP20" s="13">
        <f t="shared" si="12"/>
        <v>1</v>
      </c>
      <c r="BQ20" s="12" t="str">
        <f t="shared" si="13"/>
        <v/>
      </c>
      <c r="BR20" s="13">
        <f t="shared" si="14"/>
        <v>1</v>
      </c>
      <c r="BS20" s="12" t="str">
        <f t="shared" si="15"/>
        <v/>
      </c>
      <c r="BT20" s="16">
        <f t="shared" si="16"/>
        <v>3000000</v>
      </c>
      <c r="BU20" s="13">
        <f t="shared" si="17"/>
        <v>1</v>
      </c>
      <c r="BV20" s="24" t="str">
        <f t="shared" si="18"/>
        <v>0</v>
      </c>
      <c r="BW20" s="14">
        <v>14</v>
      </c>
      <c r="BX20" s="16">
        <f t="shared" si="19"/>
        <v>3000000000</v>
      </c>
      <c r="BY20" s="15" t="e">
        <f>VLOOKUP(E20,#REF!,2,0)</f>
        <v>#REF!</v>
      </c>
      <c r="BZ20" s="15">
        <f t="shared" si="20"/>
        <v>3</v>
      </c>
      <c r="CA20" s="424">
        <f t="shared" si="21"/>
        <v>1</v>
      </c>
    </row>
    <row r="21" spans="1:79" ht="26.25" customHeight="1" thickBot="1" x14ac:dyDescent="0.3">
      <c r="A21" s="55"/>
      <c r="B21" s="726">
        <f t="shared" si="2"/>
        <v>15</v>
      </c>
      <c r="C21" s="727"/>
      <c r="D21" s="350"/>
      <c r="E21" s="38" t="str">
        <f t="shared" si="22"/>
        <v>dzem</v>
      </c>
      <c r="F21" s="39">
        <f t="shared" si="23"/>
        <v>10</v>
      </c>
      <c r="G21" s="40">
        <f t="shared" si="3"/>
        <v>190</v>
      </c>
      <c r="H21" s="41">
        <f t="shared" si="4"/>
        <v>97</v>
      </c>
      <c r="I21" s="41">
        <f t="shared" si="5"/>
        <v>32</v>
      </c>
      <c r="J21" s="41">
        <f t="shared" si="6"/>
        <v>61</v>
      </c>
      <c r="K21" s="41">
        <f t="shared" si="7"/>
        <v>430</v>
      </c>
      <c r="L21" s="41">
        <f t="shared" si="8"/>
        <v>299</v>
      </c>
      <c r="M21" s="42">
        <f t="shared" si="9"/>
        <v>131</v>
      </c>
      <c r="N21" s="43">
        <f t="shared" si="10"/>
        <v>323</v>
      </c>
      <c r="O21" s="406" t="e">
        <f t="shared" si="26"/>
        <v>#REF!</v>
      </c>
      <c r="P21" s="406" t="e">
        <f t="shared" si="26"/>
        <v>#REF!</v>
      </c>
      <c r="Q21" s="406" t="e">
        <f t="shared" si="26"/>
        <v>#REF!</v>
      </c>
      <c r="R21" s="406" t="e">
        <f t="shared" si="26"/>
        <v>#REF!</v>
      </c>
      <c r="S21" s="406" t="e">
        <f t="shared" si="26"/>
        <v>#REF!</v>
      </c>
      <c r="T21" s="406" t="e">
        <f t="shared" si="26"/>
        <v>#REF!</v>
      </c>
      <c r="U21" s="406" t="e">
        <f t="shared" si="26"/>
        <v>#REF!</v>
      </c>
      <c r="V21" s="54" t="e">
        <f t="shared" si="26"/>
        <v>#REF!</v>
      </c>
      <c r="W21" s="407" t="e">
        <f t="shared" si="26"/>
        <v>#REF!</v>
      </c>
      <c r="X21" s="406" t="e">
        <f t="shared" si="26"/>
        <v>#REF!</v>
      </c>
      <c r="Y21" s="406" t="e">
        <f t="shared" si="26"/>
        <v>#REF!</v>
      </c>
      <c r="Z21" s="406" t="e">
        <f t="shared" si="26"/>
        <v>#REF!</v>
      </c>
      <c r="AA21" s="406" t="e">
        <f t="shared" si="26"/>
        <v>#REF!</v>
      </c>
      <c r="AB21" s="406" t="e">
        <f t="shared" si="26"/>
        <v>#REF!</v>
      </c>
      <c r="AC21" s="406" t="e">
        <f t="shared" si="26"/>
        <v>#REF!</v>
      </c>
      <c r="AD21" s="54" t="e">
        <f t="shared" si="26"/>
        <v>#REF!</v>
      </c>
      <c r="AE21" s="54"/>
      <c r="AF21" s="462">
        <f t="shared" si="1"/>
        <v>1.7</v>
      </c>
      <c r="AG21" s="54"/>
      <c r="AH21" s="463">
        <f t="shared" si="24"/>
        <v>5</v>
      </c>
      <c r="AI21" s="55"/>
      <c r="AJ21" s="481" t="str">
        <f>IF(ISERROR(VLOOKUP(E21,'2004'!$P$10:$AB$18,13,0)),"-",VLOOKUP(E21,'2004'!$P$10:$AB$18,13,0))</f>
        <v>-</v>
      </c>
      <c r="AK21" s="360" t="str">
        <f>IF(ISERROR(VLOOKUP(E21,'2005'!$P$10:$AB$18,13,0)),"-",VLOOKUP(E21,'2005'!$P$10:$AB$18,13,0))</f>
        <v>-</v>
      </c>
      <c r="AL21" s="360" t="str">
        <f>IF(ISERROR(VLOOKUP(E21,'2006'!$P$10:$AB$60,13,0)),"-",VLOOKUP(E21,'2006'!$P$10:$AB$60,13,0))</f>
        <v>-</v>
      </c>
      <c r="AM21" s="360">
        <f>IF(ISERROR(VLOOKUP(E21,'2007'!$P$10:$AB$60,13,0)),"-",VLOOKUP(E21,'2007'!$P$10:$AB$60,13,0))</f>
        <v>21</v>
      </c>
      <c r="AN21" s="360">
        <f>IF(ISERROR(VLOOKUP(E21,'2008'!$P$10:$AB$60,13,0)),"-",VLOOKUP(E21,'2008'!$P$10:$AB$60,13,0))</f>
        <v>16</v>
      </c>
      <c r="AO21" s="360">
        <f>IF(ISERROR(VLOOKUP(E21,'2009'!$P$10:$AB$80,13,0)),"-",VLOOKUP(E21,'2009'!$P$10:$AB$80,13,0))</f>
        <v>22</v>
      </c>
      <c r="AP21" s="360" t="str">
        <f>IF(ISERROR(VLOOKUP(E21,'2010'!$P$10:$AB$42,13,0)),"-",VLOOKUP(E21,'2010'!$P$10:$AB$42,13,0))</f>
        <v>-</v>
      </c>
      <c r="AQ21" s="360" t="str">
        <f>IF(ISERROR(VLOOKUP(E21,'2011'!$P$10:$AB$28,13,0)),"-",VLOOKUP(E21,'2011'!$P$10:$AB$28,13,0))</f>
        <v>-</v>
      </c>
      <c r="AR21" s="360">
        <f>IF(ISERROR(VLOOKUP(E21,'2012'!$P$10:$AB$46,13,0)),"-",VLOOKUP(E21,'2012'!$P$10:$AB$46,13,0))</f>
        <v>5</v>
      </c>
      <c r="AS21" s="360" t="str">
        <f>IF(ISERROR(VLOOKUP(E21,'2013'!$P$10:$AB$45,13,0)),"-",VLOOKUP(E21,'2013'!$P$10:$AB$45,13,0))</f>
        <v>-</v>
      </c>
      <c r="AT21" s="360">
        <f>IF(ISERROR(VLOOKUP(E21,'2014'!$P$10:$AB$43,13,0)),"-",VLOOKUP(E21,'2014'!$P$10:$AB$43,13,0))</f>
        <v>9</v>
      </c>
      <c r="AU21" s="360">
        <f>IF(ISERROR(VLOOKUP(E21,'2015'!$P$10:$AB$69,13,0)),"-",VLOOKUP(E21,'2015'!$P$10:$AB$69,13,0))</f>
        <v>10</v>
      </c>
      <c r="AV21" s="360" t="str">
        <f>IF(ISERROR(VLOOKUP(E21,'2016'!$P$10:$AB$49,13,0)),"-",VLOOKUP(E21,'2016'!$P$10:$AB$49,13,0))</f>
        <v>-</v>
      </c>
      <c r="AW21" s="458" t="str">
        <f>IF(ISERROR(VLOOKUP(E21,'2017'!$P$10:$AB$47,13,0)),"-",VLOOKUP(E21,'2017'!$P$10:$AB$47,13,0))</f>
        <v>-</v>
      </c>
      <c r="AX21" s="359">
        <f>IF(ISERROR(VLOOKUP(E21,'2018'!$P$10:$AB$55,13,0)),"-",VLOOKUP(E21,'2018'!$P$10:$AB$55,13,0))</f>
        <v>20</v>
      </c>
      <c r="AY21" s="359">
        <f>IF(ISERROR(VLOOKUP(E21,'2019'!$P$10:$AB$55,13,0)),"-",VLOOKUP(E21,'2019'!$P$10:$AB$55,13,0))</f>
        <v>14</v>
      </c>
      <c r="AZ21" s="359">
        <f>IF(ISERROR(VLOOKUP(E21,'2020'!$P$10:$AB$47,13,0)),"-",VLOOKUP(E21,'2020'!$P$10:$AB$47,13,0))</f>
        <v>7</v>
      </c>
      <c r="BA21" s="480">
        <f>IF(ISERROR(VLOOKUP(E21,'2021'!$P$10:$AB$47,13,0)),"-",VLOOKUP(E21,'2021'!$P$10:$AB$47,13,0))</f>
        <v>8</v>
      </c>
      <c r="BB21" s="358"/>
      <c r="BD21" s="25">
        <f t="shared" si="25"/>
        <v>165</v>
      </c>
      <c r="BE21" s="5" t="s">
        <v>318</v>
      </c>
      <c r="BF21" s="3">
        <f>IF(ISERROR(VLOOKUP($BE21,Tables!$M$3:$U$201,BF$2,0)),"0",(VLOOKUP($BE21,Tables!$M$3:$U$201,BF$2,0)))</f>
        <v>40</v>
      </c>
      <c r="BG21" s="4">
        <f>IF(ISERROR(VLOOKUP($BE21,Tables!$M$3:$U$201,BG$2,0)),"0",(VLOOKUP($BE21,Tables!$M$3:$U$201,BG$2,0)))</f>
        <v>1</v>
      </c>
      <c r="BH21" s="4">
        <f>IF(ISERROR(VLOOKUP($BE21,Tables!$M$3:$U$201,BH$2,0)),"0",(VLOOKUP($BE21,Tables!$M$3:$U$201,BH$2,0)))</f>
        <v>0</v>
      </c>
      <c r="BI21" s="4">
        <f>IF(ISERROR(VLOOKUP($BE21,Tables!$M$3:$U$201,BI$2,0)),"0",(VLOOKUP($BE21,Tables!$M$3:$U$201,BI$2,0)))</f>
        <v>39</v>
      </c>
      <c r="BJ21" s="4">
        <f>IF(ISERROR(VLOOKUP($BE21,Tables!$M$3:$U$201,BJ$2,0)),"0",(VLOOKUP($BE21,Tables!$M$3:$U$201,BJ$2,0)))</f>
        <v>11</v>
      </c>
      <c r="BK21" s="4">
        <f>IF(ISERROR(VLOOKUP($BE21,Tables!$M$3:$U$201,BK$2,0)),"0",(VLOOKUP($BE21,Tables!$M$3:$U$201,BK$2,0)))</f>
        <v>272</v>
      </c>
      <c r="BL21" s="4">
        <f>IF(ISERROR(VLOOKUP($BE21,Tables!$M$3:$U$201,BL$2,0)),"0",(VLOOKUP($BE21,Tables!$M$3:$U$201,BL$2,0)))</f>
        <v>-261</v>
      </c>
      <c r="BM21" s="321">
        <f>IF(ISERROR(VLOOKUP($BE21,Tables!$M$3:$U$201,BM$2,0)),"0",(VLOOKUP($BE21,Tables!$M$3:$U$201,BM$2,0)))</f>
        <v>3</v>
      </c>
      <c r="BN21" s="20">
        <v>15</v>
      </c>
      <c r="BO21" s="12">
        <f t="shared" si="11"/>
        <v>161</v>
      </c>
      <c r="BP21" s="13">
        <f t="shared" si="12"/>
        <v>5</v>
      </c>
      <c r="BQ21" s="12">
        <f t="shared" si="13"/>
        <v>182</v>
      </c>
      <c r="BR21" s="13">
        <f t="shared" si="14"/>
        <v>1</v>
      </c>
      <c r="BS21" s="12" t="str">
        <f t="shared" si="15"/>
        <v/>
      </c>
      <c r="BT21" s="16">
        <f t="shared" si="16"/>
        <v>161182000</v>
      </c>
      <c r="BU21" s="13">
        <f t="shared" si="17"/>
        <v>1</v>
      </c>
      <c r="BV21" s="24" t="str">
        <f t="shared" si="18"/>
        <v>0</v>
      </c>
      <c r="BW21" s="14">
        <v>15</v>
      </c>
      <c r="BX21" s="16">
        <f t="shared" si="19"/>
        <v>161182000000</v>
      </c>
      <c r="BY21" s="15" t="e">
        <f>VLOOKUP(E21,#REF!,2,0)</f>
        <v>#REF!</v>
      </c>
      <c r="BZ21" s="15">
        <f t="shared" si="20"/>
        <v>165</v>
      </c>
      <c r="CA21" s="424">
        <f t="shared" si="21"/>
        <v>1</v>
      </c>
    </row>
    <row r="22" spans="1:79" ht="26.25" customHeight="1" thickBot="1" x14ac:dyDescent="0.3">
      <c r="A22" s="55"/>
      <c r="B22" s="726">
        <f t="shared" si="2"/>
        <v>16</v>
      </c>
      <c r="C22" s="727"/>
      <c r="D22" s="350"/>
      <c r="E22" s="38" t="str">
        <f t="shared" si="22"/>
        <v>Paider</v>
      </c>
      <c r="F22" s="39">
        <f t="shared" si="23"/>
        <v>13</v>
      </c>
      <c r="G22" s="40">
        <f t="shared" si="3"/>
        <v>235</v>
      </c>
      <c r="H22" s="41">
        <f t="shared" si="4"/>
        <v>87</v>
      </c>
      <c r="I22" s="41">
        <f t="shared" si="5"/>
        <v>35</v>
      </c>
      <c r="J22" s="41">
        <f t="shared" si="6"/>
        <v>113</v>
      </c>
      <c r="K22" s="41">
        <f t="shared" si="7"/>
        <v>471</v>
      </c>
      <c r="L22" s="41">
        <f t="shared" si="8"/>
        <v>522</v>
      </c>
      <c r="M22" s="42">
        <f t="shared" si="9"/>
        <v>-51</v>
      </c>
      <c r="N22" s="43">
        <f t="shared" si="10"/>
        <v>296</v>
      </c>
      <c r="O22" s="406" t="e">
        <f t="shared" si="26"/>
        <v>#REF!</v>
      </c>
      <c r="P22" s="406" t="e">
        <f t="shared" si="26"/>
        <v>#REF!</v>
      </c>
      <c r="Q22" s="406" t="e">
        <f t="shared" si="26"/>
        <v>#REF!</v>
      </c>
      <c r="R22" s="406" t="e">
        <f t="shared" si="26"/>
        <v>#REF!</v>
      </c>
      <c r="S22" s="406" t="e">
        <f t="shared" si="26"/>
        <v>#REF!</v>
      </c>
      <c r="T22" s="406" t="e">
        <f t="shared" si="26"/>
        <v>#REF!</v>
      </c>
      <c r="U22" s="406" t="e">
        <f t="shared" si="26"/>
        <v>#REF!</v>
      </c>
      <c r="V22" s="54" t="e">
        <f t="shared" si="26"/>
        <v>#REF!</v>
      </c>
      <c r="W22" s="407" t="e">
        <f t="shared" si="26"/>
        <v>#REF!</v>
      </c>
      <c r="X22" s="406" t="e">
        <f t="shared" si="26"/>
        <v>#REF!</v>
      </c>
      <c r="Y22" s="406" t="e">
        <f t="shared" si="26"/>
        <v>#REF!</v>
      </c>
      <c r="Z22" s="406" t="e">
        <f t="shared" si="26"/>
        <v>#REF!</v>
      </c>
      <c r="AA22" s="406" t="e">
        <f t="shared" si="26"/>
        <v>#REF!</v>
      </c>
      <c r="AB22" s="406" t="e">
        <f t="shared" si="26"/>
        <v>#REF!</v>
      </c>
      <c r="AC22" s="406" t="e">
        <f t="shared" si="26"/>
        <v>#REF!</v>
      </c>
      <c r="AD22" s="54" t="e">
        <f t="shared" si="26"/>
        <v>#REF!</v>
      </c>
      <c r="AE22" s="54"/>
      <c r="AF22" s="462">
        <f t="shared" si="1"/>
        <v>1.2595744680851064</v>
      </c>
      <c r="AG22" s="54"/>
      <c r="AH22" s="463">
        <f t="shared" si="24"/>
        <v>6</v>
      </c>
      <c r="AI22" s="55"/>
      <c r="AJ22" s="481" t="str">
        <f>IF(ISERROR(VLOOKUP(E22,'2004'!$P$10:$AB$18,13,0)),"-",VLOOKUP(E22,'2004'!$P$10:$AB$18,13,0))</f>
        <v>-</v>
      </c>
      <c r="AK22" s="360" t="str">
        <f>IF(ISERROR(VLOOKUP(E22,'2005'!$P$10:$AB$18,13,0)),"-",VLOOKUP(E22,'2005'!$P$10:$AB$18,13,0))</f>
        <v>-</v>
      </c>
      <c r="AL22" s="360" t="str">
        <f>IF(ISERROR(VLOOKUP(E22,'2006'!$P$10:$AB$60,13,0)),"-",VLOOKUP(E22,'2006'!$P$10:$AB$60,13,0))</f>
        <v>-</v>
      </c>
      <c r="AM22" s="360" t="str">
        <f>IF(ISERROR(VLOOKUP(E22,'2007'!$P$10:$AB$60,13,0)),"-",VLOOKUP(E22,'2007'!$P$10:$AB$60,13,0))</f>
        <v>-</v>
      </c>
      <c r="AN22" s="360" t="str">
        <f>IF(ISERROR(VLOOKUP(E22,'2008'!$P$10:$AB$60,13,0)),"-",VLOOKUP(E22,'2008'!$P$10:$AB$60,13,0))</f>
        <v>-</v>
      </c>
      <c r="AO22" s="360">
        <f>IF(ISERROR(VLOOKUP(E22,'2009'!$P$10:$AB$80,13,0)),"-",VLOOKUP(E22,'2009'!$P$10:$AB$80,13,0))</f>
        <v>48</v>
      </c>
      <c r="AP22" s="360">
        <f>IF(ISERROR(VLOOKUP(E22,'2010'!$P$10:$AB$42,13,0)),"-",VLOOKUP(E22,'2010'!$P$10:$AB$42,13,0))</f>
        <v>21</v>
      </c>
      <c r="AQ22" s="360">
        <f>IF(ISERROR(VLOOKUP(E22,'2011'!$P$10:$AB$28,13,0)),"-",VLOOKUP(E22,'2011'!$P$10:$AB$28,13,0))</f>
        <v>8</v>
      </c>
      <c r="AR22" s="360">
        <f>IF(ISERROR(VLOOKUP(E22,'2012'!$P$10:$AB$46,13,0)),"-",VLOOKUP(E22,'2012'!$P$10:$AB$46,13,0))</f>
        <v>20</v>
      </c>
      <c r="AS22" s="360">
        <f>IF(ISERROR(VLOOKUP(E22,'2013'!$P$10:$AB$45,13,0)),"-",VLOOKUP(E22,'2013'!$P$10:$AB$45,13,0))</f>
        <v>32</v>
      </c>
      <c r="AT22" s="360">
        <f>IF(ISERROR(VLOOKUP(E22,'2014'!$P$10:$AB$43,13,0)),"-",VLOOKUP(E22,'2014'!$P$10:$AB$43,13,0))</f>
        <v>20</v>
      </c>
      <c r="AU22" s="360">
        <f>IF(ISERROR(VLOOKUP(E22,'2015'!$P$10:$AB$69,13,0)),"-",VLOOKUP(E22,'2015'!$P$10:$AB$69,13,0))</f>
        <v>23</v>
      </c>
      <c r="AV22" s="360">
        <f>IF(ISERROR(VLOOKUP(E22,'2016'!$P$10:$AB$49,13,0)),"-",VLOOKUP(E22,'2016'!$P$10:$AB$49,13,0))</f>
        <v>25</v>
      </c>
      <c r="AW22" s="458">
        <f>IF(ISERROR(VLOOKUP(E22,'2017'!$P$10:$AB$47,13,0)),"-",VLOOKUP(E22,'2017'!$P$10:$AB$47,13,0))</f>
        <v>26</v>
      </c>
      <c r="AX22" s="359">
        <f>IF(ISERROR(VLOOKUP(E22,'2018'!$P$10:$AB$55,13,0)),"-",VLOOKUP(E22,'2018'!$P$10:$AB$55,13,0))</f>
        <v>13</v>
      </c>
      <c r="AY22" s="359">
        <f>IF(ISERROR(VLOOKUP(E22,'2019'!$P$10:$AB$55,13,0)),"-",VLOOKUP(E22,'2019'!$P$10:$AB$55,13,0))</f>
        <v>25</v>
      </c>
      <c r="AZ22" s="359">
        <f>IF(ISERROR(VLOOKUP(E22,'2020'!$P$10:$AB$47,13,0)),"-",VLOOKUP(E22,'2020'!$P$10:$AB$47,13,0))</f>
        <v>6</v>
      </c>
      <c r="BA22" s="480">
        <f>IF(ISERROR(VLOOKUP(E22,'2021'!$P$10:$AB$47,13,0)),"-",VLOOKUP(E22,'2021'!$P$10:$AB$47,13,0))</f>
        <v>16</v>
      </c>
      <c r="BB22" s="358"/>
      <c r="BD22" s="25">
        <f t="shared" si="25"/>
        <v>5</v>
      </c>
      <c r="BE22" s="5" t="s">
        <v>94</v>
      </c>
      <c r="BF22" s="3">
        <f>IF(ISERROR(VLOOKUP($BE22,Tables!$M$3:$U$201,BF$2,0)),"0",(VLOOKUP($BE22,Tables!$M$3:$U$201,BF$2,0)))</f>
        <v>304</v>
      </c>
      <c r="BG22" s="4">
        <f>IF(ISERROR(VLOOKUP($BE22,Tables!$M$3:$U$201,BG$2,0)),"0",(VLOOKUP($BE22,Tables!$M$3:$U$201,BG$2,0)))</f>
        <v>160</v>
      </c>
      <c r="BH22" s="4">
        <f>IF(ISERROR(VLOOKUP($BE22,Tables!$M$3:$U$201,BH$2,0)),"0",(VLOOKUP($BE22,Tables!$M$3:$U$201,BH$2,0)))</f>
        <v>62</v>
      </c>
      <c r="BI22" s="4">
        <f>IF(ISERROR(VLOOKUP($BE22,Tables!$M$3:$U$201,BI$2,0)),"0",(VLOOKUP($BE22,Tables!$M$3:$U$201,BI$2,0)))</f>
        <v>82</v>
      </c>
      <c r="BJ22" s="4">
        <f>IF(ISERROR(VLOOKUP($BE22,Tables!$M$3:$U$201,BJ$2,0)),"0",(VLOOKUP($BE22,Tables!$M$3:$U$201,BJ$2,0)))</f>
        <v>612</v>
      </c>
      <c r="BK22" s="4">
        <f>IF(ISERROR(VLOOKUP($BE22,Tables!$M$3:$U$201,BK$2,0)),"0",(VLOOKUP($BE22,Tables!$M$3:$U$201,BK$2,0)))</f>
        <v>380</v>
      </c>
      <c r="BL22" s="4">
        <f>IF(ISERROR(VLOOKUP($BE22,Tables!$M$3:$U$201,BL$2,0)),"0",(VLOOKUP($BE22,Tables!$M$3:$U$201,BL$2,0)))</f>
        <v>232</v>
      </c>
      <c r="BM22" s="321">
        <f>IF(ISERROR(VLOOKUP($BE22,Tables!$M$3:$U$201,BM$2,0)),"0",(VLOOKUP($BE22,Tables!$M$3:$U$201,BM$2,0)))</f>
        <v>542</v>
      </c>
      <c r="BN22" s="20">
        <v>16</v>
      </c>
      <c r="BO22" s="12">
        <f t="shared" si="11"/>
        <v>5</v>
      </c>
      <c r="BP22" s="13">
        <f t="shared" si="12"/>
        <v>1</v>
      </c>
      <c r="BQ22" s="12" t="str">
        <f t="shared" si="13"/>
        <v/>
      </c>
      <c r="BR22" s="13">
        <f t="shared" si="14"/>
        <v>1</v>
      </c>
      <c r="BS22" s="12" t="str">
        <f t="shared" si="15"/>
        <v/>
      </c>
      <c r="BT22" s="16">
        <f t="shared" si="16"/>
        <v>5000000</v>
      </c>
      <c r="BU22" s="13">
        <f t="shared" si="17"/>
        <v>1</v>
      </c>
      <c r="BV22" s="24" t="str">
        <f t="shared" si="18"/>
        <v>0</v>
      </c>
      <c r="BW22" s="14">
        <v>16</v>
      </c>
      <c r="BX22" s="16">
        <f t="shared" si="19"/>
        <v>5000000000</v>
      </c>
      <c r="BY22" s="15" t="e">
        <f>VLOOKUP(E22,#REF!,2,0)</f>
        <v>#REF!</v>
      </c>
      <c r="BZ22" s="15">
        <f t="shared" si="20"/>
        <v>5</v>
      </c>
      <c r="CA22" s="424">
        <f t="shared" si="21"/>
        <v>1</v>
      </c>
    </row>
    <row r="23" spans="1:79" ht="26.25" customHeight="1" thickBot="1" x14ac:dyDescent="0.3">
      <c r="A23" s="55"/>
      <c r="B23" s="726">
        <f t="shared" si="2"/>
        <v>17</v>
      </c>
      <c r="C23" s="727"/>
      <c r="D23" s="350"/>
      <c r="E23" s="38" t="str">
        <f t="shared" si="22"/>
        <v>xflea</v>
      </c>
      <c r="F23" s="39">
        <f t="shared" si="23"/>
        <v>12</v>
      </c>
      <c r="G23" s="40">
        <f t="shared" si="3"/>
        <v>220</v>
      </c>
      <c r="H23" s="41">
        <f t="shared" si="4"/>
        <v>88</v>
      </c>
      <c r="I23" s="41">
        <f t="shared" si="5"/>
        <v>20</v>
      </c>
      <c r="J23" s="41">
        <f t="shared" si="6"/>
        <v>112</v>
      </c>
      <c r="K23" s="41">
        <f t="shared" si="7"/>
        <v>383</v>
      </c>
      <c r="L23" s="41">
        <f t="shared" si="8"/>
        <v>473</v>
      </c>
      <c r="M23" s="42">
        <f t="shared" si="9"/>
        <v>-90</v>
      </c>
      <c r="N23" s="43">
        <f t="shared" si="10"/>
        <v>284</v>
      </c>
      <c r="O23" s="408" t="e">
        <f t="shared" si="26"/>
        <v>#REF!</v>
      </c>
      <c r="P23" s="408" t="e">
        <f t="shared" si="26"/>
        <v>#REF!</v>
      </c>
      <c r="Q23" s="408" t="e">
        <f t="shared" si="26"/>
        <v>#REF!</v>
      </c>
      <c r="R23" s="408" t="e">
        <f t="shared" si="26"/>
        <v>#REF!</v>
      </c>
      <c r="S23" s="408" t="e">
        <f t="shared" si="26"/>
        <v>#REF!</v>
      </c>
      <c r="T23" s="408" t="e">
        <f t="shared" si="26"/>
        <v>#REF!</v>
      </c>
      <c r="U23" s="408" t="e">
        <f t="shared" si="26"/>
        <v>#REF!</v>
      </c>
      <c r="V23" s="52" t="e">
        <f t="shared" si="26"/>
        <v>#REF!</v>
      </c>
      <c r="W23" s="409" t="e">
        <f t="shared" si="26"/>
        <v>#REF!</v>
      </c>
      <c r="X23" s="408" t="e">
        <f t="shared" si="26"/>
        <v>#REF!</v>
      </c>
      <c r="Y23" s="408" t="e">
        <f t="shared" si="26"/>
        <v>#REF!</v>
      </c>
      <c r="Z23" s="408" t="e">
        <f t="shared" si="26"/>
        <v>#REF!</v>
      </c>
      <c r="AA23" s="408" t="e">
        <f t="shared" si="26"/>
        <v>#REF!</v>
      </c>
      <c r="AB23" s="408" t="e">
        <f t="shared" si="26"/>
        <v>#REF!</v>
      </c>
      <c r="AC23" s="408" t="e">
        <f t="shared" si="26"/>
        <v>#REF!</v>
      </c>
      <c r="AD23" s="52" t="e">
        <f t="shared" si="26"/>
        <v>#REF!</v>
      </c>
      <c r="AE23" s="52"/>
      <c r="AF23" s="473">
        <f t="shared" si="1"/>
        <v>1.290909090909091</v>
      </c>
      <c r="AG23" s="52"/>
      <c r="AH23" s="463">
        <f t="shared" si="24"/>
        <v>8</v>
      </c>
      <c r="AI23" s="55"/>
      <c r="AJ23" s="481" t="str">
        <f>IF(ISERROR(VLOOKUP(E23,'2004'!$P$10:$AB$18,13,0)),"-",VLOOKUP(E23,'2004'!$P$10:$AB$18,13,0))</f>
        <v>-</v>
      </c>
      <c r="AK23" s="360" t="str">
        <f>IF(ISERROR(VLOOKUP(E23,'2005'!$P$10:$AB$18,13,0)),"-",VLOOKUP(E23,'2005'!$P$10:$AB$18,13,0))</f>
        <v>-</v>
      </c>
      <c r="AL23" s="360" t="str">
        <f>IF(ISERROR(VLOOKUP(E23,'2006'!$P$10:$AB$60,13,0)),"-",VLOOKUP(E23,'2006'!$P$10:$AB$60,13,0))</f>
        <v>-</v>
      </c>
      <c r="AM23" s="360" t="str">
        <f>IF(ISERROR(VLOOKUP(E23,'2007'!$P$10:$AB$60,13,0)),"-",VLOOKUP(E23,'2007'!$P$10:$AB$60,13,0))</f>
        <v>-</v>
      </c>
      <c r="AN23" s="360" t="str">
        <f>IF(ISERROR(VLOOKUP(E23,'2008'!$P$10:$AB$60,13,0)),"-",VLOOKUP(E23,'2008'!$P$10:$AB$60,13,0))</f>
        <v>-</v>
      </c>
      <c r="AO23" s="360">
        <f>IF(ISERROR(VLOOKUP(E23,'2009'!$P$10:$AB$80,13,0)),"-",VLOOKUP(E23,'2009'!$P$10:$AB$80,13,0))</f>
        <v>21</v>
      </c>
      <c r="AP23" s="360">
        <f>IF(ISERROR(VLOOKUP(E23,'2010'!$P$10:$AB$42,13,0)),"-",VLOOKUP(E23,'2010'!$P$10:$AB$42,13,0))</f>
        <v>23</v>
      </c>
      <c r="AQ23" s="360" t="str">
        <f>IF(ISERROR(VLOOKUP(E23,'2011'!$P$10:$AB$28,13,0)),"-",VLOOKUP(E23,'2011'!$P$10:$AB$28,13,0))</f>
        <v>-</v>
      </c>
      <c r="AR23" s="360">
        <f>IF(ISERROR(VLOOKUP(E23,'2012'!$P$10:$AB$46,13,0)),"-",VLOOKUP(E23,'2012'!$P$10:$AB$46,13,0))</f>
        <v>22</v>
      </c>
      <c r="AS23" s="360">
        <f>IF(ISERROR(VLOOKUP(E23,'2013'!$P$10:$AB$45,13,0)),"-",VLOOKUP(E23,'2013'!$P$10:$AB$45,13,0))</f>
        <v>18</v>
      </c>
      <c r="AT23" s="360">
        <f>IF(ISERROR(VLOOKUP(E23,'2014'!$P$10:$AB$43,13,0)),"-",VLOOKUP(E23,'2014'!$P$10:$AB$43,13,0))</f>
        <v>15</v>
      </c>
      <c r="AU23" s="360">
        <f>IF(ISERROR(VLOOKUP(E23,'2015'!$P$10:$AB$69,13,0)),"-",VLOOKUP(E23,'2015'!$P$10:$AB$69,13,0))</f>
        <v>36</v>
      </c>
      <c r="AV23" s="360">
        <f>IF(ISERROR(VLOOKUP(E23,'2016'!$P$10:$AB$49,13,0)),"-",VLOOKUP(E23,'2016'!$P$10:$AB$49,13,0))</f>
        <v>18</v>
      </c>
      <c r="AW23" s="458">
        <f>IF(ISERROR(VLOOKUP(E23,'2017'!$P$10:$AB$47,13,0)),"-",VLOOKUP(E23,'2017'!$P$10:$AB$47,13,0))</f>
        <v>21</v>
      </c>
      <c r="AX23" s="359">
        <f>IF(ISERROR(VLOOKUP(E23,'2018'!$P$10:$AB$55,13,0)),"-",VLOOKUP(E23,'2018'!$P$10:$AB$55,13,0))</f>
        <v>33</v>
      </c>
      <c r="AY23" s="359">
        <f>IF(ISERROR(VLOOKUP(E23,'2019'!$P$10:$AB$55,13,0)),"-",VLOOKUP(E23,'2019'!$P$10:$AB$55,13,0))</f>
        <v>17</v>
      </c>
      <c r="AZ23" s="359">
        <f>IF(ISERROR(VLOOKUP(E23,'2020'!$P$10:$AB$47,13,0)),"-",VLOOKUP(E23,'2020'!$P$10:$AB$47,13,0))</f>
        <v>8</v>
      </c>
      <c r="BA23" s="480">
        <f>IF(ISERROR(VLOOKUP(E23,'2021'!$P$10:$AB$47,13,0)),"-",VLOOKUP(E23,'2021'!$P$10:$AB$47,13,0))</f>
        <v>12</v>
      </c>
      <c r="BB23" s="358"/>
      <c r="BD23" s="25">
        <f t="shared" si="25"/>
        <v>24</v>
      </c>
      <c r="BE23" s="5" t="s">
        <v>169</v>
      </c>
      <c r="BF23" s="3">
        <f>IF(ISERROR(VLOOKUP($BE23,Tables!$M$3:$U$201,BF$2,0)),"0",(VLOOKUP($BE23,Tables!$M$3:$U$201,BF$2,0)))</f>
        <v>132</v>
      </c>
      <c r="BG23" s="4">
        <f>IF(ISERROR(VLOOKUP($BE23,Tables!$M$3:$U$201,BG$2,0)),"0",(VLOOKUP($BE23,Tables!$M$3:$U$201,BG$2,0)))</f>
        <v>53</v>
      </c>
      <c r="BH23" s="4">
        <f>IF(ISERROR(VLOOKUP($BE23,Tables!$M$3:$U$201,BH$2,0)),"0",(VLOOKUP($BE23,Tables!$M$3:$U$201,BH$2,0)))</f>
        <v>17</v>
      </c>
      <c r="BI23" s="4">
        <f>IF(ISERROR(VLOOKUP($BE23,Tables!$M$3:$U$201,BI$2,0)),"0",(VLOOKUP($BE23,Tables!$M$3:$U$201,BI$2,0)))</f>
        <v>62</v>
      </c>
      <c r="BJ23" s="4">
        <f>IF(ISERROR(VLOOKUP($BE23,Tables!$M$3:$U$201,BJ$2,0)),"0",(VLOOKUP($BE23,Tables!$M$3:$U$201,BJ$2,0)))</f>
        <v>266</v>
      </c>
      <c r="BK23" s="4">
        <f>IF(ISERROR(VLOOKUP($BE23,Tables!$M$3:$U$201,BK$2,0)),"0",(VLOOKUP($BE23,Tables!$M$3:$U$201,BK$2,0)))</f>
        <v>291</v>
      </c>
      <c r="BL23" s="4">
        <f>IF(ISERROR(VLOOKUP($BE23,Tables!$M$3:$U$201,BL$2,0)),"0",(VLOOKUP($BE23,Tables!$M$3:$U$201,BL$2,0)))</f>
        <v>-25</v>
      </c>
      <c r="BM23" s="321">
        <f>IF(ISERROR(VLOOKUP($BE23,Tables!$M$3:$U$201,BM$2,0)),"0",(VLOOKUP($BE23,Tables!$M$3:$U$201,BM$2,0)))</f>
        <v>176</v>
      </c>
      <c r="BN23" s="20">
        <v>17</v>
      </c>
      <c r="BO23" s="12">
        <f t="shared" si="11"/>
        <v>24</v>
      </c>
      <c r="BP23" s="13">
        <f t="shared" si="12"/>
        <v>2</v>
      </c>
      <c r="BQ23" s="12">
        <f t="shared" si="13"/>
        <v>102</v>
      </c>
      <c r="BR23" s="13">
        <f t="shared" si="14"/>
        <v>6</v>
      </c>
      <c r="BS23" s="12">
        <f t="shared" si="15"/>
        <v>21</v>
      </c>
      <c r="BT23" s="16">
        <f t="shared" si="16"/>
        <v>24102021</v>
      </c>
      <c r="BU23" s="13">
        <f t="shared" si="17"/>
        <v>1</v>
      </c>
      <c r="BV23" s="24" t="str">
        <f t="shared" si="18"/>
        <v>0</v>
      </c>
      <c r="BW23" s="14">
        <v>17</v>
      </c>
      <c r="BX23" s="16">
        <f t="shared" si="19"/>
        <v>24102021000</v>
      </c>
      <c r="BY23" s="15" t="e">
        <f>VLOOKUP(E23,#REF!,2,0)</f>
        <v>#REF!</v>
      </c>
      <c r="BZ23" s="15">
        <f t="shared" si="20"/>
        <v>24</v>
      </c>
      <c r="CA23" s="424">
        <f t="shared" si="21"/>
        <v>1</v>
      </c>
    </row>
    <row r="24" spans="1:79" ht="26.25" customHeight="1" thickBot="1" x14ac:dyDescent="0.3">
      <c r="A24" s="55"/>
      <c r="B24" s="726">
        <f t="shared" si="2"/>
        <v>18</v>
      </c>
      <c r="C24" s="727"/>
      <c r="D24" s="350"/>
      <c r="E24" s="38" t="str">
        <f t="shared" si="22"/>
        <v>Klaris</v>
      </c>
      <c r="F24" s="39">
        <f t="shared" si="23"/>
        <v>9</v>
      </c>
      <c r="G24" s="40">
        <f t="shared" si="3"/>
        <v>174</v>
      </c>
      <c r="H24" s="41">
        <f t="shared" si="4"/>
        <v>79</v>
      </c>
      <c r="I24" s="41">
        <f t="shared" si="5"/>
        <v>26</v>
      </c>
      <c r="J24" s="41">
        <f t="shared" si="6"/>
        <v>69</v>
      </c>
      <c r="K24" s="41">
        <f t="shared" si="7"/>
        <v>387</v>
      </c>
      <c r="L24" s="41">
        <f t="shared" si="8"/>
        <v>337</v>
      </c>
      <c r="M24" s="42">
        <f t="shared" si="9"/>
        <v>50</v>
      </c>
      <c r="N24" s="43">
        <f t="shared" si="10"/>
        <v>263</v>
      </c>
      <c r="O24" s="406" t="e">
        <f t="shared" si="26"/>
        <v>#REF!</v>
      </c>
      <c r="P24" s="406" t="e">
        <f t="shared" si="26"/>
        <v>#REF!</v>
      </c>
      <c r="Q24" s="406" t="e">
        <f t="shared" si="26"/>
        <v>#REF!</v>
      </c>
      <c r="R24" s="406" t="e">
        <f t="shared" si="26"/>
        <v>#REF!</v>
      </c>
      <c r="S24" s="406" t="e">
        <f t="shared" si="26"/>
        <v>#REF!</v>
      </c>
      <c r="T24" s="406" t="e">
        <f t="shared" si="26"/>
        <v>#REF!</v>
      </c>
      <c r="U24" s="406" t="e">
        <f t="shared" si="26"/>
        <v>#REF!</v>
      </c>
      <c r="V24" s="54" t="e">
        <f t="shared" si="26"/>
        <v>#REF!</v>
      </c>
      <c r="W24" s="407" t="e">
        <f t="shared" si="26"/>
        <v>#REF!</v>
      </c>
      <c r="X24" s="406" t="e">
        <f t="shared" si="26"/>
        <v>#REF!</v>
      </c>
      <c r="Y24" s="406" t="e">
        <f t="shared" si="26"/>
        <v>#REF!</v>
      </c>
      <c r="Z24" s="406" t="e">
        <f t="shared" si="26"/>
        <v>#REF!</v>
      </c>
      <c r="AA24" s="406" t="e">
        <f t="shared" si="26"/>
        <v>#REF!</v>
      </c>
      <c r="AB24" s="406" t="e">
        <f t="shared" si="26"/>
        <v>#REF!</v>
      </c>
      <c r="AC24" s="406" t="e">
        <f t="shared" si="26"/>
        <v>#REF!</v>
      </c>
      <c r="AD24" s="54" t="e">
        <f t="shared" si="26"/>
        <v>#REF!</v>
      </c>
      <c r="AE24" s="54"/>
      <c r="AF24" s="462">
        <f t="shared" si="1"/>
        <v>1.5114942528735633</v>
      </c>
      <c r="AG24" s="54"/>
      <c r="AH24" s="463">
        <f t="shared" si="24"/>
        <v>6</v>
      </c>
      <c r="AI24" s="55"/>
      <c r="AJ24" s="481" t="str">
        <f>IF(ISERROR(VLOOKUP(E24,'2004'!$P$10:$AB$18,13,0)),"-",VLOOKUP(E24,'2004'!$P$10:$AB$18,13,0))</f>
        <v>-</v>
      </c>
      <c r="AK24" s="360" t="str">
        <f>IF(ISERROR(VLOOKUP(E24,'2005'!$P$10:$AB$18,13,0)),"-",VLOOKUP(E24,'2005'!$P$10:$AB$18,13,0))</f>
        <v>-</v>
      </c>
      <c r="AL24" s="360" t="str">
        <f>IF(ISERROR(VLOOKUP(E24,'2006'!$P$10:$AB$60,13,0)),"-",VLOOKUP(E24,'2006'!$P$10:$AB$60,13,0))</f>
        <v>-</v>
      </c>
      <c r="AM24" s="360" t="str">
        <f>IF(ISERROR(VLOOKUP(E24,'2007'!$P$10:$AB$60,13,0)),"-",VLOOKUP(E24,'2007'!$P$10:$AB$60,13,0))</f>
        <v>-</v>
      </c>
      <c r="AN24" s="360" t="str">
        <f>IF(ISERROR(VLOOKUP(E24,'2008'!$P$10:$AB$60,13,0)),"-",VLOOKUP(E24,'2008'!$P$10:$AB$60,13,0))</f>
        <v>-</v>
      </c>
      <c r="AO24" s="360" t="str">
        <f>IF(ISERROR(VLOOKUP(E24,'2009'!$P$10:$AB$80,13,0)),"-",VLOOKUP(E24,'2009'!$P$10:$AB$80,13,0))</f>
        <v>-</v>
      </c>
      <c r="AP24" s="360" t="str">
        <f>IF(ISERROR(VLOOKUP(E24,'2010'!$P$10:$AB$42,13,0)),"-",VLOOKUP(E24,'2010'!$P$10:$AB$42,13,0))</f>
        <v>-</v>
      </c>
      <c r="AQ24" s="360" t="str">
        <f>IF(ISERROR(VLOOKUP(E24,'2011'!$P$10:$AB$28,13,0)),"-",VLOOKUP(E24,'2011'!$P$10:$AB$28,13,0))</f>
        <v>-</v>
      </c>
      <c r="AR24" s="360">
        <f>IF(ISERROR(VLOOKUP(E24,'2012'!$P$10:$AB$46,13,0)),"-",VLOOKUP(E24,'2012'!$P$10:$AB$46,13,0))</f>
        <v>16</v>
      </c>
      <c r="AS24" s="360">
        <f>IF(ISERROR(VLOOKUP(E24,'2013'!$P$10:$AB$45,13,0)),"-",VLOOKUP(E24,'2013'!$P$10:$AB$45,13,0))</f>
        <v>20</v>
      </c>
      <c r="AT24" s="360">
        <f>IF(ISERROR(VLOOKUP(E24,'2014'!$P$10:$AB$43,13,0)),"-",VLOOKUP(E24,'2014'!$P$10:$AB$43,13,0))</f>
        <v>17</v>
      </c>
      <c r="AU24" s="360">
        <f>IF(ISERROR(VLOOKUP(E24,'2015'!$P$10:$AB$69,13,0)),"-",VLOOKUP(E24,'2015'!$P$10:$AB$69,13,0))</f>
        <v>6</v>
      </c>
      <c r="AV24" s="360">
        <f>IF(ISERROR(VLOOKUP(E24,'2016'!$P$10:$AB$49,13,0)),"-",VLOOKUP(E24,'2016'!$P$10:$AB$49,13,0))</f>
        <v>9</v>
      </c>
      <c r="AW24" s="458">
        <f>IF(ISERROR(VLOOKUP(E24,'2017'!$P$10:$AB$47,13,0)),"-",VLOOKUP(E24,'2017'!$P$10:$AB$47,13,0))</f>
        <v>11</v>
      </c>
      <c r="AX24" s="359">
        <f>IF(ISERROR(VLOOKUP(E24,'2018'!$P$10:$AB$55,13,0)),"-",VLOOKUP(E24,'2018'!$P$10:$AB$55,13,0))</f>
        <v>14</v>
      </c>
      <c r="AY24" s="359">
        <f>IF(ISERROR(VLOOKUP(E24,'2019'!$P$10:$AB$55,13,0)),"-",VLOOKUP(E24,'2019'!$P$10:$AB$55,13,0))</f>
        <v>23</v>
      </c>
      <c r="AZ24" s="359" t="str">
        <f>IF(ISERROR(VLOOKUP(E24,'2020'!$P$10:$AB$47,13,0)),"-",VLOOKUP(E24,'2020'!$P$10:$AB$47,13,0))</f>
        <v>-</v>
      </c>
      <c r="BA24" s="480">
        <f>IF(ISERROR(VLOOKUP(E24,'2021'!$P$10:$AB$47,13,0)),"-",VLOOKUP(E24,'2021'!$P$10:$AB$47,13,0))</f>
        <v>9</v>
      </c>
      <c r="BB24" s="358"/>
      <c r="BD24" s="25">
        <f t="shared" si="25"/>
        <v>174</v>
      </c>
      <c r="BE24" s="5" t="s">
        <v>225</v>
      </c>
      <c r="BF24" s="3">
        <f>IF(ISERROR(VLOOKUP($BE24,Tables!$M$3:$U$201,BF$2,0)),"0",(VLOOKUP($BE24,Tables!$M$3:$U$201,BF$2,0)))</f>
        <v>14</v>
      </c>
      <c r="BG24" s="4">
        <f>IF(ISERROR(VLOOKUP($BE24,Tables!$M$3:$U$201,BG$2,0)),"0",(VLOOKUP($BE24,Tables!$M$3:$U$201,BG$2,0)))</f>
        <v>0</v>
      </c>
      <c r="BH24" s="4">
        <f>IF(ISERROR(VLOOKUP($BE24,Tables!$M$3:$U$201,BH$2,0)),"0",(VLOOKUP($BE24,Tables!$M$3:$U$201,BH$2,0)))</f>
        <v>0</v>
      </c>
      <c r="BI24" s="4">
        <f>IF(ISERROR(VLOOKUP($BE24,Tables!$M$3:$U$201,BI$2,0)),"0",(VLOOKUP($BE24,Tables!$M$3:$U$201,BI$2,0)))</f>
        <v>14</v>
      </c>
      <c r="BJ24" s="4">
        <f>IF(ISERROR(VLOOKUP($BE24,Tables!$M$3:$U$201,BJ$2,0)),"0",(VLOOKUP($BE24,Tables!$M$3:$U$201,BJ$2,0)))</f>
        <v>8</v>
      </c>
      <c r="BK24" s="4">
        <f>IF(ISERROR(VLOOKUP($BE24,Tables!$M$3:$U$201,BK$2,0)),"0",(VLOOKUP($BE24,Tables!$M$3:$U$201,BK$2,0)))</f>
        <v>53</v>
      </c>
      <c r="BL24" s="4">
        <f>IF(ISERROR(VLOOKUP($BE24,Tables!$M$3:$U$201,BL$2,0)),"0",(VLOOKUP($BE24,Tables!$M$3:$U$201,BL$2,0)))</f>
        <v>-45</v>
      </c>
      <c r="BM24" s="321">
        <f>IF(ISERROR(VLOOKUP($BE24,Tables!$M$3:$U$201,BM$2,0)),"0",(VLOOKUP($BE24,Tables!$M$3:$U$201,BM$2,0)))</f>
        <v>0</v>
      </c>
      <c r="BN24" s="20">
        <v>18</v>
      </c>
      <c r="BO24" s="12">
        <f t="shared" si="11"/>
        <v>174</v>
      </c>
      <c r="BP24" s="13">
        <f t="shared" si="12"/>
        <v>9</v>
      </c>
      <c r="BQ24" s="12">
        <f t="shared" si="13"/>
        <v>138</v>
      </c>
      <c r="BR24" s="13">
        <f t="shared" si="14"/>
        <v>2</v>
      </c>
      <c r="BS24" s="12">
        <f t="shared" si="15"/>
        <v>159</v>
      </c>
      <c r="BT24" s="16">
        <f t="shared" si="16"/>
        <v>174138159</v>
      </c>
      <c r="BU24" s="13">
        <f t="shared" si="17"/>
        <v>1</v>
      </c>
      <c r="BV24" s="24" t="str">
        <f t="shared" si="18"/>
        <v>0</v>
      </c>
      <c r="BW24" s="14">
        <v>18</v>
      </c>
      <c r="BX24" s="16">
        <f t="shared" si="19"/>
        <v>174138159000</v>
      </c>
      <c r="BY24" s="15" t="e">
        <f>VLOOKUP(E24,#REF!,2,0)</f>
        <v>#REF!</v>
      </c>
      <c r="BZ24" s="15">
        <f t="shared" si="20"/>
        <v>174</v>
      </c>
      <c r="CA24" s="424">
        <f t="shared" si="21"/>
        <v>1</v>
      </c>
    </row>
    <row r="25" spans="1:79" ht="26.25" customHeight="1" thickBot="1" x14ac:dyDescent="0.3">
      <c r="A25" s="55"/>
      <c r="B25" s="726">
        <f t="shared" si="2"/>
        <v>19</v>
      </c>
      <c r="C25" s="727"/>
      <c r="D25" s="350"/>
      <c r="E25" s="38" t="str">
        <f t="shared" si="22"/>
        <v>cinek</v>
      </c>
      <c r="F25" s="39">
        <f t="shared" si="23"/>
        <v>7</v>
      </c>
      <c r="G25" s="40">
        <f t="shared" si="3"/>
        <v>156</v>
      </c>
      <c r="H25" s="41">
        <f t="shared" si="4"/>
        <v>67</v>
      </c>
      <c r="I25" s="41">
        <f t="shared" si="5"/>
        <v>31</v>
      </c>
      <c r="J25" s="41">
        <f t="shared" si="6"/>
        <v>58</v>
      </c>
      <c r="K25" s="41">
        <f t="shared" si="7"/>
        <v>305</v>
      </c>
      <c r="L25" s="41">
        <f t="shared" si="8"/>
        <v>274</v>
      </c>
      <c r="M25" s="42">
        <f t="shared" si="9"/>
        <v>31</v>
      </c>
      <c r="N25" s="43">
        <f t="shared" si="10"/>
        <v>232</v>
      </c>
      <c r="O25" s="406" t="e">
        <f t="shared" si="26"/>
        <v>#REF!</v>
      </c>
      <c r="P25" s="406" t="e">
        <f t="shared" si="26"/>
        <v>#REF!</v>
      </c>
      <c r="Q25" s="406" t="e">
        <f t="shared" si="26"/>
        <v>#REF!</v>
      </c>
      <c r="R25" s="406" t="e">
        <f t="shared" si="26"/>
        <v>#REF!</v>
      </c>
      <c r="S25" s="406" t="e">
        <f t="shared" si="26"/>
        <v>#REF!</v>
      </c>
      <c r="T25" s="406" t="e">
        <f t="shared" si="26"/>
        <v>#REF!</v>
      </c>
      <c r="U25" s="406" t="e">
        <f t="shared" si="26"/>
        <v>#REF!</v>
      </c>
      <c r="V25" s="54" t="e">
        <f t="shared" si="26"/>
        <v>#REF!</v>
      </c>
      <c r="W25" s="407" t="e">
        <f t="shared" si="26"/>
        <v>#REF!</v>
      </c>
      <c r="X25" s="406" t="e">
        <f t="shared" si="26"/>
        <v>#REF!</v>
      </c>
      <c r="Y25" s="406" t="e">
        <f t="shared" si="26"/>
        <v>#REF!</v>
      </c>
      <c r="Z25" s="406" t="e">
        <f t="shared" si="26"/>
        <v>#REF!</v>
      </c>
      <c r="AA25" s="406" t="e">
        <f t="shared" si="26"/>
        <v>#REF!</v>
      </c>
      <c r="AB25" s="406" t="e">
        <f t="shared" si="26"/>
        <v>#REF!</v>
      </c>
      <c r="AC25" s="406" t="e">
        <f t="shared" si="26"/>
        <v>#REF!</v>
      </c>
      <c r="AD25" s="54" t="e">
        <f t="shared" si="26"/>
        <v>#REF!</v>
      </c>
      <c r="AE25" s="54"/>
      <c r="AF25" s="462">
        <f t="shared" si="1"/>
        <v>1.4871794871794872</v>
      </c>
      <c r="AG25" s="54"/>
      <c r="AH25" s="463">
        <f t="shared" si="24"/>
        <v>8</v>
      </c>
      <c r="AI25" s="55"/>
      <c r="AJ25" s="481" t="str">
        <f>IF(ISERROR(VLOOKUP(E25,'2004'!$P$10:$AB$18,13,0)),"-",VLOOKUP(E25,'2004'!$P$10:$AB$18,13,0))</f>
        <v>-</v>
      </c>
      <c r="AK25" s="360" t="str">
        <f>IF(ISERROR(VLOOKUP(E25,'2005'!$P$10:$AB$18,13,0)),"-",VLOOKUP(E25,'2005'!$P$10:$AB$18,13,0))</f>
        <v>-</v>
      </c>
      <c r="AL25" s="360" t="str">
        <f>IF(ISERROR(VLOOKUP(E25,'2006'!$P$10:$AB$60,13,0)),"-",VLOOKUP(E25,'2006'!$P$10:$AB$60,13,0))</f>
        <v>-</v>
      </c>
      <c r="AM25" s="360" t="str">
        <f>IF(ISERROR(VLOOKUP(E25,'2007'!$P$10:$AB$60,13,0)),"-",VLOOKUP(E25,'2007'!$P$10:$AB$60,13,0))</f>
        <v>-</v>
      </c>
      <c r="AN25" s="360" t="str">
        <f>IF(ISERROR(VLOOKUP(E25,'2008'!$P$10:$AB$60,13,0)),"-",VLOOKUP(E25,'2008'!$P$10:$AB$60,13,0))</f>
        <v>-</v>
      </c>
      <c r="AO25" s="360" t="str">
        <f>IF(ISERROR(VLOOKUP(E25,'2009'!$P$10:$AB$80,13,0)),"-",VLOOKUP(E25,'2009'!$P$10:$AB$80,13,0))</f>
        <v>-</v>
      </c>
      <c r="AP25" s="360">
        <f>IF(ISERROR(VLOOKUP(E25,'2010'!$P$10:$AB$42,13,0)),"-",VLOOKUP(E25,'2010'!$P$10:$AB$42,13,0))</f>
        <v>13</v>
      </c>
      <c r="AQ25" s="360" t="str">
        <f>IF(ISERROR(VLOOKUP(E25,'2011'!$P$10:$AB$28,13,0)),"-",VLOOKUP(E25,'2011'!$P$10:$AB$28,13,0))</f>
        <v>-</v>
      </c>
      <c r="AR25" s="360" t="str">
        <f>IF(ISERROR(VLOOKUP(E25,'2012'!$P$10:$AB$46,13,0)),"-",VLOOKUP(E25,'2012'!$P$10:$AB$46,13,0))</f>
        <v>-</v>
      </c>
      <c r="AS25" s="360" t="str">
        <f>IF(ISERROR(VLOOKUP(E25,'2013'!$P$10:$AB$45,13,0)),"-",VLOOKUP(E25,'2013'!$P$10:$AB$45,13,0))</f>
        <v>-</v>
      </c>
      <c r="AT25" s="360" t="str">
        <f>IF(ISERROR(VLOOKUP(E25,'2014'!$P$10:$AB$43,13,0)),"-",VLOOKUP(E25,'2014'!$P$10:$AB$43,13,0))</f>
        <v>-</v>
      </c>
      <c r="AU25" s="360">
        <f>IF(ISERROR(VLOOKUP(E25,'2015'!$P$10:$AB$69,13,0)),"-",VLOOKUP(E25,'2015'!$P$10:$AB$69,13,0))</f>
        <v>26</v>
      </c>
      <c r="AV25" s="360" t="str">
        <f>IF(ISERROR(VLOOKUP(E25,'2016'!$P$10:$AB$49,13,0)),"-",VLOOKUP(E25,'2016'!$P$10:$AB$49,13,0))</f>
        <v>-</v>
      </c>
      <c r="AW25" s="458">
        <f>IF(ISERROR(VLOOKUP(E25,'2017'!$P$10:$AB$47,13,0)),"-",VLOOKUP(E25,'2017'!$P$10:$AB$47,13,0))</f>
        <v>16</v>
      </c>
      <c r="AX25" s="359">
        <f>IF(ISERROR(VLOOKUP(E25,'2018'!$P$10:$AB$55,13,0)),"-",VLOOKUP(E25,'2018'!$P$10:$AB$55,13,0))</f>
        <v>10</v>
      </c>
      <c r="AY25" s="359">
        <f>IF(ISERROR(VLOOKUP(E25,'2019'!$P$10:$AB$55,13,0)),"-",VLOOKUP(E25,'2019'!$P$10:$AB$55,13,0))</f>
        <v>8</v>
      </c>
      <c r="AZ25" s="359">
        <f>IF(ISERROR(VLOOKUP(E25,'2020'!$P$10:$AB$47,13,0)),"-",VLOOKUP(E25,'2020'!$P$10:$AB$47,13,0))</f>
        <v>12</v>
      </c>
      <c r="BA25" s="480">
        <f>IF(ISERROR(VLOOKUP(E25,'2021'!$P$10:$AB$47,13,0)),"-",VLOOKUP(E25,'2021'!$P$10:$AB$47,13,0))</f>
        <v>15</v>
      </c>
      <c r="BB25" s="358"/>
      <c r="BD25" s="25">
        <f t="shared" si="25"/>
        <v>126</v>
      </c>
      <c r="BE25" s="5" t="s">
        <v>39</v>
      </c>
      <c r="BF25" s="3">
        <f>IF(ISERROR(VLOOKUP($BE25,Tables!$M$3:$U$201,BF$2,0)),"0",(VLOOKUP($BE25,Tables!$M$3:$U$201,BF$2,0)))</f>
        <v>12</v>
      </c>
      <c r="BG25" s="4">
        <f>IF(ISERROR(VLOOKUP($BE25,Tables!$M$3:$U$201,BG$2,0)),"0",(VLOOKUP($BE25,Tables!$M$3:$U$201,BG$2,0)))</f>
        <v>3</v>
      </c>
      <c r="BH25" s="4">
        <f>IF(ISERROR(VLOOKUP($BE25,Tables!$M$3:$U$201,BH$2,0)),"0",(VLOOKUP($BE25,Tables!$M$3:$U$201,BH$2,0)))</f>
        <v>1</v>
      </c>
      <c r="BI25" s="4">
        <f>IF(ISERROR(VLOOKUP($BE25,Tables!$M$3:$U$201,BI$2,0)),"0",(VLOOKUP($BE25,Tables!$M$3:$U$201,BI$2,0)))</f>
        <v>8</v>
      </c>
      <c r="BJ25" s="4">
        <f>IF(ISERROR(VLOOKUP($BE25,Tables!$M$3:$U$201,BJ$2,0)),"0",(VLOOKUP($BE25,Tables!$M$3:$U$201,BJ$2,0)))</f>
        <v>18</v>
      </c>
      <c r="BK25" s="4">
        <f>IF(ISERROR(VLOOKUP($BE25,Tables!$M$3:$U$201,BK$2,0)),"0",(VLOOKUP($BE25,Tables!$M$3:$U$201,BK$2,0)))</f>
        <v>36</v>
      </c>
      <c r="BL25" s="4">
        <f>IF(ISERROR(VLOOKUP($BE25,Tables!$M$3:$U$201,BL$2,0)),"0",(VLOOKUP($BE25,Tables!$M$3:$U$201,BL$2,0)))</f>
        <v>-18</v>
      </c>
      <c r="BM25" s="321">
        <f>IF(ISERROR(VLOOKUP($BE25,Tables!$M$3:$U$201,BM$2,0)),"0",(VLOOKUP($BE25,Tables!$M$3:$U$201,BM$2,0)))</f>
        <v>10</v>
      </c>
      <c r="BN25" s="20">
        <v>19</v>
      </c>
      <c r="BO25" s="12">
        <f t="shared" si="11"/>
        <v>125</v>
      </c>
      <c r="BP25" s="13">
        <f t="shared" si="12"/>
        <v>6</v>
      </c>
      <c r="BQ25" s="12">
        <f t="shared" si="13"/>
        <v>84</v>
      </c>
      <c r="BR25" s="13">
        <f t="shared" si="14"/>
        <v>3</v>
      </c>
      <c r="BS25" s="12">
        <f t="shared" si="15"/>
        <v>122</v>
      </c>
      <c r="BT25" s="16">
        <f t="shared" si="16"/>
        <v>125084122</v>
      </c>
      <c r="BU25" s="13">
        <f t="shared" si="17"/>
        <v>1</v>
      </c>
      <c r="BV25" s="24" t="str">
        <f t="shared" si="18"/>
        <v>0</v>
      </c>
      <c r="BW25" s="14">
        <v>19</v>
      </c>
      <c r="BX25" s="16">
        <f t="shared" si="19"/>
        <v>125084122000</v>
      </c>
      <c r="BY25" s="15" t="e">
        <f>VLOOKUP(E25,#REF!,2,0)</f>
        <v>#REF!</v>
      </c>
      <c r="BZ25" s="15">
        <f t="shared" si="20"/>
        <v>126</v>
      </c>
      <c r="CA25" s="424">
        <f t="shared" si="21"/>
        <v>1</v>
      </c>
    </row>
    <row r="26" spans="1:79" ht="26.25" customHeight="1" thickBot="1" x14ac:dyDescent="0.3">
      <c r="A26" s="55"/>
      <c r="B26" s="726">
        <f t="shared" si="2"/>
        <v>20</v>
      </c>
      <c r="C26" s="727"/>
      <c r="D26" s="350"/>
      <c r="E26" s="38" t="str">
        <f t="shared" si="22"/>
        <v>dior</v>
      </c>
      <c r="F26" s="39">
        <f t="shared" si="23"/>
        <v>13</v>
      </c>
      <c r="G26" s="40">
        <f t="shared" si="3"/>
        <v>236</v>
      </c>
      <c r="H26" s="41">
        <f t="shared" si="4"/>
        <v>62</v>
      </c>
      <c r="I26" s="41">
        <f t="shared" si="5"/>
        <v>42</v>
      </c>
      <c r="J26" s="41">
        <f t="shared" si="6"/>
        <v>132</v>
      </c>
      <c r="K26" s="41">
        <f t="shared" si="7"/>
        <v>314</v>
      </c>
      <c r="L26" s="41">
        <f t="shared" si="8"/>
        <v>522</v>
      </c>
      <c r="M26" s="42">
        <f t="shared" si="9"/>
        <v>-208</v>
      </c>
      <c r="N26" s="43">
        <f t="shared" si="10"/>
        <v>228</v>
      </c>
      <c r="O26" s="406" t="e">
        <f t="shared" si="26"/>
        <v>#REF!</v>
      </c>
      <c r="P26" s="406" t="e">
        <f t="shared" si="26"/>
        <v>#REF!</v>
      </c>
      <c r="Q26" s="406" t="e">
        <f t="shared" si="26"/>
        <v>#REF!</v>
      </c>
      <c r="R26" s="406" t="e">
        <f t="shared" si="26"/>
        <v>#REF!</v>
      </c>
      <c r="S26" s="406" t="e">
        <f t="shared" si="26"/>
        <v>#REF!</v>
      </c>
      <c r="T26" s="406" t="e">
        <f t="shared" si="26"/>
        <v>#REF!</v>
      </c>
      <c r="U26" s="406" t="e">
        <f t="shared" si="26"/>
        <v>#REF!</v>
      </c>
      <c r="V26" s="54" t="e">
        <f t="shared" si="26"/>
        <v>#REF!</v>
      </c>
      <c r="W26" s="407" t="e">
        <f t="shared" si="26"/>
        <v>#REF!</v>
      </c>
      <c r="X26" s="406" t="e">
        <f t="shared" si="26"/>
        <v>#REF!</v>
      </c>
      <c r="Y26" s="406" t="e">
        <f t="shared" si="26"/>
        <v>#REF!</v>
      </c>
      <c r="Z26" s="406" t="e">
        <f t="shared" si="26"/>
        <v>#REF!</v>
      </c>
      <c r="AA26" s="406" t="e">
        <f t="shared" si="26"/>
        <v>#REF!</v>
      </c>
      <c r="AB26" s="406" t="e">
        <f t="shared" si="26"/>
        <v>#REF!</v>
      </c>
      <c r="AC26" s="406" t="e">
        <f t="shared" si="26"/>
        <v>#REF!</v>
      </c>
      <c r="AD26" s="54" t="e">
        <f t="shared" si="26"/>
        <v>#REF!</v>
      </c>
      <c r="AE26" s="54"/>
      <c r="AF26" s="462">
        <f t="shared" si="1"/>
        <v>0.96610169491525422</v>
      </c>
      <c r="AG26" s="54"/>
      <c r="AH26" s="463">
        <f t="shared" si="24"/>
        <v>18</v>
      </c>
      <c r="AI26" s="55"/>
      <c r="AJ26" s="481" t="str">
        <f>IF(ISERROR(VLOOKUP(E26,'2004'!$P$10:$AB$18,13,0)),"-",VLOOKUP(E26,'2004'!$P$10:$AB$18,13,0))</f>
        <v>-</v>
      </c>
      <c r="AK26" s="360" t="str">
        <f>IF(ISERROR(VLOOKUP(E26,'2005'!$P$10:$AB$18,13,0)),"-",VLOOKUP(E26,'2005'!$P$10:$AB$18,13,0))</f>
        <v>-</v>
      </c>
      <c r="AL26" s="360" t="str">
        <f>IF(ISERROR(VLOOKUP(E26,'2006'!$P$10:$AB$60,13,0)),"-",VLOOKUP(E26,'2006'!$P$10:$AB$60,13,0))</f>
        <v>-</v>
      </c>
      <c r="AM26" s="360">
        <f>IF(ISERROR(VLOOKUP(E26,'2007'!$P$10:$AB$60,13,0)),"-",VLOOKUP(E26,'2007'!$P$10:$AB$60,13,0))</f>
        <v>19</v>
      </c>
      <c r="AN26" s="360">
        <f>IF(ISERROR(VLOOKUP(E26,'2008'!$P$10:$AB$60,13,0)),"-",VLOOKUP(E26,'2008'!$P$10:$AB$60,13,0))</f>
        <v>38</v>
      </c>
      <c r="AO26" s="360">
        <f>IF(ISERROR(VLOOKUP(E26,'2009'!$P$10:$AB$80,13,0)),"-",VLOOKUP(E26,'2009'!$P$10:$AB$80,13,0))</f>
        <v>39</v>
      </c>
      <c r="AP26" s="360">
        <f>IF(ISERROR(VLOOKUP(E26,'2010'!$P$10:$AB$42,13,0)),"-",VLOOKUP(E26,'2010'!$P$10:$AB$42,13,0))</f>
        <v>18</v>
      </c>
      <c r="AQ26" s="360" t="str">
        <f>IF(ISERROR(VLOOKUP(E26,'2011'!$P$10:$AB$28,13,0)),"-",VLOOKUP(E26,'2011'!$P$10:$AB$28,13,0))</f>
        <v>-</v>
      </c>
      <c r="AR26" s="360">
        <f>IF(ISERROR(VLOOKUP(E26,'2012'!$P$10:$AB$46,13,0)),"-",VLOOKUP(E26,'2012'!$P$10:$AB$46,13,0))</f>
        <v>25</v>
      </c>
      <c r="AS26" s="360">
        <f>IF(ISERROR(VLOOKUP(E26,'2013'!$P$10:$AB$45,13,0)),"-",VLOOKUP(E26,'2013'!$P$10:$AB$45,13,0))</f>
        <v>24</v>
      </c>
      <c r="AT26" s="360">
        <f>IF(ISERROR(VLOOKUP(E26,'2014'!$P$10:$AB$43,13,0)),"-",VLOOKUP(E26,'2014'!$P$10:$AB$43,13,0))</f>
        <v>27</v>
      </c>
      <c r="AU26" s="360">
        <f>IF(ISERROR(VLOOKUP(E26,'2015'!$P$10:$AB$69,13,0)),"-",VLOOKUP(E26,'2015'!$P$10:$AB$69,13,0))</f>
        <v>50</v>
      </c>
      <c r="AV26" s="360" t="str">
        <f>IF(ISERROR(VLOOKUP(E26,'2016'!$P$10:$AB$49,13,0)),"-",VLOOKUP(E26,'2016'!$P$10:$AB$49,13,0))</f>
        <v>-</v>
      </c>
      <c r="AW26" s="458">
        <f>IF(ISERROR(VLOOKUP(E26,'2017'!$P$10:$AB$47,13,0)),"-",VLOOKUP(E26,'2017'!$P$10:$AB$47,13,0))</f>
        <v>24</v>
      </c>
      <c r="AX26" s="359">
        <f>IF(ISERROR(VLOOKUP(E26,'2018'!$P$10:$AB$55,13,0)),"-",VLOOKUP(E26,'2018'!$P$10:$AB$55,13,0))</f>
        <v>24</v>
      </c>
      <c r="AY26" s="359">
        <f>IF(ISERROR(VLOOKUP(E26,'2019'!$P$10:$AB$55,13,0)),"-",VLOOKUP(E26,'2019'!$P$10:$AB$55,13,0))</f>
        <v>19</v>
      </c>
      <c r="AZ26" s="359">
        <f>IF(ISERROR(VLOOKUP(E26,'2020'!$P$10:$AB$47,13,0)),"-",VLOOKUP(E26,'2020'!$P$10:$AB$47,13,0))</f>
        <v>18</v>
      </c>
      <c r="BA26" s="480">
        <f>IF(ISERROR(VLOOKUP(E26,'2021'!$P$10:$AB$47,13,0)),"-",VLOOKUP(E26,'2021'!$P$10:$AB$47,13,0))</f>
        <v>24</v>
      </c>
      <c r="BB26" s="358"/>
      <c r="BD26" s="25">
        <f t="shared" si="25"/>
        <v>162</v>
      </c>
      <c r="BE26" s="5" t="s">
        <v>188</v>
      </c>
      <c r="BF26" s="3">
        <f>IF(ISERROR(VLOOKUP($BE26,Tables!$M$3:$U$201,BF$2,0)),"0",(VLOOKUP($BE26,Tables!$M$3:$U$201,BF$2,0)))</f>
        <v>10</v>
      </c>
      <c r="BG26" s="4">
        <f>IF(ISERROR(VLOOKUP($BE26,Tables!$M$3:$U$201,BG$2,0)),"0",(VLOOKUP($BE26,Tables!$M$3:$U$201,BG$2,0)))</f>
        <v>1</v>
      </c>
      <c r="BH26" s="4">
        <f>IF(ISERROR(VLOOKUP($BE26,Tables!$M$3:$U$201,BH$2,0)),"0",(VLOOKUP($BE26,Tables!$M$3:$U$201,BH$2,0)))</f>
        <v>0</v>
      </c>
      <c r="BI26" s="4">
        <f>IF(ISERROR(VLOOKUP($BE26,Tables!$M$3:$U$201,BI$2,0)),"0",(VLOOKUP($BE26,Tables!$M$3:$U$201,BI$2,0)))</f>
        <v>9</v>
      </c>
      <c r="BJ26" s="4">
        <f>IF(ISERROR(VLOOKUP($BE26,Tables!$M$3:$U$201,BJ$2,0)),"0",(VLOOKUP($BE26,Tables!$M$3:$U$201,BJ$2,0)))</f>
        <v>9</v>
      </c>
      <c r="BK26" s="4">
        <f>IF(ISERROR(VLOOKUP($BE26,Tables!$M$3:$U$201,BK$2,0)),"0",(VLOOKUP($BE26,Tables!$M$3:$U$201,BK$2,0)))</f>
        <v>35</v>
      </c>
      <c r="BL26" s="4">
        <f>IF(ISERROR(VLOOKUP($BE26,Tables!$M$3:$U$201,BL$2,0)),"0",(VLOOKUP($BE26,Tables!$M$3:$U$201,BL$2,0)))</f>
        <v>-26</v>
      </c>
      <c r="BM26" s="321">
        <f>IF(ISERROR(VLOOKUP($BE26,Tables!$M$3:$U$201,BM$2,0)),"0",(VLOOKUP($BE26,Tables!$M$3:$U$201,BM$2,0)))</f>
        <v>3</v>
      </c>
      <c r="BN26" s="20">
        <v>20</v>
      </c>
      <c r="BO26" s="12">
        <f t="shared" si="11"/>
        <v>161</v>
      </c>
      <c r="BP26" s="13">
        <f t="shared" si="12"/>
        <v>5</v>
      </c>
      <c r="BQ26" s="12">
        <f t="shared" si="13"/>
        <v>109</v>
      </c>
      <c r="BR26" s="13">
        <f t="shared" si="14"/>
        <v>3</v>
      </c>
      <c r="BS26" s="12">
        <f t="shared" si="15"/>
        <v>152</v>
      </c>
      <c r="BT26" s="16">
        <f t="shared" si="16"/>
        <v>161109152</v>
      </c>
      <c r="BU26" s="13">
        <f t="shared" si="17"/>
        <v>1</v>
      </c>
      <c r="BV26" s="24" t="str">
        <f t="shared" si="18"/>
        <v>0</v>
      </c>
      <c r="BW26" s="14">
        <v>20</v>
      </c>
      <c r="BX26" s="16">
        <f t="shared" si="19"/>
        <v>161109152000</v>
      </c>
      <c r="BY26" s="15" t="e">
        <f>VLOOKUP(E26,#REF!,2,0)</f>
        <v>#REF!</v>
      </c>
      <c r="BZ26" s="15">
        <f t="shared" si="20"/>
        <v>162</v>
      </c>
      <c r="CA26" s="424">
        <f t="shared" si="21"/>
        <v>1</v>
      </c>
    </row>
    <row r="27" spans="1:79" ht="26.25" customHeight="1" thickBot="1" x14ac:dyDescent="0.3">
      <c r="A27" s="55"/>
      <c r="B27" s="726">
        <f t="shared" si="2"/>
        <v>21</v>
      </c>
      <c r="C27" s="727"/>
      <c r="D27" s="350"/>
      <c r="E27" s="38" t="str">
        <f t="shared" si="22"/>
        <v>SPIR</v>
      </c>
      <c r="F27" s="39">
        <f t="shared" si="23"/>
        <v>5</v>
      </c>
      <c r="G27" s="40">
        <f t="shared" si="3"/>
        <v>108</v>
      </c>
      <c r="H27" s="41">
        <f t="shared" si="4"/>
        <v>59</v>
      </c>
      <c r="I27" s="41">
        <f t="shared" si="5"/>
        <v>19</v>
      </c>
      <c r="J27" s="41">
        <f t="shared" si="6"/>
        <v>30</v>
      </c>
      <c r="K27" s="41">
        <f t="shared" si="7"/>
        <v>225</v>
      </c>
      <c r="L27" s="41">
        <f t="shared" si="8"/>
        <v>148</v>
      </c>
      <c r="M27" s="42">
        <f t="shared" si="9"/>
        <v>77</v>
      </c>
      <c r="N27" s="43">
        <f t="shared" si="10"/>
        <v>196</v>
      </c>
      <c r="O27" s="406" t="e">
        <f t="shared" ref="O27:AD36" si="27">IF(ISNA(VLOOKUP($B27,$BD$7:$BM$183,COLUMN()-3,0)),0,VLOOKUP($B27,$BD$7:$BM$183,COLUMN()-3,0))</f>
        <v>#REF!</v>
      </c>
      <c r="P27" s="406" t="e">
        <f t="shared" si="27"/>
        <v>#REF!</v>
      </c>
      <c r="Q27" s="406" t="e">
        <f t="shared" si="27"/>
        <v>#REF!</v>
      </c>
      <c r="R27" s="406" t="e">
        <f t="shared" si="27"/>
        <v>#REF!</v>
      </c>
      <c r="S27" s="406" t="e">
        <f t="shared" si="27"/>
        <v>#REF!</v>
      </c>
      <c r="T27" s="406" t="e">
        <f t="shared" si="27"/>
        <v>#REF!</v>
      </c>
      <c r="U27" s="406" t="e">
        <f t="shared" si="27"/>
        <v>#REF!</v>
      </c>
      <c r="V27" s="54" t="e">
        <f t="shared" si="27"/>
        <v>#REF!</v>
      </c>
      <c r="W27" s="407" t="e">
        <f t="shared" si="27"/>
        <v>#REF!</v>
      </c>
      <c r="X27" s="406" t="e">
        <f t="shared" si="27"/>
        <v>#REF!</v>
      </c>
      <c r="Y27" s="406" t="e">
        <f t="shared" si="27"/>
        <v>#REF!</v>
      </c>
      <c r="Z27" s="406" t="e">
        <f t="shared" si="27"/>
        <v>#REF!</v>
      </c>
      <c r="AA27" s="406" t="e">
        <f t="shared" si="27"/>
        <v>#REF!</v>
      </c>
      <c r="AB27" s="406" t="e">
        <f t="shared" si="27"/>
        <v>#REF!</v>
      </c>
      <c r="AC27" s="406" t="e">
        <f t="shared" si="27"/>
        <v>#REF!</v>
      </c>
      <c r="AD27" s="54" t="e">
        <f t="shared" si="27"/>
        <v>#REF!</v>
      </c>
      <c r="AE27" s="54"/>
      <c r="AF27" s="462">
        <f t="shared" si="1"/>
        <v>1.8148148148148149</v>
      </c>
      <c r="AG27" s="54"/>
      <c r="AH27" s="463">
        <f t="shared" si="24"/>
        <v>3</v>
      </c>
      <c r="AI27" s="55"/>
      <c r="AJ27" s="481" t="str">
        <f>IF(ISERROR(VLOOKUP(E27,'2004'!$P$10:$AB$18,13,0)),"-",VLOOKUP(E27,'2004'!$P$10:$AB$18,13,0))</f>
        <v>-</v>
      </c>
      <c r="AK27" s="360" t="str">
        <f>IF(ISERROR(VLOOKUP(E27,'2005'!$P$10:$AB$18,13,0)),"-",VLOOKUP(E27,'2005'!$P$10:$AB$18,13,0))</f>
        <v>-</v>
      </c>
      <c r="AL27" s="360" t="str">
        <f>IF(ISERROR(VLOOKUP(E27,'2006'!$P$10:$AB$60,13,0)),"-",VLOOKUP(E27,'2006'!$P$10:$AB$60,13,0))</f>
        <v>-</v>
      </c>
      <c r="AM27" s="360" t="str">
        <f>IF(ISERROR(VLOOKUP(E27,'2007'!$P$10:$AB$60,13,0)),"-",VLOOKUP(E27,'2007'!$P$10:$AB$60,13,0))</f>
        <v>-</v>
      </c>
      <c r="AN27" s="360" t="str">
        <f>IF(ISERROR(VLOOKUP(E27,'2008'!$P$10:$AB$60,13,0)),"-",VLOOKUP(E27,'2008'!$P$10:$AB$60,13,0))</f>
        <v>-</v>
      </c>
      <c r="AO27" s="360" t="str">
        <f>IF(ISERROR(VLOOKUP(E27,'2009'!$P$10:$AB$80,13,0)),"-",VLOOKUP(E27,'2009'!$P$10:$AB$80,13,0))</f>
        <v>-</v>
      </c>
      <c r="AP27" s="360" t="str">
        <f>IF(ISERROR(VLOOKUP(E27,'2010'!$P$10:$AB$42,13,0)),"-",VLOOKUP(E27,'2010'!$P$10:$AB$42,13,0))</f>
        <v>-</v>
      </c>
      <c r="AQ27" s="360" t="str">
        <f>IF(ISERROR(VLOOKUP(E27,'2011'!$P$10:$AB$28,13,0)),"-",VLOOKUP(E27,'2011'!$P$10:$AB$28,13,0))</f>
        <v>-</v>
      </c>
      <c r="AR27" s="360" t="str">
        <f>IF(ISERROR(VLOOKUP(E27,'2012'!$P$10:$AB$46,13,0)),"-",VLOOKUP(E27,'2012'!$P$10:$AB$46,13,0))</f>
        <v>-</v>
      </c>
      <c r="AS27" s="360" t="str">
        <f>IF(ISERROR(VLOOKUP(E27,'2013'!$P$10:$AB$45,13,0)),"-",VLOOKUP(E27,'2013'!$P$10:$AB$45,13,0))</f>
        <v>-</v>
      </c>
      <c r="AT27" s="360">
        <f>IF(ISERROR(VLOOKUP(E27,'2014'!$P$10:$AB$43,13,0)),"-",VLOOKUP(E27,'2014'!$P$10:$AB$43,13,0))</f>
        <v>16</v>
      </c>
      <c r="AU27" s="360">
        <f>IF(ISERROR(VLOOKUP(E27,'2015'!$P$10:$AB$69,13,0)),"-",VLOOKUP(E27,'2015'!$P$10:$AB$69,13,0))</f>
        <v>24</v>
      </c>
      <c r="AV27" s="360">
        <f>IF(ISERROR(VLOOKUP(E27,'2016'!$P$10:$AB$49,13,0)),"-",VLOOKUP(E27,'2016'!$P$10:$AB$49,13,0))</f>
        <v>13</v>
      </c>
      <c r="AW27" s="458" t="str">
        <f>IF(ISERROR(VLOOKUP(E27,'2017'!$P$10:$AB$47,13,0)),"-",VLOOKUP(E27,'2017'!$P$10:$AB$47,13,0))</f>
        <v>-</v>
      </c>
      <c r="AX27" s="359">
        <f>IF(ISERROR(VLOOKUP(E27,'2018'!$P$10:$AB$55,13,0)),"-",VLOOKUP(E27,'2018'!$P$10:$AB$55,13,0))</f>
        <v>3</v>
      </c>
      <c r="AY27" s="359">
        <f>IF(ISERROR(VLOOKUP(E27,'2019'!$P$10:$AB$55,13,0)),"-",VLOOKUP(E27,'2019'!$P$10:$AB$55,13,0))</f>
        <v>10</v>
      </c>
      <c r="AZ27" s="359" t="str">
        <f>IF(ISERROR(VLOOKUP(E27,'2020'!$P$10:$AB$47,13,0)),"-",VLOOKUP(E27,'2020'!$P$10:$AB$47,13,0))</f>
        <v>-</v>
      </c>
      <c r="BA27" s="480" t="str">
        <f>IF(ISERROR(VLOOKUP(E27,'2021'!$P$10:$AB$47,13,0)),"-",VLOOKUP(E27,'2021'!$P$10:$AB$47,13,0))</f>
        <v>-</v>
      </c>
      <c r="BB27" s="358"/>
      <c r="BD27" s="25">
        <f t="shared" si="25"/>
        <v>122</v>
      </c>
      <c r="BE27" s="5" t="s">
        <v>258</v>
      </c>
      <c r="BF27" s="3">
        <f>IF(ISERROR(VLOOKUP($BE27,Tables!$M$3:$U$201,BF$2,0)),"0",(VLOOKUP($BE27,Tables!$M$3:$U$201,BF$2,0)))</f>
        <v>16</v>
      </c>
      <c r="BG27" s="4">
        <f>IF(ISERROR(VLOOKUP($BE27,Tables!$M$3:$U$201,BG$2,0)),"0",(VLOOKUP($BE27,Tables!$M$3:$U$201,BG$2,0)))</f>
        <v>3</v>
      </c>
      <c r="BH27" s="4">
        <f>IF(ISERROR(VLOOKUP($BE27,Tables!$M$3:$U$201,BH$2,0)),"0",(VLOOKUP($BE27,Tables!$M$3:$U$201,BH$2,0)))</f>
        <v>2</v>
      </c>
      <c r="BI27" s="4">
        <f>IF(ISERROR(VLOOKUP($BE27,Tables!$M$3:$U$201,BI$2,0)),"0",(VLOOKUP($BE27,Tables!$M$3:$U$201,BI$2,0)))</f>
        <v>11</v>
      </c>
      <c r="BJ27" s="4">
        <f>IF(ISERROR(VLOOKUP($BE27,Tables!$M$3:$U$201,BJ$2,0)),"0",(VLOOKUP($BE27,Tables!$M$3:$U$201,BJ$2,0)))</f>
        <v>19</v>
      </c>
      <c r="BK27" s="4">
        <f>IF(ISERROR(VLOOKUP($BE27,Tables!$M$3:$U$201,BK$2,0)),"0",(VLOOKUP($BE27,Tables!$M$3:$U$201,BK$2,0)))</f>
        <v>44</v>
      </c>
      <c r="BL27" s="4">
        <f>IF(ISERROR(VLOOKUP($BE27,Tables!$M$3:$U$201,BL$2,0)),"0",(VLOOKUP($BE27,Tables!$M$3:$U$201,BL$2,0)))</f>
        <v>-25</v>
      </c>
      <c r="BM27" s="321">
        <f>IF(ISERROR(VLOOKUP($BE27,Tables!$M$3:$U$201,BM$2,0)),"0",(VLOOKUP($BE27,Tables!$M$3:$U$201,BM$2,0)))</f>
        <v>11</v>
      </c>
      <c r="BN27" s="20">
        <v>21</v>
      </c>
      <c r="BO27" s="12">
        <f t="shared" si="11"/>
        <v>117</v>
      </c>
      <c r="BP27" s="13">
        <f t="shared" si="12"/>
        <v>8</v>
      </c>
      <c r="BQ27" s="12">
        <f t="shared" si="13"/>
        <v>102</v>
      </c>
      <c r="BR27" s="13">
        <f t="shared" si="14"/>
        <v>6</v>
      </c>
      <c r="BS27" s="12">
        <f t="shared" si="15"/>
        <v>120</v>
      </c>
      <c r="BT27" s="16">
        <f t="shared" si="16"/>
        <v>117102120</v>
      </c>
      <c r="BU27" s="13">
        <f t="shared" si="17"/>
        <v>1</v>
      </c>
      <c r="BV27" s="24" t="str">
        <f t="shared" si="18"/>
        <v>0</v>
      </c>
      <c r="BW27" s="14">
        <v>21</v>
      </c>
      <c r="BX27" s="16">
        <f t="shared" si="19"/>
        <v>117102120000</v>
      </c>
      <c r="BY27" s="15" t="e">
        <f>VLOOKUP(E27,#REF!,2,0)</f>
        <v>#REF!</v>
      </c>
      <c r="BZ27" s="15">
        <f t="shared" si="20"/>
        <v>122</v>
      </c>
      <c r="CA27" s="424">
        <f t="shared" si="21"/>
        <v>1</v>
      </c>
    </row>
    <row r="28" spans="1:79" ht="26.25" customHeight="1" thickBot="1" x14ac:dyDescent="0.3">
      <c r="A28" s="55"/>
      <c r="B28" s="726">
        <f t="shared" si="2"/>
        <v>22</v>
      </c>
      <c r="C28" s="727"/>
      <c r="D28" s="350"/>
      <c r="E28" s="38" t="str">
        <f t="shared" si="22"/>
        <v>Pallister</v>
      </c>
      <c r="F28" s="39">
        <f t="shared" si="23"/>
        <v>7</v>
      </c>
      <c r="G28" s="40">
        <f t="shared" si="3"/>
        <v>124</v>
      </c>
      <c r="H28" s="41">
        <f t="shared" si="4"/>
        <v>54</v>
      </c>
      <c r="I28" s="41">
        <f t="shared" si="5"/>
        <v>24</v>
      </c>
      <c r="J28" s="41">
        <f t="shared" si="6"/>
        <v>46</v>
      </c>
      <c r="K28" s="41">
        <f t="shared" si="7"/>
        <v>248</v>
      </c>
      <c r="L28" s="41">
        <f t="shared" si="8"/>
        <v>227</v>
      </c>
      <c r="M28" s="42">
        <f t="shared" si="9"/>
        <v>21</v>
      </c>
      <c r="N28" s="43">
        <f t="shared" si="10"/>
        <v>186</v>
      </c>
      <c r="O28" s="406" t="e">
        <f t="shared" si="27"/>
        <v>#REF!</v>
      </c>
      <c r="P28" s="406" t="e">
        <f t="shared" si="27"/>
        <v>#REF!</v>
      </c>
      <c r="Q28" s="406" t="e">
        <f t="shared" si="27"/>
        <v>#REF!</v>
      </c>
      <c r="R28" s="406" t="e">
        <f t="shared" si="27"/>
        <v>#REF!</v>
      </c>
      <c r="S28" s="406" t="e">
        <f t="shared" si="27"/>
        <v>#REF!</v>
      </c>
      <c r="T28" s="406" t="e">
        <f t="shared" si="27"/>
        <v>#REF!</v>
      </c>
      <c r="U28" s="406" t="e">
        <f t="shared" si="27"/>
        <v>#REF!</v>
      </c>
      <c r="V28" s="54" t="e">
        <f t="shared" si="27"/>
        <v>#REF!</v>
      </c>
      <c r="W28" s="407" t="e">
        <f t="shared" si="27"/>
        <v>#REF!</v>
      </c>
      <c r="X28" s="406" t="e">
        <f t="shared" si="27"/>
        <v>#REF!</v>
      </c>
      <c r="Y28" s="406" t="e">
        <f t="shared" si="27"/>
        <v>#REF!</v>
      </c>
      <c r="Z28" s="406" t="e">
        <f t="shared" si="27"/>
        <v>#REF!</v>
      </c>
      <c r="AA28" s="406" t="e">
        <f t="shared" si="27"/>
        <v>#REF!</v>
      </c>
      <c r="AB28" s="406" t="e">
        <f t="shared" si="27"/>
        <v>#REF!</v>
      </c>
      <c r="AC28" s="406" t="e">
        <f t="shared" si="27"/>
        <v>#REF!</v>
      </c>
      <c r="AD28" s="54" t="e">
        <f t="shared" si="27"/>
        <v>#REF!</v>
      </c>
      <c r="AE28" s="54"/>
      <c r="AF28" s="462">
        <f t="shared" si="1"/>
        <v>1.5</v>
      </c>
      <c r="AG28" s="54"/>
      <c r="AH28" s="463">
        <f t="shared" si="24"/>
        <v>12</v>
      </c>
      <c r="AI28" s="55"/>
      <c r="AJ28" s="481" t="str">
        <f>IF(ISERROR(VLOOKUP(E28,'2004'!$P$10:$AB$18,13,0)),"-",VLOOKUP(E28,'2004'!$P$10:$AB$18,13,0))</f>
        <v>-</v>
      </c>
      <c r="AK28" s="360" t="str">
        <f>IF(ISERROR(VLOOKUP(E28,'2005'!$P$10:$AB$18,13,0)),"-",VLOOKUP(E28,'2005'!$P$10:$AB$18,13,0))</f>
        <v>-</v>
      </c>
      <c r="AL28" s="360" t="str">
        <f>IF(ISERROR(VLOOKUP(E28,'2006'!$P$10:$AB$60,13,0)),"-",VLOOKUP(E28,'2006'!$P$10:$AB$60,13,0))</f>
        <v>-</v>
      </c>
      <c r="AM28" s="360">
        <f>IF(ISERROR(VLOOKUP(E28,'2007'!$P$10:$AB$60,13,0)),"-",VLOOKUP(E28,'2007'!$P$10:$AB$60,13,0))</f>
        <v>23</v>
      </c>
      <c r="AN28" s="360">
        <f>IF(ISERROR(VLOOKUP(E28,'2008'!$P$10:$AB$60,13,0)),"-",VLOOKUP(E28,'2008'!$P$10:$AB$60,13,0))</f>
        <v>12</v>
      </c>
      <c r="AO28" s="360">
        <f>IF(ISERROR(VLOOKUP(E28,'2009'!$P$10:$AB$80,13,0)),"-",VLOOKUP(E28,'2009'!$P$10:$AB$80,13,0))</f>
        <v>20</v>
      </c>
      <c r="AP28" s="360" t="str">
        <f>IF(ISERROR(VLOOKUP(E28,'2010'!$P$10:$AB$42,13,0)),"-",VLOOKUP(E28,'2010'!$P$10:$AB$42,13,0))</f>
        <v>-</v>
      </c>
      <c r="AQ28" s="360" t="str">
        <f>IF(ISERROR(VLOOKUP(E28,'2011'!$P$10:$AB$28,13,0)),"-",VLOOKUP(E28,'2011'!$P$10:$AB$28,13,0))</f>
        <v>-</v>
      </c>
      <c r="AR28" s="360">
        <f>IF(ISERROR(VLOOKUP(E28,'2012'!$P$10:$AB$46,13,0)),"-",VLOOKUP(E28,'2012'!$P$10:$AB$46,13,0))</f>
        <v>14</v>
      </c>
      <c r="AS28" s="360">
        <f>IF(ISERROR(VLOOKUP(E28,'2013'!$P$10:$AB$45,13,0)),"-",VLOOKUP(E28,'2013'!$P$10:$AB$45,13,0))</f>
        <v>21</v>
      </c>
      <c r="AT28" s="360" t="str">
        <f>IF(ISERROR(VLOOKUP(E28,'2014'!$P$10:$AB$43,13,0)),"-",VLOOKUP(E28,'2014'!$P$10:$AB$43,13,0))</f>
        <v>-</v>
      </c>
      <c r="AU28" s="360" t="str">
        <f>IF(ISERROR(VLOOKUP(E28,'2015'!$P$10:$AB$69,13,0)),"-",VLOOKUP(E28,'2015'!$P$10:$AB$69,13,0))</f>
        <v>-</v>
      </c>
      <c r="AV28" s="360" t="str">
        <f>IF(ISERROR(VLOOKUP(E28,'2016'!$P$10:$AB$49,13,0)),"-",VLOOKUP(E28,'2016'!$P$10:$AB$49,13,0))</f>
        <v>-</v>
      </c>
      <c r="AW28" s="458" t="str">
        <f>IF(ISERROR(VLOOKUP(E28,'2017'!$P$10:$AB$47,13,0)),"-",VLOOKUP(E28,'2017'!$P$10:$AB$47,13,0))</f>
        <v>-</v>
      </c>
      <c r="AX28" s="359">
        <f>IF(ISERROR(VLOOKUP(E28,'2018'!$P$10:$AB$55,13,0)),"-",VLOOKUP(E28,'2018'!$P$10:$AB$55,13,0))</f>
        <v>19</v>
      </c>
      <c r="AY28" s="359">
        <f>IF(ISERROR(VLOOKUP(E28,'2019'!$P$10:$AB$55,13,0)),"-",VLOOKUP(E28,'2019'!$P$10:$AB$55,13,0))</f>
        <v>12</v>
      </c>
      <c r="AZ28" s="359" t="str">
        <f>IF(ISERROR(VLOOKUP(E28,'2020'!$P$10:$AB$47,13,0)),"-",VLOOKUP(E28,'2020'!$P$10:$AB$47,13,0))</f>
        <v>-</v>
      </c>
      <c r="BA28" s="480" t="str">
        <f>IF(ISERROR(VLOOKUP(E28,'2021'!$P$10:$AB$47,13,0)),"-",VLOOKUP(E28,'2021'!$P$10:$AB$47,13,0))</f>
        <v>-</v>
      </c>
      <c r="BB28" s="358"/>
      <c r="BD28" s="25">
        <f t="shared" si="25"/>
        <v>158</v>
      </c>
      <c r="BE28" s="5" t="s">
        <v>186</v>
      </c>
      <c r="BF28" s="3">
        <f>IF(ISERROR(VLOOKUP($BE28,Tables!$M$3:$U$201,BF$2,0)),"0",(VLOOKUP($BE28,Tables!$M$3:$U$201,BF$2,0)))</f>
        <v>12</v>
      </c>
      <c r="BG28" s="4">
        <f>IF(ISERROR(VLOOKUP($BE28,Tables!$M$3:$U$201,BG$2,0)),"0",(VLOOKUP($BE28,Tables!$M$3:$U$201,BG$2,0)))</f>
        <v>1</v>
      </c>
      <c r="BH28" s="4">
        <f>IF(ISERROR(VLOOKUP($BE28,Tables!$M$3:$U$201,BH$2,0)),"0",(VLOOKUP($BE28,Tables!$M$3:$U$201,BH$2,0)))</f>
        <v>1</v>
      </c>
      <c r="BI28" s="4">
        <f>IF(ISERROR(VLOOKUP($BE28,Tables!$M$3:$U$201,BI$2,0)),"0",(VLOOKUP($BE28,Tables!$M$3:$U$201,BI$2,0)))</f>
        <v>10</v>
      </c>
      <c r="BJ28" s="4">
        <f>IF(ISERROR(VLOOKUP($BE28,Tables!$M$3:$U$201,BJ$2,0)),"0",(VLOOKUP($BE28,Tables!$M$3:$U$201,BJ$2,0)))</f>
        <v>10</v>
      </c>
      <c r="BK28" s="4">
        <f>IF(ISERROR(VLOOKUP($BE28,Tables!$M$3:$U$201,BK$2,0)),"0",(VLOOKUP($BE28,Tables!$M$3:$U$201,BK$2,0)))</f>
        <v>51</v>
      </c>
      <c r="BL28" s="4">
        <f>IF(ISERROR(VLOOKUP($BE28,Tables!$M$3:$U$201,BL$2,0)),"0",(VLOOKUP($BE28,Tables!$M$3:$U$201,BL$2,0)))</f>
        <v>-41</v>
      </c>
      <c r="BM28" s="321">
        <f>IF(ISERROR(VLOOKUP($BE28,Tables!$M$3:$U$201,BM$2,0)),"0",(VLOOKUP($BE28,Tables!$M$3:$U$201,BM$2,0)))</f>
        <v>4</v>
      </c>
      <c r="BN28" s="20">
        <v>22</v>
      </c>
      <c r="BO28" s="12">
        <f t="shared" si="11"/>
        <v>153</v>
      </c>
      <c r="BP28" s="13">
        <f t="shared" si="12"/>
        <v>8</v>
      </c>
      <c r="BQ28" s="12">
        <f t="shared" si="13"/>
        <v>134</v>
      </c>
      <c r="BR28" s="13">
        <f t="shared" si="14"/>
        <v>1</v>
      </c>
      <c r="BS28" s="12" t="str">
        <f t="shared" si="15"/>
        <v/>
      </c>
      <c r="BT28" s="16">
        <f t="shared" si="16"/>
        <v>153134000</v>
      </c>
      <c r="BU28" s="13">
        <f t="shared" si="17"/>
        <v>1</v>
      </c>
      <c r="BV28" s="24" t="str">
        <f t="shared" si="18"/>
        <v>0</v>
      </c>
      <c r="BW28" s="14">
        <v>22</v>
      </c>
      <c r="BX28" s="16">
        <f t="shared" si="19"/>
        <v>153134000000</v>
      </c>
      <c r="BY28" s="15" t="e">
        <f>VLOOKUP(E28,#REF!,2,0)</f>
        <v>#REF!</v>
      </c>
      <c r="BZ28" s="15">
        <f t="shared" si="20"/>
        <v>158</v>
      </c>
      <c r="CA28" s="424">
        <f t="shared" si="21"/>
        <v>1</v>
      </c>
    </row>
    <row r="29" spans="1:79" ht="26.25" customHeight="1" thickBot="1" x14ac:dyDescent="0.3">
      <c r="A29" s="55"/>
      <c r="B29" s="726">
        <f t="shared" si="2"/>
        <v>23</v>
      </c>
      <c r="C29" s="727"/>
      <c r="D29" s="350"/>
      <c r="E29" s="38" t="str">
        <f t="shared" si="22"/>
        <v>Nakkeost</v>
      </c>
      <c r="F29" s="39">
        <f t="shared" si="23"/>
        <v>8</v>
      </c>
      <c r="G29" s="40">
        <f t="shared" si="3"/>
        <v>138</v>
      </c>
      <c r="H29" s="41">
        <f t="shared" si="4"/>
        <v>51</v>
      </c>
      <c r="I29" s="41">
        <f t="shared" si="5"/>
        <v>32</v>
      </c>
      <c r="J29" s="41">
        <f t="shared" si="6"/>
        <v>55</v>
      </c>
      <c r="K29" s="41">
        <f t="shared" si="7"/>
        <v>236</v>
      </c>
      <c r="L29" s="41">
        <f t="shared" si="8"/>
        <v>271</v>
      </c>
      <c r="M29" s="42">
        <f t="shared" si="9"/>
        <v>-35</v>
      </c>
      <c r="N29" s="43">
        <f t="shared" si="10"/>
        <v>185</v>
      </c>
      <c r="O29" s="406" t="e">
        <f t="shared" si="27"/>
        <v>#REF!</v>
      </c>
      <c r="P29" s="406" t="e">
        <f t="shared" si="27"/>
        <v>#REF!</v>
      </c>
      <c r="Q29" s="406" t="e">
        <f t="shared" si="27"/>
        <v>#REF!</v>
      </c>
      <c r="R29" s="406" t="e">
        <f t="shared" si="27"/>
        <v>#REF!</v>
      </c>
      <c r="S29" s="406" t="e">
        <f t="shared" si="27"/>
        <v>#REF!</v>
      </c>
      <c r="T29" s="406" t="e">
        <f t="shared" si="27"/>
        <v>#REF!</v>
      </c>
      <c r="U29" s="406" t="e">
        <f t="shared" si="27"/>
        <v>#REF!</v>
      </c>
      <c r="V29" s="54" t="e">
        <f t="shared" si="27"/>
        <v>#REF!</v>
      </c>
      <c r="W29" s="407" t="e">
        <f t="shared" si="27"/>
        <v>#REF!</v>
      </c>
      <c r="X29" s="406" t="e">
        <f t="shared" si="27"/>
        <v>#REF!</v>
      </c>
      <c r="Y29" s="406" t="e">
        <f t="shared" si="27"/>
        <v>#REF!</v>
      </c>
      <c r="Z29" s="406" t="e">
        <f t="shared" si="27"/>
        <v>#REF!</v>
      </c>
      <c r="AA29" s="406" t="e">
        <f t="shared" si="27"/>
        <v>#REF!</v>
      </c>
      <c r="AB29" s="406" t="e">
        <f t="shared" si="27"/>
        <v>#REF!</v>
      </c>
      <c r="AC29" s="406" t="e">
        <f t="shared" si="27"/>
        <v>#REF!</v>
      </c>
      <c r="AD29" s="54" t="e">
        <f t="shared" si="27"/>
        <v>#REF!</v>
      </c>
      <c r="AE29" s="54"/>
      <c r="AF29" s="462">
        <f t="shared" si="1"/>
        <v>1.3405797101449275</v>
      </c>
      <c r="AG29" s="54"/>
      <c r="AH29" s="463">
        <f t="shared" si="24"/>
        <v>6</v>
      </c>
      <c r="AI29" s="55"/>
      <c r="AJ29" s="481" t="str">
        <f>IF(ISERROR(VLOOKUP(E29,'2004'!$P$10:$AB$18,13,0)),"-",VLOOKUP(E29,'2004'!$P$10:$AB$18,13,0))</f>
        <v>-</v>
      </c>
      <c r="AK29" s="360" t="str">
        <f>IF(ISERROR(VLOOKUP(E29,'2005'!$P$10:$AB$18,13,0)),"-",VLOOKUP(E29,'2005'!$P$10:$AB$18,13,0))</f>
        <v>-</v>
      </c>
      <c r="AL29" s="360">
        <f>IF(ISERROR(VLOOKUP(E29,'2006'!$P$10:$AB$60,13,0)),"-",VLOOKUP(E29,'2006'!$P$10:$AB$60,13,0))</f>
        <v>8</v>
      </c>
      <c r="AM29" s="360">
        <f>IF(ISERROR(VLOOKUP(E29,'2007'!$P$10:$AB$60,13,0)),"-",VLOOKUP(E29,'2007'!$P$10:$AB$60,13,0))</f>
        <v>6</v>
      </c>
      <c r="AN29" s="360">
        <f>IF(ISERROR(VLOOKUP(E29,'2008'!$P$10:$AB$60,13,0)),"-",VLOOKUP(E29,'2008'!$P$10:$AB$60,13,0))</f>
        <v>28</v>
      </c>
      <c r="AO29" s="360" t="str">
        <f>IF(ISERROR(VLOOKUP(E29,'2009'!$P$10:$AB$80,13,0)),"-",VLOOKUP(E29,'2009'!$P$10:$AB$80,13,0))</f>
        <v>-</v>
      </c>
      <c r="AP29" s="360" t="str">
        <f>IF(ISERROR(VLOOKUP(E29,'2010'!$P$10:$AB$42,13,0)),"-",VLOOKUP(E29,'2010'!$P$10:$AB$42,13,0))</f>
        <v>-</v>
      </c>
      <c r="AQ29" s="360" t="str">
        <f>IF(ISERROR(VLOOKUP(E29,'2011'!$P$10:$AB$28,13,0)),"-",VLOOKUP(E29,'2011'!$P$10:$AB$28,13,0))</f>
        <v>-</v>
      </c>
      <c r="AR29" s="360">
        <f>IF(ISERROR(VLOOKUP(E29,'2012'!$P$10:$AB$46,13,0)),"-",VLOOKUP(E29,'2012'!$P$10:$AB$46,13,0))</f>
        <v>17</v>
      </c>
      <c r="AS29" s="360" t="str">
        <f>IF(ISERROR(VLOOKUP(E29,'2013'!$P$10:$AB$45,13,0)),"-",VLOOKUP(E29,'2013'!$P$10:$AB$45,13,0))</f>
        <v>-</v>
      </c>
      <c r="AT29" s="360" t="str">
        <f>IF(ISERROR(VLOOKUP(E29,'2014'!$P$10:$AB$43,13,0)),"-",VLOOKUP(E29,'2014'!$P$10:$AB$43,13,0))</f>
        <v>-</v>
      </c>
      <c r="AU29" s="360">
        <f>IF(ISERROR(VLOOKUP(E29,'2015'!$P$10:$AB$69,13,0)),"-",VLOOKUP(E29,'2015'!$P$10:$AB$69,13,0))</f>
        <v>29</v>
      </c>
      <c r="AV29" s="360">
        <f>IF(ISERROR(VLOOKUP(E29,'2016'!$P$10:$AB$49,13,0)),"-",VLOOKUP(E29,'2016'!$P$10:$AB$49,13,0))</f>
        <v>28</v>
      </c>
      <c r="AW29" s="458" t="str">
        <f>IF(ISERROR(VLOOKUP(E29,'2017'!$P$10:$AB$47,13,0)),"-",VLOOKUP(E29,'2017'!$P$10:$AB$47,13,0))</f>
        <v>-</v>
      </c>
      <c r="AX29" s="359">
        <f>IF(ISERROR(VLOOKUP(E29,'2018'!$P$10:$AB$55,13,0)),"-",VLOOKUP(E29,'2018'!$P$10:$AB$55,13,0))</f>
        <v>21</v>
      </c>
      <c r="AY29" s="359">
        <f>IF(ISERROR(VLOOKUP(E29,'2019'!$P$10:$AB$55,13,0)),"-",VLOOKUP(E29,'2019'!$P$10:$AB$55,13,0))</f>
        <v>20</v>
      </c>
      <c r="AZ29" s="359" t="str">
        <f>IF(ISERROR(VLOOKUP(E29,'2020'!$P$10:$AB$47,13,0)),"-",VLOOKUP(E29,'2020'!$P$10:$AB$47,13,0))</f>
        <v>-</v>
      </c>
      <c r="BA29" s="480" t="str">
        <f>IF(ISERROR(VLOOKUP(E29,'2021'!$P$10:$AB$47,13,0)),"-",VLOOKUP(E29,'2021'!$P$10:$AB$47,13,0))</f>
        <v>-</v>
      </c>
      <c r="BB29" s="358"/>
      <c r="BD29" s="25">
        <f t="shared" si="25"/>
        <v>168</v>
      </c>
      <c r="BE29" s="5" t="s">
        <v>262</v>
      </c>
      <c r="BF29" s="3">
        <f>IF(ISERROR(VLOOKUP($BE29,Tables!$M$3:$U$201,BF$2,0)),"0",(VLOOKUP($BE29,Tables!$M$3:$U$201,BF$2,0)))</f>
        <v>16</v>
      </c>
      <c r="BG29" s="4">
        <f>IF(ISERROR(VLOOKUP($BE29,Tables!$M$3:$U$201,BG$2,0)),"0",(VLOOKUP($BE29,Tables!$M$3:$U$201,BG$2,0)))</f>
        <v>0</v>
      </c>
      <c r="BH29" s="4">
        <f>IF(ISERROR(VLOOKUP($BE29,Tables!$M$3:$U$201,BH$2,0)),"0",(VLOOKUP($BE29,Tables!$M$3:$U$201,BH$2,0)))</f>
        <v>2</v>
      </c>
      <c r="BI29" s="4">
        <f>IF(ISERROR(VLOOKUP($BE29,Tables!$M$3:$U$201,BI$2,0)),"0",(VLOOKUP($BE29,Tables!$M$3:$U$201,BI$2,0)))</f>
        <v>14</v>
      </c>
      <c r="BJ29" s="4">
        <f>IF(ISERROR(VLOOKUP($BE29,Tables!$M$3:$U$201,BJ$2,0)),"0",(VLOOKUP($BE29,Tables!$M$3:$U$201,BJ$2,0)))</f>
        <v>4</v>
      </c>
      <c r="BK29" s="4">
        <f>IF(ISERROR(VLOOKUP($BE29,Tables!$M$3:$U$201,BK$2,0)),"0",(VLOOKUP($BE29,Tables!$M$3:$U$201,BK$2,0)))</f>
        <v>66</v>
      </c>
      <c r="BL29" s="4">
        <f>IF(ISERROR(VLOOKUP($BE29,Tables!$M$3:$U$201,BL$2,0)),"0",(VLOOKUP($BE29,Tables!$M$3:$U$201,BL$2,0)))</f>
        <v>-62</v>
      </c>
      <c r="BM29" s="321">
        <f>IF(ISERROR(VLOOKUP($BE29,Tables!$M$3:$U$201,BM$2,0)),"0",(VLOOKUP($BE29,Tables!$M$3:$U$201,BM$2,0)))</f>
        <v>2</v>
      </c>
      <c r="BN29" s="20">
        <v>23</v>
      </c>
      <c r="BO29" s="12">
        <f t="shared" si="11"/>
        <v>166</v>
      </c>
      <c r="BP29" s="13">
        <f t="shared" si="12"/>
        <v>3</v>
      </c>
      <c r="BQ29" s="12">
        <f t="shared" si="13"/>
        <v>149</v>
      </c>
      <c r="BR29" s="13">
        <f t="shared" si="14"/>
        <v>3</v>
      </c>
      <c r="BS29" s="12">
        <f t="shared" si="15"/>
        <v>171</v>
      </c>
      <c r="BT29" s="16">
        <f t="shared" si="16"/>
        <v>166149171</v>
      </c>
      <c r="BU29" s="13">
        <f t="shared" si="17"/>
        <v>1</v>
      </c>
      <c r="BV29" s="24" t="str">
        <f t="shared" si="18"/>
        <v>0</v>
      </c>
      <c r="BW29" s="14">
        <v>23</v>
      </c>
      <c r="BX29" s="16">
        <f t="shared" si="19"/>
        <v>166149171000</v>
      </c>
      <c r="BY29" s="15" t="e">
        <f>VLOOKUP(E29,#REF!,2,0)</f>
        <v>#REF!</v>
      </c>
      <c r="BZ29" s="15">
        <f t="shared" si="20"/>
        <v>168</v>
      </c>
      <c r="CA29" s="424">
        <f t="shared" si="21"/>
        <v>1</v>
      </c>
    </row>
    <row r="30" spans="1:79" ht="26.25" customHeight="1" thickBot="1" x14ac:dyDescent="0.3">
      <c r="A30" s="55"/>
      <c r="B30" s="726">
        <f t="shared" si="2"/>
        <v>24</v>
      </c>
      <c r="C30" s="727"/>
      <c r="D30" s="350"/>
      <c r="E30" s="38" t="str">
        <f t="shared" si="22"/>
        <v>bromberg</v>
      </c>
      <c r="F30" s="39">
        <f t="shared" si="23"/>
        <v>7</v>
      </c>
      <c r="G30" s="40">
        <f t="shared" si="3"/>
        <v>132</v>
      </c>
      <c r="H30" s="41">
        <f t="shared" si="4"/>
        <v>53</v>
      </c>
      <c r="I30" s="41">
        <f t="shared" si="5"/>
        <v>17</v>
      </c>
      <c r="J30" s="41">
        <f t="shared" si="6"/>
        <v>62</v>
      </c>
      <c r="K30" s="41">
        <f t="shared" si="7"/>
        <v>266</v>
      </c>
      <c r="L30" s="41">
        <f t="shared" si="8"/>
        <v>291</v>
      </c>
      <c r="M30" s="42">
        <f t="shared" si="9"/>
        <v>-25</v>
      </c>
      <c r="N30" s="43">
        <f t="shared" si="10"/>
        <v>176</v>
      </c>
      <c r="O30" s="406" t="e">
        <f t="shared" si="27"/>
        <v>#REF!</v>
      </c>
      <c r="P30" s="406" t="e">
        <f t="shared" si="27"/>
        <v>#REF!</v>
      </c>
      <c r="Q30" s="406" t="e">
        <f t="shared" si="27"/>
        <v>#REF!</v>
      </c>
      <c r="R30" s="406" t="e">
        <f t="shared" si="27"/>
        <v>#REF!</v>
      </c>
      <c r="S30" s="406" t="e">
        <f t="shared" si="27"/>
        <v>#REF!</v>
      </c>
      <c r="T30" s="406" t="e">
        <f t="shared" si="27"/>
        <v>#REF!</v>
      </c>
      <c r="U30" s="406" t="e">
        <f t="shared" si="27"/>
        <v>#REF!</v>
      </c>
      <c r="V30" s="54" t="e">
        <f t="shared" si="27"/>
        <v>#REF!</v>
      </c>
      <c r="W30" s="407" t="e">
        <f t="shared" si="27"/>
        <v>#REF!</v>
      </c>
      <c r="X30" s="406" t="e">
        <f t="shared" si="27"/>
        <v>#REF!</v>
      </c>
      <c r="Y30" s="406" t="e">
        <f t="shared" si="27"/>
        <v>#REF!</v>
      </c>
      <c r="Z30" s="406" t="e">
        <f t="shared" si="27"/>
        <v>#REF!</v>
      </c>
      <c r="AA30" s="406" t="e">
        <f t="shared" si="27"/>
        <v>#REF!</v>
      </c>
      <c r="AB30" s="406" t="e">
        <f t="shared" si="27"/>
        <v>#REF!</v>
      </c>
      <c r="AC30" s="406" t="e">
        <f t="shared" si="27"/>
        <v>#REF!</v>
      </c>
      <c r="AD30" s="54" t="e">
        <f t="shared" si="27"/>
        <v>#REF!</v>
      </c>
      <c r="AE30" s="54"/>
      <c r="AF30" s="462">
        <f t="shared" si="1"/>
        <v>1.3333333333333333</v>
      </c>
      <c r="AG30" s="54"/>
      <c r="AH30" s="463">
        <f t="shared" si="24"/>
        <v>7</v>
      </c>
      <c r="AI30" s="55"/>
      <c r="AJ30" s="481" t="str">
        <f>IF(ISERROR(VLOOKUP(E30,'2004'!$P$10:$AB$18,13,0)),"-",VLOOKUP(E30,'2004'!$P$10:$AB$18,13,0))</f>
        <v>-</v>
      </c>
      <c r="AK30" s="360" t="str">
        <f>IF(ISERROR(VLOOKUP(E30,'2005'!$P$10:$AB$18,13,0)),"-",VLOOKUP(E30,'2005'!$P$10:$AB$18,13,0))</f>
        <v>-</v>
      </c>
      <c r="AL30" s="360" t="str">
        <f>IF(ISERROR(VLOOKUP(E30,'2006'!$P$10:$AB$60,13,0)),"-",VLOOKUP(E30,'2006'!$P$10:$AB$60,13,0))</f>
        <v>-</v>
      </c>
      <c r="AM30" s="360" t="str">
        <f>IF(ISERROR(VLOOKUP(E30,'2007'!$P$10:$AB$60,13,0)),"-",VLOOKUP(E30,'2007'!$P$10:$AB$60,13,0))</f>
        <v>-</v>
      </c>
      <c r="AN30" s="360" t="str">
        <f>IF(ISERROR(VLOOKUP(E30,'2008'!$P$10:$AB$60,13,0)),"-",VLOOKUP(E30,'2008'!$P$10:$AB$60,13,0))</f>
        <v>-</v>
      </c>
      <c r="AO30" s="360" t="str">
        <f>IF(ISERROR(VLOOKUP(E30,'2009'!$P$10:$AB$80,13,0)),"-",VLOOKUP(E30,'2009'!$P$10:$AB$80,13,0))</f>
        <v>-</v>
      </c>
      <c r="AP30" s="360" t="str">
        <f>IF(ISERROR(VLOOKUP(E30,'2010'!$P$10:$AB$42,13,0)),"-",VLOOKUP(E30,'2010'!$P$10:$AB$42,13,0))</f>
        <v>-</v>
      </c>
      <c r="AQ30" s="360">
        <f>IF(ISERROR(VLOOKUP(E30,'2011'!$P$10:$AB$28,13,0)),"-",VLOOKUP(E30,'2011'!$P$10:$AB$28,13,0))</f>
        <v>7</v>
      </c>
      <c r="AR30" s="360">
        <f>IF(ISERROR(VLOOKUP(E30,'2012'!$P$10:$AB$46,13,0)),"-",VLOOKUP(E30,'2012'!$P$10:$AB$46,13,0))</f>
        <v>27</v>
      </c>
      <c r="AS30" s="360">
        <f>IF(ISERROR(VLOOKUP(E30,'2013'!$P$10:$AB$45,13,0)),"-",VLOOKUP(E30,'2013'!$P$10:$AB$45,13,0))</f>
        <v>22</v>
      </c>
      <c r="AT30" s="360">
        <f>IF(ISERROR(VLOOKUP(E30,'2014'!$P$10:$AB$43,13,0)),"-",VLOOKUP(E30,'2014'!$P$10:$AB$43,13,0))</f>
        <v>14</v>
      </c>
      <c r="AU30" s="360">
        <f>IF(ISERROR(VLOOKUP(E30,'2015'!$P$10:$AB$69,13,0)),"-",VLOOKUP(E30,'2015'!$P$10:$AB$69,13,0))</f>
        <v>35</v>
      </c>
      <c r="AV30" s="360">
        <f>IF(ISERROR(VLOOKUP(E30,'2016'!$P$10:$AB$49,13,0)),"-",VLOOKUP(E30,'2016'!$P$10:$AB$49,13,0))</f>
        <v>20</v>
      </c>
      <c r="AW30" s="458">
        <f>IF(ISERROR(VLOOKUP(E30,'2017'!$P$10:$AB$47,13,0)),"-",VLOOKUP(E30,'2017'!$P$10:$AB$47,13,0))</f>
        <v>12</v>
      </c>
      <c r="AX30" s="359" t="str">
        <f>IF(ISERROR(VLOOKUP(E30,'2018'!$P$10:$AB$55,13,0)),"-",VLOOKUP(E30,'2018'!$P$10:$AB$55,13,0))</f>
        <v>-</v>
      </c>
      <c r="AY30" s="359" t="str">
        <f>IF(ISERROR(VLOOKUP(E30,'2019'!$P$10:$AB$55,13,0)),"-",VLOOKUP(E30,'2019'!$P$10:$AB$55,13,0))</f>
        <v>-</v>
      </c>
      <c r="AZ30" s="359" t="str">
        <f>IF(ISERROR(VLOOKUP(E30,'2020'!$P$10:$AB$47,13,0)),"-",VLOOKUP(E30,'2020'!$P$10:$AB$47,13,0))</f>
        <v>-</v>
      </c>
      <c r="BA30" s="480" t="str">
        <f>IF(ISERROR(VLOOKUP(E30,'2021'!$P$10:$AB$47,13,0)),"-",VLOOKUP(E30,'2021'!$P$10:$AB$47,13,0))</f>
        <v>-</v>
      </c>
      <c r="BB30" s="358"/>
      <c r="BD30" s="25">
        <f t="shared" si="25"/>
        <v>173</v>
      </c>
      <c r="BE30" s="5" t="s">
        <v>272</v>
      </c>
      <c r="BF30" s="3">
        <f>IF(ISERROR(VLOOKUP($BE30,Tables!$M$3:$U$201,BF$2,0)),"0",(VLOOKUP($BE30,Tables!$M$3:$U$201,BF$2,0)))</f>
        <v>16</v>
      </c>
      <c r="BG30" s="4">
        <f>IF(ISERROR(VLOOKUP($BE30,Tables!$M$3:$U$201,BG$2,0)),"0",(VLOOKUP($BE30,Tables!$M$3:$U$201,BG$2,0)))</f>
        <v>0</v>
      </c>
      <c r="BH30" s="4">
        <f>IF(ISERROR(VLOOKUP($BE30,Tables!$M$3:$U$201,BH$2,0)),"0",(VLOOKUP($BE30,Tables!$M$3:$U$201,BH$2,0)))</f>
        <v>1</v>
      </c>
      <c r="BI30" s="4">
        <f>IF(ISERROR(VLOOKUP($BE30,Tables!$M$3:$U$201,BI$2,0)),"0",(VLOOKUP($BE30,Tables!$M$3:$U$201,BI$2,0)))</f>
        <v>15</v>
      </c>
      <c r="BJ30" s="4">
        <f>IF(ISERROR(VLOOKUP($BE30,Tables!$M$3:$U$201,BJ$2,0)),"0",(VLOOKUP($BE30,Tables!$M$3:$U$201,BJ$2,0)))</f>
        <v>7</v>
      </c>
      <c r="BK30" s="4">
        <f>IF(ISERROR(VLOOKUP($BE30,Tables!$M$3:$U$201,BK$2,0)),"0",(VLOOKUP($BE30,Tables!$M$3:$U$201,BK$2,0)))</f>
        <v>88</v>
      </c>
      <c r="BL30" s="4">
        <f>IF(ISERROR(VLOOKUP($BE30,Tables!$M$3:$U$201,BL$2,0)),"0",(VLOOKUP($BE30,Tables!$M$3:$U$201,BL$2,0)))</f>
        <v>-81</v>
      </c>
      <c r="BM30" s="321">
        <f>IF(ISERROR(VLOOKUP($BE30,Tables!$M$3:$U$201,BM$2,0)),"0",(VLOOKUP($BE30,Tables!$M$3:$U$201,BM$2,0)))</f>
        <v>1</v>
      </c>
      <c r="BN30" s="20">
        <v>24</v>
      </c>
      <c r="BO30" s="12">
        <f t="shared" si="11"/>
        <v>169</v>
      </c>
      <c r="BP30" s="13">
        <f t="shared" si="12"/>
        <v>5</v>
      </c>
      <c r="BQ30" s="12">
        <f t="shared" si="13"/>
        <v>166</v>
      </c>
      <c r="BR30" s="13">
        <f t="shared" si="14"/>
        <v>2</v>
      </c>
      <c r="BS30" s="12">
        <f t="shared" si="15"/>
        <v>163</v>
      </c>
      <c r="BT30" s="16">
        <f t="shared" si="16"/>
        <v>169166163</v>
      </c>
      <c r="BU30" s="13">
        <f t="shared" si="17"/>
        <v>1</v>
      </c>
      <c r="BV30" s="24" t="str">
        <f t="shared" si="18"/>
        <v>0</v>
      </c>
      <c r="BW30" s="14">
        <v>24</v>
      </c>
      <c r="BX30" s="16">
        <f t="shared" si="19"/>
        <v>169166163000</v>
      </c>
      <c r="BY30" s="15" t="e">
        <f>VLOOKUP(E30,#REF!,2,0)</f>
        <v>#REF!</v>
      </c>
      <c r="BZ30" s="15">
        <f t="shared" si="20"/>
        <v>173</v>
      </c>
      <c r="CA30" s="424">
        <f t="shared" si="21"/>
        <v>1</v>
      </c>
    </row>
    <row r="31" spans="1:79" ht="26.25" customHeight="1" thickBot="1" x14ac:dyDescent="0.3">
      <c r="A31" s="55"/>
      <c r="B31" s="726">
        <f t="shared" si="2"/>
        <v>25</v>
      </c>
      <c r="C31" s="727"/>
      <c r="D31" s="350"/>
      <c r="E31" s="38" t="str">
        <f t="shared" si="22"/>
        <v>Klinki</v>
      </c>
      <c r="F31" s="39">
        <f t="shared" si="23"/>
        <v>10</v>
      </c>
      <c r="G31" s="40">
        <f t="shared" si="3"/>
        <v>187</v>
      </c>
      <c r="H31" s="41">
        <f t="shared" si="4"/>
        <v>49</v>
      </c>
      <c r="I31" s="41">
        <f t="shared" si="5"/>
        <v>29</v>
      </c>
      <c r="J31" s="41">
        <f t="shared" si="6"/>
        <v>109</v>
      </c>
      <c r="K31" s="41">
        <f t="shared" si="7"/>
        <v>224</v>
      </c>
      <c r="L31" s="41">
        <f t="shared" si="8"/>
        <v>455</v>
      </c>
      <c r="M31" s="42">
        <f t="shared" si="9"/>
        <v>-231</v>
      </c>
      <c r="N31" s="43">
        <f t="shared" si="10"/>
        <v>176</v>
      </c>
      <c r="O31" s="408" t="e">
        <f t="shared" si="27"/>
        <v>#REF!</v>
      </c>
      <c r="P31" s="408" t="e">
        <f t="shared" si="27"/>
        <v>#REF!</v>
      </c>
      <c r="Q31" s="408" t="e">
        <f t="shared" si="27"/>
        <v>#REF!</v>
      </c>
      <c r="R31" s="408" t="e">
        <f t="shared" si="27"/>
        <v>#REF!</v>
      </c>
      <c r="S31" s="408" t="e">
        <f t="shared" si="27"/>
        <v>#REF!</v>
      </c>
      <c r="T31" s="408" t="e">
        <f t="shared" si="27"/>
        <v>#REF!</v>
      </c>
      <c r="U31" s="408" t="e">
        <f t="shared" si="27"/>
        <v>#REF!</v>
      </c>
      <c r="V31" s="52" t="e">
        <f t="shared" si="27"/>
        <v>#REF!</v>
      </c>
      <c r="W31" s="409" t="e">
        <f t="shared" si="27"/>
        <v>#REF!</v>
      </c>
      <c r="X31" s="408" t="e">
        <f t="shared" si="27"/>
        <v>#REF!</v>
      </c>
      <c r="Y31" s="408" t="e">
        <f t="shared" si="27"/>
        <v>#REF!</v>
      </c>
      <c r="Z31" s="408" t="e">
        <f t="shared" si="27"/>
        <v>#REF!</v>
      </c>
      <c r="AA31" s="408" t="e">
        <f t="shared" si="27"/>
        <v>#REF!</v>
      </c>
      <c r="AB31" s="408" t="e">
        <f t="shared" si="27"/>
        <v>#REF!</v>
      </c>
      <c r="AC31" s="408" t="e">
        <f t="shared" si="27"/>
        <v>#REF!</v>
      </c>
      <c r="AD31" s="52" t="e">
        <f t="shared" si="27"/>
        <v>#REF!</v>
      </c>
      <c r="AE31" s="52"/>
      <c r="AF31" s="473">
        <f t="shared" si="1"/>
        <v>0.94117647058823528</v>
      </c>
      <c r="AG31" s="52"/>
      <c r="AH31" s="463">
        <f t="shared" si="24"/>
        <v>13</v>
      </c>
      <c r="AI31" s="55"/>
      <c r="AJ31" s="481" t="str">
        <f>IF(ISERROR(VLOOKUP(E31,'2004'!$P$10:$AB$18,13,0)),"-",VLOOKUP(E31,'2004'!$P$10:$AB$18,13,0))</f>
        <v>-</v>
      </c>
      <c r="AK31" s="360" t="str">
        <f>IF(ISERROR(VLOOKUP(E31,'2005'!$P$10:$AB$18,13,0)),"-",VLOOKUP(E31,'2005'!$P$10:$AB$18,13,0))</f>
        <v>-</v>
      </c>
      <c r="AL31" s="360" t="str">
        <f>IF(ISERROR(VLOOKUP(E31,'2006'!$P$10:$AB$60,13,0)),"-",VLOOKUP(E31,'2006'!$P$10:$AB$60,13,0))</f>
        <v>-</v>
      </c>
      <c r="AM31" s="360" t="str">
        <f>IF(ISERROR(VLOOKUP(E31,'2007'!$P$10:$AB$60,13,0)),"-",VLOOKUP(E31,'2007'!$P$10:$AB$60,13,0))</f>
        <v>-</v>
      </c>
      <c r="AN31" s="360" t="str">
        <f>IF(ISERROR(VLOOKUP(E31,'2008'!$P$10:$AB$60,13,0)),"-",VLOOKUP(E31,'2008'!$P$10:$AB$60,13,0))</f>
        <v>-</v>
      </c>
      <c r="AO31" s="360">
        <f>IF(ISERROR(VLOOKUP(E31,'2009'!$P$10:$AB$80,13,0)),"-",VLOOKUP(E31,'2009'!$P$10:$AB$80,13,0))</f>
        <v>42</v>
      </c>
      <c r="AP31" s="360">
        <f>IF(ISERROR(VLOOKUP(E31,'2010'!$P$10:$AB$42,13,0)),"-",VLOOKUP(E31,'2010'!$P$10:$AB$42,13,0))</f>
        <v>25</v>
      </c>
      <c r="AQ31" s="360" t="str">
        <f>IF(ISERROR(VLOOKUP(E31,'2011'!$P$10:$AB$28,13,0)),"-",VLOOKUP(E31,'2011'!$P$10:$AB$28,13,0))</f>
        <v>-</v>
      </c>
      <c r="AR31" s="360">
        <f>IF(ISERROR(VLOOKUP(E31,'2012'!$P$10:$AB$46,13,0)),"-",VLOOKUP(E31,'2012'!$P$10:$AB$46,13,0))</f>
        <v>28</v>
      </c>
      <c r="AS31" s="360" t="str">
        <f>IF(ISERROR(VLOOKUP(E31,'2013'!$P$10:$AB$45,13,0)),"-",VLOOKUP(E31,'2013'!$P$10:$AB$45,13,0))</f>
        <v>-</v>
      </c>
      <c r="AT31" s="360" t="str">
        <f>IF(ISERROR(VLOOKUP(E31,'2014'!$P$10:$AB$43,13,0)),"-",VLOOKUP(E31,'2014'!$P$10:$AB$43,13,0))</f>
        <v>-</v>
      </c>
      <c r="AU31" s="360">
        <f>IF(ISERROR(VLOOKUP(E31,'2015'!$P$10:$AB$69,13,0)),"-",VLOOKUP(E31,'2015'!$P$10:$AB$69,13,0))</f>
        <v>52</v>
      </c>
      <c r="AV31" s="360">
        <f>IF(ISERROR(VLOOKUP(E31,'2016'!$P$10:$AB$49,13,0)),"-",VLOOKUP(E31,'2016'!$P$10:$AB$49,13,0))</f>
        <v>32</v>
      </c>
      <c r="AW31" s="458">
        <f>IF(ISERROR(VLOOKUP(E31,'2017'!$P$10:$AB$47,13,0)),"-",VLOOKUP(E31,'2017'!$P$10:$AB$47,13,0))</f>
        <v>19</v>
      </c>
      <c r="AX31" s="359">
        <f>IF(ISERROR(VLOOKUP(E31,'2018'!$P$10:$AB$55,13,0)),"-",VLOOKUP(E31,'2018'!$P$10:$AB$55,13,0))</f>
        <v>26</v>
      </c>
      <c r="AY31" s="359">
        <f>IF(ISERROR(VLOOKUP(E31,'2019'!$P$10:$AB$55,13,0)),"-",VLOOKUP(E31,'2019'!$P$10:$AB$55,13,0))</f>
        <v>21</v>
      </c>
      <c r="AZ31" s="359">
        <f>IF(ISERROR(VLOOKUP(E31,'2020'!$P$10:$AB$47,13,0)),"-",VLOOKUP(E31,'2020'!$P$10:$AB$47,13,0))</f>
        <v>13</v>
      </c>
      <c r="BA31" s="480">
        <f>IF(ISERROR(VLOOKUP(E31,'2021'!$P$10:$AB$47,13,0)),"-",VLOOKUP(E31,'2021'!$P$10:$AB$47,13,0))</f>
        <v>25</v>
      </c>
      <c r="BB31" s="358"/>
      <c r="BD31" s="25">
        <f t="shared" si="25"/>
        <v>151</v>
      </c>
      <c r="BE31" s="5" t="s">
        <v>320</v>
      </c>
      <c r="BF31" s="3">
        <f>IF(ISERROR(VLOOKUP($BE31,Tables!$M$3:$U$201,BF$2,0)),"0",(VLOOKUP($BE31,Tables!$M$3:$U$201,BF$2,0)))</f>
        <v>14</v>
      </c>
      <c r="BG31" s="4">
        <f>IF(ISERROR(VLOOKUP($BE31,Tables!$M$3:$U$201,BG$2,0)),"0",(VLOOKUP($BE31,Tables!$M$3:$U$201,BG$2,0)))</f>
        <v>1</v>
      </c>
      <c r="BH31" s="4">
        <f>IF(ISERROR(VLOOKUP($BE31,Tables!$M$3:$U$201,BH$2,0)),"0",(VLOOKUP($BE31,Tables!$M$3:$U$201,BH$2,0)))</f>
        <v>2</v>
      </c>
      <c r="BI31" s="4">
        <f>IF(ISERROR(VLOOKUP($BE31,Tables!$M$3:$U$201,BI$2,0)),"0",(VLOOKUP($BE31,Tables!$M$3:$U$201,BI$2,0)))</f>
        <v>11</v>
      </c>
      <c r="BJ31" s="4">
        <f>IF(ISERROR(VLOOKUP($BE31,Tables!$M$3:$U$201,BJ$2,0)),"0",(VLOOKUP($BE31,Tables!$M$3:$U$201,BJ$2,0)))</f>
        <v>12</v>
      </c>
      <c r="BK31" s="4">
        <f>IF(ISERROR(VLOOKUP($BE31,Tables!$M$3:$U$201,BK$2,0)),"0",(VLOOKUP($BE31,Tables!$M$3:$U$201,BK$2,0)))</f>
        <v>51</v>
      </c>
      <c r="BL31" s="4">
        <f>IF(ISERROR(VLOOKUP($BE31,Tables!$M$3:$U$201,BL$2,0)),"0",(VLOOKUP($BE31,Tables!$M$3:$U$201,BL$2,0)))</f>
        <v>-39</v>
      </c>
      <c r="BM31" s="321">
        <f>IF(ISERROR(VLOOKUP($BE31,Tables!$M$3:$U$201,BM$2,0)),"0",(VLOOKUP($BE31,Tables!$M$3:$U$201,BM$2,0)))</f>
        <v>5</v>
      </c>
      <c r="BN31" s="20">
        <v>25</v>
      </c>
      <c r="BO31" s="12">
        <f t="shared" si="11"/>
        <v>147</v>
      </c>
      <c r="BP31" s="13">
        <f t="shared" si="12"/>
        <v>6</v>
      </c>
      <c r="BQ31" s="12">
        <f t="shared" si="13"/>
        <v>131</v>
      </c>
      <c r="BR31" s="13">
        <f t="shared" si="14"/>
        <v>2</v>
      </c>
      <c r="BS31" s="12">
        <f t="shared" si="15"/>
        <v>143</v>
      </c>
      <c r="BT31" s="16">
        <f t="shared" si="16"/>
        <v>147131143</v>
      </c>
      <c r="BU31" s="13">
        <f t="shared" si="17"/>
        <v>1</v>
      </c>
      <c r="BV31" s="24" t="str">
        <f t="shared" si="18"/>
        <v>0</v>
      </c>
      <c r="BW31" s="14">
        <v>25</v>
      </c>
      <c r="BX31" s="16">
        <f t="shared" si="19"/>
        <v>147131143000</v>
      </c>
      <c r="BY31" s="15" t="e">
        <f>VLOOKUP(E31,#REF!,2,0)</f>
        <v>#REF!</v>
      </c>
      <c r="BZ31" s="15">
        <f t="shared" si="20"/>
        <v>151</v>
      </c>
      <c r="CA31" s="424">
        <f t="shared" si="21"/>
        <v>1</v>
      </c>
    </row>
    <row r="32" spans="1:79" ht="26.25" customHeight="1" thickBot="1" x14ac:dyDescent="0.3">
      <c r="A32" s="55"/>
      <c r="B32" s="726">
        <f t="shared" si="2"/>
        <v>26</v>
      </c>
      <c r="C32" s="727"/>
      <c r="D32" s="350"/>
      <c r="E32" s="38" t="str">
        <f t="shared" si="22"/>
        <v>Redhair</v>
      </c>
      <c r="F32" s="39">
        <f t="shared" si="23"/>
        <v>6</v>
      </c>
      <c r="G32" s="40">
        <f t="shared" si="3"/>
        <v>85</v>
      </c>
      <c r="H32" s="41">
        <f t="shared" si="4"/>
        <v>53</v>
      </c>
      <c r="I32" s="41">
        <f t="shared" si="5"/>
        <v>13</v>
      </c>
      <c r="J32" s="41">
        <f t="shared" si="6"/>
        <v>19</v>
      </c>
      <c r="K32" s="41">
        <f t="shared" si="7"/>
        <v>192</v>
      </c>
      <c r="L32" s="41">
        <f t="shared" si="8"/>
        <v>109</v>
      </c>
      <c r="M32" s="42">
        <f t="shared" si="9"/>
        <v>83</v>
      </c>
      <c r="N32" s="43">
        <f t="shared" si="10"/>
        <v>172</v>
      </c>
      <c r="O32" s="406" t="e">
        <f t="shared" si="27"/>
        <v>#REF!</v>
      </c>
      <c r="P32" s="406" t="e">
        <f t="shared" si="27"/>
        <v>#REF!</v>
      </c>
      <c r="Q32" s="406" t="e">
        <f t="shared" si="27"/>
        <v>#REF!</v>
      </c>
      <c r="R32" s="406" t="e">
        <f t="shared" si="27"/>
        <v>#REF!</v>
      </c>
      <c r="S32" s="406" t="e">
        <f t="shared" si="27"/>
        <v>#REF!</v>
      </c>
      <c r="T32" s="406" t="e">
        <f t="shared" si="27"/>
        <v>#REF!</v>
      </c>
      <c r="U32" s="406" t="e">
        <f t="shared" si="27"/>
        <v>#REF!</v>
      </c>
      <c r="V32" s="54" t="e">
        <f t="shared" si="27"/>
        <v>#REF!</v>
      </c>
      <c r="W32" s="407" t="e">
        <f t="shared" si="27"/>
        <v>#REF!</v>
      </c>
      <c r="X32" s="406" t="e">
        <f t="shared" si="27"/>
        <v>#REF!</v>
      </c>
      <c r="Y32" s="406" t="e">
        <f t="shared" si="27"/>
        <v>#REF!</v>
      </c>
      <c r="Z32" s="406" t="e">
        <f t="shared" si="27"/>
        <v>#REF!</v>
      </c>
      <c r="AA32" s="406" t="e">
        <f t="shared" si="27"/>
        <v>#REF!</v>
      </c>
      <c r="AB32" s="406" t="e">
        <f t="shared" si="27"/>
        <v>#REF!</v>
      </c>
      <c r="AC32" s="406" t="e">
        <f t="shared" si="27"/>
        <v>#REF!</v>
      </c>
      <c r="AD32" s="54" t="e">
        <f t="shared" si="27"/>
        <v>#REF!</v>
      </c>
      <c r="AE32" s="54"/>
      <c r="AF32" s="462">
        <f t="shared" si="1"/>
        <v>2.0235294117647058</v>
      </c>
      <c r="AG32" s="54"/>
      <c r="AH32" s="463">
        <f t="shared" si="24"/>
        <v>1</v>
      </c>
      <c r="AI32" s="55"/>
      <c r="AJ32" s="481">
        <f>IF(ISERROR(VLOOKUP(E32,'2004'!$P$10:$AB$18,13,0)),"-",VLOOKUP(E32,'2004'!$P$10:$AB$18,13,0))</f>
        <v>2</v>
      </c>
      <c r="AK32" s="360">
        <f>IF(ISERROR(VLOOKUP(E32,'2005'!$P$10:$AB$18,13,0)),"-",VLOOKUP(E32,'2005'!$P$10:$AB$18,13,0))</f>
        <v>1</v>
      </c>
      <c r="AL32" s="360">
        <f>IF(ISERROR(VLOOKUP(E32,'2006'!$P$10:$AB$60,13,0)),"-",VLOOKUP(E32,'2006'!$P$10:$AB$60,13,0))</f>
        <v>2</v>
      </c>
      <c r="AM32" s="360">
        <f>IF(ISERROR(VLOOKUP(E32,'2007'!$P$10:$AB$60,13,0)),"-",VLOOKUP(E32,'2007'!$P$10:$AB$60,13,0))</f>
        <v>10</v>
      </c>
      <c r="AN32" s="360">
        <f>IF(ISERROR(VLOOKUP(E32,'2008'!$P$10:$AB$60,13,0)),"-",VLOOKUP(E32,'2008'!$P$10:$AB$60,13,0))</f>
        <v>7</v>
      </c>
      <c r="AO32" s="360">
        <f>IF(ISERROR(VLOOKUP(E32,'2009'!$P$10:$AB$80,13,0)),"-",VLOOKUP(E32,'2009'!$P$10:$AB$80,13,0))</f>
        <v>6</v>
      </c>
      <c r="AP32" s="360" t="str">
        <f>IF(ISERROR(VLOOKUP(E32,'2010'!$P$10:$AB$42,13,0)),"-",VLOOKUP(E32,'2010'!$P$10:$AB$42,13,0))</f>
        <v>-</v>
      </c>
      <c r="AQ32" s="360" t="str">
        <f>IF(ISERROR(VLOOKUP(E32,'2011'!$P$10:$AB$28,13,0)),"-",VLOOKUP(E32,'2011'!$P$10:$AB$28,13,0))</f>
        <v>-</v>
      </c>
      <c r="AR32" s="360" t="str">
        <f>IF(ISERROR(VLOOKUP(E32,'2012'!$P$10:$AB$46,13,0)),"-",VLOOKUP(E32,'2012'!$P$10:$AB$46,13,0))</f>
        <v>-</v>
      </c>
      <c r="AS32" s="360" t="str">
        <f>IF(ISERROR(VLOOKUP(E32,'2013'!$P$10:$AB$45,13,0)),"-",VLOOKUP(E32,'2013'!$P$10:$AB$45,13,0))</f>
        <v>-</v>
      </c>
      <c r="AT32" s="360" t="str">
        <f>IF(ISERROR(VLOOKUP(E32,'2014'!$P$10:$AB$43,13,0)),"-",VLOOKUP(E32,'2014'!$P$10:$AB$43,13,0))</f>
        <v>-</v>
      </c>
      <c r="AU32" s="360" t="str">
        <f>IF(ISERROR(VLOOKUP(E32,'2015'!$P$10:$AB$69,13,0)),"-",VLOOKUP(E32,'2015'!$P$10:$AB$69,13,0))</f>
        <v>-</v>
      </c>
      <c r="AV32" s="360" t="str">
        <f>IF(ISERROR(VLOOKUP(E32,'2016'!$P$10:$AB$49,13,0)),"-",VLOOKUP(E32,'2016'!$P$10:$AB$49,13,0))</f>
        <v>-</v>
      </c>
      <c r="AW32" s="458" t="str">
        <f>IF(ISERROR(VLOOKUP(E32,'2017'!$P$10:$AB$47,13,0)),"-",VLOOKUP(E32,'2017'!$P$10:$AB$47,13,0))</f>
        <v>-</v>
      </c>
      <c r="AX32" s="359" t="str">
        <f>IF(ISERROR(VLOOKUP(E32,'2018'!$P$10:$AB$55,13,0)),"-",VLOOKUP(E32,'2018'!$P$10:$AB$55,13,0))</f>
        <v>-</v>
      </c>
      <c r="AY32" s="359" t="str">
        <f>IF(ISERROR(VLOOKUP(E32,'2019'!$P$10:$AB$55,13,0)),"-",VLOOKUP(E32,'2019'!$P$10:$AB$55,13,0))</f>
        <v>-</v>
      </c>
      <c r="AZ32" s="359" t="str">
        <f>IF(ISERROR(VLOOKUP(E32,'2020'!$P$10:$AB$47,13,0)),"-",VLOOKUP(E32,'2020'!$P$10:$AB$47,13,0))</f>
        <v>-</v>
      </c>
      <c r="BA32" s="480" t="str">
        <f>IF(ISERROR(VLOOKUP(E32,'2021'!$P$10:$AB$47,13,0)),"-",VLOOKUP(E32,'2021'!$P$10:$AB$47,13,0))</f>
        <v>-</v>
      </c>
      <c r="BB32" s="358"/>
      <c r="BD32" s="25">
        <f t="shared" si="25"/>
        <v>19</v>
      </c>
      <c r="BE32" s="5" t="s">
        <v>170</v>
      </c>
      <c r="BF32" s="3">
        <f>IF(ISERROR(VLOOKUP($BE32,Tables!$M$3:$U$201,BF$2,0)),"0",(VLOOKUP($BE32,Tables!$M$3:$U$201,BF$2,0)))</f>
        <v>156</v>
      </c>
      <c r="BG32" s="4">
        <f>IF(ISERROR(VLOOKUP($BE32,Tables!$M$3:$U$201,BG$2,0)),"0",(VLOOKUP($BE32,Tables!$M$3:$U$201,BG$2,0)))</f>
        <v>67</v>
      </c>
      <c r="BH32" s="4">
        <f>IF(ISERROR(VLOOKUP($BE32,Tables!$M$3:$U$201,BH$2,0)),"0",(VLOOKUP($BE32,Tables!$M$3:$U$201,BH$2,0)))</f>
        <v>31</v>
      </c>
      <c r="BI32" s="4">
        <f>IF(ISERROR(VLOOKUP($BE32,Tables!$M$3:$U$201,BI$2,0)),"0",(VLOOKUP($BE32,Tables!$M$3:$U$201,BI$2,0)))</f>
        <v>58</v>
      </c>
      <c r="BJ32" s="4">
        <f>IF(ISERROR(VLOOKUP($BE32,Tables!$M$3:$U$201,BJ$2,0)),"0",(VLOOKUP($BE32,Tables!$M$3:$U$201,BJ$2,0)))</f>
        <v>305</v>
      </c>
      <c r="BK32" s="4">
        <f>IF(ISERROR(VLOOKUP($BE32,Tables!$M$3:$U$201,BK$2,0)),"0",(VLOOKUP($BE32,Tables!$M$3:$U$201,BK$2,0)))</f>
        <v>274</v>
      </c>
      <c r="BL32" s="4">
        <f>IF(ISERROR(VLOOKUP($BE32,Tables!$M$3:$U$201,BL$2,0)),"0",(VLOOKUP($BE32,Tables!$M$3:$U$201,BL$2,0)))</f>
        <v>31</v>
      </c>
      <c r="BM32" s="321">
        <f>IF(ISERROR(VLOOKUP($BE32,Tables!$M$3:$U$201,BM$2,0)),"0",(VLOOKUP($BE32,Tables!$M$3:$U$201,BM$2,0)))</f>
        <v>232</v>
      </c>
      <c r="BN32" s="20">
        <v>26</v>
      </c>
      <c r="BO32" s="12">
        <f t="shared" si="11"/>
        <v>19</v>
      </c>
      <c r="BP32" s="13">
        <f t="shared" si="12"/>
        <v>1</v>
      </c>
      <c r="BQ32" s="12" t="str">
        <f t="shared" si="13"/>
        <v/>
      </c>
      <c r="BR32" s="13">
        <f t="shared" si="14"/>
        <v>1</v>
      </c>
      <c r="BS32" s="12" t="str">
        <f t="shared" si="15"/>
        <v/>
      </c>
      <c r="BT32" s="16">
        <f t="shared" si="16"/>
        <v>19000000</v>
      </c>
      <c r="BU32" s="13">
        <f t="shared" si="17"/>
        <v>1</v>
      </c>
      <c r="BV32" s="24" t="str">
        <f t="shared" si="18"/>
        <v>0</v>
      </c>
      <c r="BW32" s="14">
        <v>26</v>
      </c>
      <c r="BX32" s="16">
        <f t="shared" si="19"/>
        <v>19000000000</v>
      </c>
      <c r="BY32" s="15" t="e">
        <f>VLOOKUP(E32,#REF!,2,0)</f>
        <v>#REF!</v>
      </c>
      <c r="BZ32" s="15">
        <f t="shared" si="20"/>
        <v>19</v>
      </c>
      <c r="CA32" s="424">
        <f t="shared" si="21"/>
        <v>1</v>
      </c>
    </row>
    <row r="33" spans="1:79" ht="26.25" customHeight="1" thickBot="1" x14ac:dyDescent="0.3">
      <c r="A33" s="55"/>
      <c r="B33" s="726">
        <f t="shared" si="2"/>
        <v>27</v>
      </c>
      <c r="C33" s="727"/>
      <c r="D33" s="350"/>
      <c r="E33" s="38" t="str">
        <f t="shared" si="22"/>
        <v>Fifko</v>
      </c>
      <c r="F33" s="39">
        <f t="shared" si="23"/>
        <v>5</v>
      </c>
      <c r="G33" s="40">
        <f t="shared" si="3"/>
        <v>112</v>
      </c>
      <c r="H33" s="41">
        <f t="shared" si="4"/>
        <v>47</v>
      </c>
      <c r="I33" s="41">
        <f t="shared" si="5"/>
        <v>16</v>
      </c>
      <c r="J33" s="41">
        <f t="shared" si="6"/>
        <v>49</v>
      </c>
      <c r="K33" s="41">
        <f t="shared" si="7"/>
        <v>182</v>
      </c>
      <c r="L33" s="41">
        <f t="shared" si="8"/>
        <v>184</v>
      </c>
      <c r="M33" s="42">
        <f t="shared" si="9"/>
        <v>-2</v>
      </c>
      <c r="N33" s="43">
        <f t="shared" si="10"/>
        <v>157</v>
      </c>
      <c r="O33" s="406" t="e">
        <f t="shared" si="27"/>
        <v>#REF!</v>
      </c>
      <c r="P33" s="406" t="e">
        <f t="shared" si="27"/>
        <v>#REF!</v>
      </c>
      <c r="Q33" s="406" t="e">
        <f t="shared" si="27"/>
        <v>#REF!</v>
      </c>
      <c r="R33" s="406" t="e">
        <f t="shared" si="27"/>
        <v>#REF!</v>
      </c>
      <c r="S33" s="406" t="e">
        <f t="shared" si="27"/>
        <v>#REF!</v>
      </c>
      <c r="T33" s="406" t="e">
        <f t="shared" si="27"/>
        <v>#REF!</v>
      </c>
      <c r="U33" s="406" t="e">
        <f t="shared" si="27"/>
        <v>#REF!</v>
      </c>
      <c r="V33" s="54" t="e">
        <f t="shared" si="27"/>
        <v>#REF!</v>
      </c>
      <c r="W33" s="407" t="e">
        <f t="shared" si="27"/>
        <v>#REF!</v>
      </c>
      <c r="X33" s="406" t="e">
        <f t="shared" si="27"/>
        <v>#REF!</v>
      </c>
      <c r="Y33" s="406" t="e">
        <f t="shared" si="27"/>
        <v>#REF!</v>
      </c>
      <c r="Z33" s="406" t="e">
        <f t="shared" si="27"/>
        <v>#REF!</v>
      </c>
      <c r="AA33" s="406" t="e">
        <f t="shared" si="27"/>
        <v>#REF!</v>
      </c>
      <c r="AB33" s="406" t="e">
        <f t="shared" si="27"/>
        <v>#REF!</v>
      </c>
      <c r="AC33" s="406" t="e">
        <f t="shared" si="27"/>
        <v>#REF!</v>
      </c>
      <c r="AD33" s="54" t="e">
        <f t="shared" si="27"/>
        <v>#REF!</v>
      </c>
      <c r="AE33" s="54"/>
      <c r="AF33" s="462">
        <f t="shared" si="1"/>
        <v>1.4017857142857142</v>
      </c>
      <c r="AG33" s="54"/>
      <c r="AH33" s="463">
        <f t="shared" si="24"/>
        <v>11</v>
      </c>
      <c r="AI33" s="55"/>
      <c r="AJ33" s="481" t="str">
        <f>IF(ISERROR(VLOOKUP(E33,'2004'!$P$10:$AB$18,13,0)),"-",VLOOKUP(E33,'2004'!$P$10:$AB$18,13,0))</f>
        <v>-</v>
      </c>
      <c r="AK33" s="360" t="str">
        <f>IF(ISERROR(VLOOKUP(E33,'2005'!$P$10:$AB$18,13,0)),"-",VLOOKUP(E33,'2005'!$P$10:$AB$18,13,0))</f>
        <v>-</v>
      </c>
      <c r="AL33" s="360" t="str">
        <f>IF(ISERROR(VLOOKUP(E33,'2006'!$P$10:$AB$60,13,0)),"-",VLOOKUP(E33,'2006'!$P$10:$AB$60,13,0))</f>
        <v>-</v>
      </c>
      <c r="AM33" s="360" t="str">
        <f>IF(ISERROR(VLOOKUP(E33,'2007'!$P$10:$AB$60,13,0)),"-",VLOOKUP(E33,'2007'!$P$10:$AB$60,13,0))</f>
        <v>-</v>
      </c>
      <c r="AN33" s="360" t="str">
        <f>IF(ISERROR(VLOOKUP(E33,'2008'!$P$10:$AB$60,13,0)),"-",VLOOKUP(E33,'2008'!$P$10:$AB$60,13,0))</f>
        <v>-</v>
      </c>
      <c r="AO33" s="360" t="str">
        <f>IF(ISERROR(VLOOKUP(E33,'2009'!$P$10:$AB$80,13,0)),"-",VLOOKUP(E33,'2009'!$P$10:$AB$80,13,0))</f>
        <v>-</v>
      </c>
      <c r="AP33" s="360" t="str">
        <f>IF(ISERROR(VLOOKUP(E33,'2010'!$P$10:$AB$42,13,0)),"-",VLOOKUP(E33,'2010'!$P$10:$AB$42,13,0))</f>
        <v>-</v>
      </c>
      <c r="AQ33" s="360" t="str">
        <f>IF(ISERROR(VLOOKUP(E33,'2011'!$P$10:$AB$28,13,0)),"-",VLOOKUP(E33,'2011'!$P$10:$AB$28,13,0))</f>
        <v>-</v>
      </c>
      <c r="AR33" s="360" t="str">
        <f>IF(ISERROR(VLOOKUP(E33,'2012'!$P$10:$AB$46,13,0)),"-",VLOOKUP(E33,'2012'!$P$10:$AB$46,13,0))</f>
        <v>-</v>
      </c>
      <c r="AS33" s="360" t="str">
        <f>IF(ISERROR(VLOOKUP(E33,'2013'!$P$10:$AB$45,13,0)),"-",VLOOKUP(E33,'2013'!$P$10:$AB$45,13,0))</f>
        <v>-</v>
      </c>
      <c r="AT33" s="360" t="str">
        <f>IF(ISERROR(VLOOKUP(E33,'2014'!$P$10:$AB$43,13,0)),"-",VLOOKUP(E33,'2014'!$P$10:$AB$43,13,0))</f>
        <v>-</v>
      </c>
      <c r="AU33" s="360" t="str">
        <f>IF(ISERROR(VLOOKUP(E33,'2015'!$P$10:$AB$69,13,0)),"-",VLOOKUP(E33,'2015'!$P$10:$AB$69,13,0))</f>
        <v>-</v>
      </c>
      <c r="AV33" s="360" t="str">
        <f>IF(ISERROR(VLOOKUP(E33,'2016'!$P$10:$AB$49,13,0)),"-",VLOOKUP(E33,'2016'!$P$10:$AB$49,13,0))</f>
        <v>-</v>
      </c>
      <c r="AW33" s="458">
        <f>IF(ISERROR(VLOOKUP(E33,'2017'!$P$10:$AB$47,13,0)),"-",VLOOKUP(E33,'2017'!$P$10:$AB$47,13,0))</f>
        <v>23</v>
      </c>
      <c r="AX33" s="359">
        <f>IF(ISERROR(VLOOKUP(E33,'2018'!$P$10:$AB$55,13,0)),"-",VLOOKUP(E33,'2018'!$P$10:$AB$55,13,0))</f>
        <v>17</v>
      </c>
      <c r="AY33" s="359">
        <f>IF(ISERROR(VLOOKUP(E33,'2019'!$P$10:$AB$55,13,0)),"-",VLOOKUP(E33,'2019'!$P$10:$AB$55,13,0))</f>
        <v>18</v>
      </c>
      <c r="AZ33" s="359">
        <f>IF(ISERROR(VLOOKUP(E33,'2020'!$P$10:$AB$47,13,0)),"-",VLOOKUP(E33,'2020'!$P$10:$AB$47,13,0))</f>
        <v>11</v>
      </c>
      <c r="BA33" s="480">
        <f>IF(ISERROR(VLOOKUP(E33,'2021'!$P$10:$AB$47,13,0)),"-",VLOOKUP(E33,'2021'!$P$10:$AB$47,13,0))</f>
        <v>21</v>
      </c>
      <c r="BB33" s="358"/>
      <c r="BD33" s="25">
        <f t="shared" si="25"/>
        <v>136</v>
      </c>
      <c r="BE33" s="5" t="s">
        <v>324</v>
      </c>
      <c r="BF33" s="3">
        <f>IF(ISERROR(VLOOKUP($BE33,Tables!$M$3:$U$201,BF$2,0)),"0",(VLOOKUP($BE33,Tables!$M$3:$U$201,BF$2,0)))</f>
        <v>16</v>
      </c>
      <c r="BG33" s="4">
        <f>IF(ISERROR(VLOOKUP($BE33,Tables!$M$3:$U$201,BG$2,0)),"0",(VLOOKUP($BE33,Tables!$M$3:$U$201,BG$2,0)))</f>
        <v>2</v>
      </c>
      <c r="BH33" s="4">
        <f>IF(ISERROR(VLOOKUP($BE33,Tables!$M$3:$U$201,BH$2,0)),"0",(VLOOKUP($BE33,Tables!$M$3:$U$201,BH$2,0)))</f>
        <v>2</v>
      </c>
      <c r="BI33" s="4">
        <f>IF(ISERROR(VLOOKUP($BE33,Tables!$M$3:$U$201,BI$2,0)),"0",(VLOOKUP($BE33,Tables!$M$3:$U$201,BI$2,0)))</f>
        <v>12</v>
      </c>
      <c r="BJ33" s="4">
        <f>IF(ISERROR(VLOOKUP($BE33,Tables!$M$3:$U$201,BJ$2,0)),"0",(VLOOKUP($BE33,Tables!$M$3:$U$201,BJ$2,0)))</f>
        <v>12</v>
      </c>
      <c r="BK33" s="4">
        <f>IF(ISERROR(VLOOKUP($BE33,Tables!$M$3:$U$201,BK$2,0)),"0",(VLOOKUP($BE33,Tables!$M$3:$U$201,BK$2,0)))</f>
        <v>41</v>
      </c>
      <c r="BL33" s="4">
        <f>IF(ISERROR(VLOOKUP($BE33,Tables!$M$3:$U$201,BL$2,0)),"0",(VLOOKUP($BE33,Tables!$M$3:$U$201,BL$2,0)))</f>
        <v>-29</v>
      </c>
      <c r="BM33" s="321">
        <f>IF(ISERROR(VLOOKUP($BE33,Tables!$M$3:$U$201,BM$2,0)),"0",(VLOOKUP($BE33,Tables!$M$3:$U$201,BM$2,0)))</f>
        <v>8</v>
      </c>
      <c r="BN33" s="20">
        <v>27</v>
      </c>
      <c r="BO33" s="12">
        <f t="shared" si="11"/>
        <v>134</v>
      </c>
      <c r="BP33" s="13">
        <f t="shared" si="12"/>
        <v>4</v>
      </c>
      <c r="BQ33" s="12">
        <f t="shared" si="13"/>
        <v>115</v>
      </c>
      <c r="BR33" s="13">
        <f t="shared" si="14"/>
        <v>2</v>
      </c>
      <c r="BS33" s="12">
        <f t="shared" si="15"/>
        <v>143</v>
      </c>
      <c r="BT33" s="16">
        <f t="shared" si="16"/>
        <v>134115143</v>
      </c>
      <c r="BU33" s="13">
        <f t="shared" si="17"/>
        <v>1</v>
      </c>
      <c r="BV33" s="24" t="str">
        <f t="shared" si="18"/>
        <v>0</v>
      </c>
      <c r="BW33" s="14">
        <v>27</v>
      </c>
      <c r="BX33" s="16">
        <f t="shared" si="19"/>
        <v>134115143000</v>
      </c>
      <c r="BY33" s="15" t="e">
        <f>VLOOKUP(E33,#REF!,2,0)</f>
        <v>#REF!</v>
      </c>
      <c r="BZ33" s="15">
        <f t="shared" si="20"/>
        <v>136</v>
      </c>
      <c r="CA33" s="424">
        <f t="shared" si="21"/>
        <v>1</v>
      </c>
    </row>
    <row r="34" spans="1:79" ht="26.25" customHeight="1" thickBot="1" x14ac:dyDescent="0.3">
      <c r="A34" s="55"/>
      <c r="B34" s="726">
        <f t="shared" si="2"/>
        <v>28</v>
      </c>
      <c r="C34" s="727"/>
      <c r="D34" s="350"/>
      <c r="E34" s="38" t="str">
        <f t="shared" si="22"/>
        <v>Dennis</v>
      </c>
      <c r="F34" s="39">
        <f t="shared" si="23"/>
        <v>7</v>
      </c>
      <c r="G34" s="40">
        <f t="shared" si="3"/>
        <v>114</v>
      </c>
      <c r="H34" s="41">
        <f t="shared" si="4"/>
        <v>43</v>
      </c>
      <c r="I34" s="41">
        <f t="shared" si="5"/>
        <v>17</v>
      </c>
      <c r="J34" s="41">
        <f t="shared" si="6"/>
        <v>54</v>
      </c>
      <c r="K34" s="41">
        <f t="shared" si="7"/>
        <v>202</v>
      </c>
      <c r="L34" s="41">
        <f t="shared" si="8"/>
        <v>214</v>
      </c>
      <c r="M34" s="42">
        <f t="shared" si="9"/>
        <v>-12</v>
      </c>
      <c r="N34" s="43">
        <f t="shared" si="10"/>
        <v>146</v>
      </c>
      <c r="O34" s="406" t="e">
        <f t="shared" si="27"/>
        <v>#REF!</v>
      </c>
      <c r="P34" s="406" t="e">
        <f t="shared" si="27"/>
        <v>#REF!</v>
      </c>
      <c r="Q34" s="406" t="e">
        <f t="shared" si="27"/>
        <v>#REF!</v>
      </c>
      <c r="R34" s="406" t="e">
        <f t="shared" si="27"/>
        <v>#REF!</v>
      </c>
      <c r="S34" s="406" t="e">
        <f t="shared" si="27"/>
        <v>#REF!</v>
      </c>
      <c r="T34" s="406" t="e">
        <f t="shared" si="27"/>
        <v>#REF!</v>
      </c>
      <c r="U34" s="406" t="e">
        <f t="shared" si="27"/>
        <v>#REF!</v>
      </c>
      <c r="V34" s="54" t="e">
        <f t="shared" si="27"/>
        <v>#REF!</v>
      </c>
      <c r="W34" s="407" t="e">
        <f t="shared" si="27"/>
        <v>#REF!</v>
      </c>
      <c r="X34" s="406" t="e">
        <f t="shared" si="27"/>
        <v>#REF!</v>
      </c>
      <c r="Y34" s="406" t="e">
        <f t="shared" si="27"/>
        <v>#REF!</v>
      </c>
      <c r="Z34" s="406" t="e">
        <f t="shared" si="27"/>
        <v>#REF!</v>
      </c>
      <c r="AA34" s="406" t="e">
        <f t="shared" si="27"/>
        <v>#REF!</v>
      </c>
      <c r="AB34" s="406" t="e">
        <f t="shared" si="27"/>
        <v>#REF!</v>
      </c>
      <c r="AC34" s="406" t="e">
        <f t="shared" si="27"/>
        <v>#REF!</v>
      </c>
      <c r="AD34" s="54" t="e">
        <f t="shared" si="27"/>
        <v>#REF!</v>
      </c>
      <c r="AE34" s="54"/>
      <c r="AF34" s="462">
        <f t="shared" si="1"/>
        <v>1.2807017543859649</v>
      </c>
      <c r="AG34" s="54"/>
      <c r="AH34" s="463">
        <f t="shared" si="24"/>
        <v>12</v>
      </c>
      <c r="AI34" s="55"/>
      <c r="AJ34" s="481" t="str">
        <f>IF(ISERROR(VLOOKUP(E34,'2004'!$P$10:$AB$18,13,0)),"-",VLOOKUP(E34,'2004'!$P$10:$AB$18,13,0))</f>
        <v>-</v>
      </c>
      <c r="AK34" s="360" t="str">
        <f>IF(ISERROR(VLOOKUP(E34,'2005'!$P$10:$AB$18,13,0)),"-",VLOOKUP(E34,'2005'!$P$10:$AB$18,13,0))</f>
        <v>-</v>
      </c>
      <c r="AL34" s="360" t="str">
        <f>IF(ISERROR(VLOOKUP(E34,'2006'!$P$10:$AB$60,13,0)),"-",VLOOKUP(E34,'2006'!$P$10:$AB$60,13,0))</f>
        <v>-</v>
      </c>
      <c r="AM34" s="360" t="str">
        <f>IF(ISERROR(VLOOKUP(E34,'2007'!$P$10:$AB$60,13,0)),"-",VLOOKUP(E34,'2007'!$P$10:$AB$60,13,0))</f>
        <v>-</v>
      </c>
      <c r="AN34" s="360">
        <f>IF(ISERROR(VLOOKUP(E34,'2008'!$P$10:$AB$60,13,0)),"-",VLOOKUP(E34,'2008'!$P$10:$AB$60,13,0))</f>
        <v>24</v>
      </c>
      <c r="AO34" s="360">
        <f>IF(ISERROR(VLOOKUP(E34,'2009'!$P$10:$AB$80,13,0)),"-",VLOOKUP(E34,'2009'!$P$10:$AB$80,13,0))</f>
        <v>18</v>
      </c>
      <c r="AP34" s="360">
        <f>IF(ISERROR(VLOOKUP(E34,'2010'!$P$10:$AB$42,13,0)),"-",VLOOKUP(E34,'2010'!$P$10:$AB$42,13,0))</f>
        <v>27</v>
      </c>
      <c r="AQ34" s="360">
        <f>IF(ISERROR(VLOOKUP(E34,'2011'!$P$10:$AB$28,13,0)),"-",VLOOKUP(E34,'2011'!$P$10:$AB$28,13,0))</f>
        <v>12</v>
      </c>
      <c r="AR34" s="360" t="str">
        <f>IF(ISERROR(VLOOKUP(E34,'2012'!$P$10:$AB$46,13,0)),"-",VLOOKUP(E34,'2012'!$P$10:$AB$46,13,0))</f>
        <v>-</v>
      </c>
      <c r="AS34" s="360">
        <f>IF(ISERROR(VLOOKUP(E34,'2013'!$P$10:$AB$45,13,0)),"-",VLOOKUP(E34,'2013'!$P$10:$AB$45,13,0))</f>
        <v>17</v>
      </c>
      <c r="AT34" s="360" t="str">
        <f>IF(ISERROR(VLOOKUP(E34,'2014'!$P$10:$AB$43,13,0)),"-",VLOOKUP(E34,'2014'!$P$10:$AB$43,13,0))</f>
        <v>-</v>
      </c>
      <c r="AU34" s="360">
        <f>IF(ISERROR(VLOOKUP(E34,'2015'!$P$10:$AB$69,13,0)),"-",VLOOKUP(E34,'2015'!$P$10:$AB$69,13,0))</f>
        <v>19</v>
      </c>
      <c r="AV34" s="360" t="str">
        <f>IF(ISERROR(VLOOKUP(E34,'2016'!$P$10:$AB$49,13,0)),"-",VLOOKUP(E34,'2016'!$P$10:$AB$49,13,0))</f>
        <v>-</v>
      </c>
      <c r="AW34" s="458">
        <f>IF(ISERROR(VLOOKUP(E34,'2017'!$P$10:$AB$47,13,0)),"-",VLOOKUP(E34,'2017'!$P$10:$AB$47,13,0))</f>
        <v>28</v>
      </c>
      <c r="AX34" s="359" t="str">
        <f>IF(ISERROR(VLOOKUP(E34,'2018'!$P$10:$AB$55,13,0)),"-",VLOOKUP(E34,'2018'!$P$10:$AB$55,13,0))</f>
        <v>-</v>
      </c>
      <c r="AY34" s="359" t="str">
        <f>IF(ISERROR(VLOOKUP(E34,'2019'!$P$10:$AB$55,13,0)),"-",VLOOKUP(E34,'2019'!$P$10:$AB$55,13,0))</f>
        <v>-</v>
      </c>
      <c r="AZ34" s="359" t="str">
        <f>IF(ISERROR(VLOOKUP(E34,'2020'!$P$10:$AB$47,13,0)),"-",VLOOKUP(E34,'2020'!$P$10:$AB$47,13,0))</f>
        <v>-</v>
      </c>
      <c r="BA34" s="480" t="str">
        <f>IF(ISERROR(VLOOKUP(E34,'2021'!$P$10:$AB$47,13,0)),"-",VLOOKUP(E34,'2021'!$P$10:$AB$47,13,0))</f>
        <v>-</v>
      </c>
      <c r="BB34" s="358"/>
      <c r="BD34" s="25">
        <f t="shared" si="25"/>
        <v>137</v>
      </c>
      <c r="BE34" s="5" t="s">
        <v>102</v>
      </c>
      <c r="BF34" s="3">
        <f>IF(ISERROR(VLOOKUP($BE34,Tables!$M$3:$U$201,BF$2,0)),"0",(VLOOKUP($BE34,Tables!$M$3:$U$201,BF$2,0)))</f>
        <v>26</v>
      </c>
      <c r="BG34" s="4">
        <f>IF(ISERROR(VLOOKUP($BE34,Tables!$M$3:$U$201,BG$2,0)),"0",(VLOOKUP($BE34,Tables!$M$3:$U$201,BG$2,0)))</f>
        <v>2</v>
      </c>
      <c r="BH34" s="4">
        <f>IF(ISERROR(VLOOKUP($BE34,Tables!$M$3:$U$201,BH$2,0)),"0",(VLOOKUP($BE34,Tables!$M$3:$U$201,BH$2,0)))</f>
        <v>2</v>
      </c>
      <c r="BI34" s="4">
        <f>IF(ISERROR(VLOOKUP($BE34,Tables!$M$3:$U$201,BI$2,0)),"0",(VLOOKUP($BE34,Tables!$M$3:$U$201,BI$2,0)))</f>
        <v>22</v>
      </c>
      <c r="BJ34" s="4">
        <f>IF(ISERROR(VLOOKUP($BE34,Tables!$M$3:$U$201,BJ$2,0)),"0",(VLOOKUP($BE34,Tables!$M$3:$U$201,BJ$2,0)))</f>
        <v>13</v>
      </c>
      <c r="BK34" s="4">
        <f>IF(ISERROR(VLOOKUP($BE34,Tables!$M$3:$U$201,BK$2,0)),"0",(VLOOKUP($BE34,Tables!$M$3:$U$201,BK$2,0)))</f>
        <v>70</v>
      </c>
      <c r="BL34" s="4">
        <f>IF(ISERROR(VLOOKUP($BE34,Tables!$M$3:$U$201,BL$2,0)),"0",(VLOOKUP($BE34,Tables!$M$3:$U$201,BL$2,0)))</f>
        <v>-57</v>
      </c>
      <c r="BM34" s="321">
        <f>IF(ISERROR(VLOOKUP($BE34,Tables!$M$3:$U$201,BM$2,0)),"0",(VLOOKUP($BE34,Tables!$M$3:$U$201,BM$2,0)))</f>
        <v>8</v>
      </c>
      <c r="BN34" s="20">
        <v>28</v>
      </c>
      <c r="BO34" s="12">
        <f t="shared" si="11"/>
        <v>134</v>
      </c>
      <c r="BP34" s="13">
        <f t="shared" si="12"/>
        <v>4</v>
      </c>
      <c r="BQ34" s="12">
        <f t="shared" si="13"/>
        <v>147</v>
      </c>
      <c r="BR34" s="13">
        <f t="shared" si="14"/>
        <v>1</v>
      </c>
      <c r="BS34" s="12" t="str">
        <f t="shared" si="15"/>
        <v/>
      </c>
      <c r="BT34" s="16">
        <f t="shared" si="16"/>
        <v>134147000</v>
      </c>
      <c r="BU34" s="13">
        <f t="shared" si="17"/>
        <v>1</v>
      </c>
      <c r="BV34" s="24" t="str">
        <f t="shared" si="18"/>
        <v>0</v>
      </c>
      <c r="BW34" s="14">
        <v>28</v>
      </c>
      <c r="BX34" s="16">
        <f t="shared" si="19"/>
        <v>134147000000</v>
      </c>
      <c r="BY34" s="15" t="e">
        <f>VLOOKUP(E34,#REF!,2,0)</f>
        <v>#REF!</v>
      </c>
      <c r="BZ34" s="15">
        <f t="shared" si="20"/>
        <v>137</v>
      </c>
      <c r="CA34" s="424">
        <f t="shared" si="21"/>
        <v>1</v>
      </c>
    </row>
    <row r="35" spans="1:79" ht="26.25" customHeight="1" thickBot="1" x14ac:dyDescent="0.3">
      <c r="A35" s="55"/>
      <c r="B35" s="726">
        <f t="shared" si="2"/>
        <v>29</v>
      </c>
      <c r="C35" s="727"/>
      <c r="D35" s="350"/>
      <c r="E35" s="38" t="str">
        <f t="shared" si="22"/>
        <v>FRK Pawel</v>
      </c>
      <c r="F35" s="39">
        <f t="shared" si="23"/>
        <v>5</v>
      </c>
      <c r="G35" s="40">
        <f t="shared" si="3"/>
        <v>116</v>
      </c>
      <c r="H35" s="41">
        <f t="shared" si="4"/>
        <v>41</v>
      </c>
      <c r="I35" s="41">
        <f t="shared" si="5"/>
        <v>18</v>
      </c>
      <c r="J35" s="41">
        <f t="shared" si="6"/>
        <v>57</v>
      </c>
      <c r="K35" s="41">
        <f t="shared" si="7"/>
        <v>152</v>
      </c>
      <c r="L35" s="41">
        <f t="shared" si="8"/>
        <v>206</v>
      </c>
      <c r="M35" s="42">
        <f t="shared" si="9"/>
        <v>-54</v>
      </c>
      <c r="N35" s="43">
        <f t="shared" si="10"/>
        <v>141</v>
      </c>
      <c r="O35" s="406" t="e">
        <f t="shared" si="27"/>
        <v>#REF!</v>
      </c>
      <c r="P35" s="406" t="e">
        <f t="shared" si="27"/>
        <v>#REF!</v>
      </c>
      <c r="Q35" s="406" t="e">
        <f t="shared" si="27"/>
        <v>#REF!</v>
      </c>
      <c r="R35" s="406" t="e">
        <f t="shared" si="27"/>
        <v>#REF!</v>
      </c>
      <c r="S35" s="406" t="e">
        <f t="shared" si="27"/>
        <v>#REF!</v>
      </c>
      <c r="T35" s="406" t="e">
        <f t="shared" si="27"/>
        <v>#REF!</v>
      </c>
      <c r="U35" s="406" t="e">
        <f t="shared" si="27"/>
        <v>#REF!</v>
      </c>
      <c r="V35" s="54" t="e">
        <f t="shared" si="27"/>
        <v>#REF!</v>
      </c>
      <c r="W35" s="407" t="e">
        <f t="shared" si="27"/>
        <v>#REF!</v>
      </c>
      <c r="X35" s="406" t="e">
        <f t="shared" si="27"/>
        <v>#REF!</v>
      </c>
      <c r="Y35" s="406" t="e">
        <f t="shared" si="27"/>
        <v>#REF!</v>
      </c>
      <c r="Z35" s="406" t="e">
        <f t="shared" si="27"/>
        <v>#REF!</v>
      </c>
      <c r="AA35" s="406" t="e">
        <f t="shared" si="27"/>
        <v>#REF!</v>
      </c>
      <c r="AB35" s="406" t="e">
        <f t="shared" si="27"/>
        <v>#REF!</v>
      </c>
      <c r="AC35" s="406" t="e">
        <f t="shared" si="27"/>
        <v>#REF!</v>
      </c>
      <c r="AD35" s="54" t="e">
        <f t="shared" si="27"/>
        <v>#REF!</v>
      </c>
      <c r="AE35" s="54"/>
      <c r="AF35" s="462">
        <f t="shared" si="1"/>
        <v>1.2155172413793103</v>
      </c>
      <c r="AG35" s="54"/>
      <c r="AH35" s="463">
        <f t="shared" si="24"/>
        <v>10</v>
      </c>
      <c r="AI35" s="55"/>
      <c r="AJ35" s="481" t="str">
        <f>IF(ISERROR(VLOOKUP(E35,'2004'!$P$10:$AB$18,13,0)),"-",VLOOKUP(E35,'2004'!$P$10:$AB$18,13,0))</f>
        <v>-</v>
      </c>
      <c r="AK35" s="360" t="str">
        <f>IF(ISERROR(VLOOKUP(E35,'2005'!$P$10:$AB$18,13,0)),"-",VLOOKUP(E35,'2005'!$P$10:$AB$18,13,0))</f>
        <v>-</v>
      </c>
      <c r="AL35" s="360" t="str">
        <f>IF(ISERROR(VLOOKUP(E35,'2006'!$P$10:$AB$60,13,0)),"-",VLOOKUP(E35,'2006'!$P$10:$AB$60,13,0))</f>
        <v>-</v>
      </c>
      <c r="AM35" s="360" t="str">
        <f>IF(ISERROR(VLOOKUP(E35,'2007'!$P$10:$AB$60,13,0)),"-",VLOOKUP(E35,'2007'!$P$10:$AB$60,13,0))</f>
        <v>-</v>
      </c>
      <c r="AN35" s="360" t="str">
        <f>IF(ISERROR(VLOOKUP(E35,'2008'!$P$10:$AB$60,13,0)),"-",VLOOKUP(E35,'2008'!$P$10:$AB$60,13,0))</f>
        <v>-</v>
      </c>
      <c r="AO35" s="360" t="str">
        <f>IF(ISERROR(VLOOKUP(E35,'2009'!$P$10:$AB$80,13,0)),"-",VLOOKUP(E35,'2009'!$P$10:$AB$80,13,0))</f>
        <v>-</v>
      </c>
      <c r="AP35" s="360" t="str">
        <f>IF(ISERROR(VLOOKUP(E35,'2010'!$P$10:$AB$42,13,0)),"-",VLOOKUP(E35,'2010'!$P$10:$AB$42,13,0))</f>
        <v>-</v>
      </c>
      <c r="AQ35" s="360" t="str">
        <f>IF(ISERROR(VLOOKUP(E35,'2011'!$P$10:$AB$28,13,0)),"-",VLOOKUP(E35,'2011'!$P$10:$AB$28,13,0))</f>
        <v>-</v>
      </c>
      <c r="AR35" s="360" t="str">
        <f>IF(ISERROR(VLOOKUP(E35,'2012'!$P$10:$AB$46,13,0)),"-",VLOOKUP(E35,'2012'!$P$10:$AB$46,13,0))</f>
        <v>-</v>
      </c>
      <c r="AS35" s="360" t="str">
        <f>IF(ISERROR(VLOOKUP(E35,'2013'!$P$10:$AB$45,13,0)),"-",VLOOKUP(E35,'2013'!$P$10:$AB$45,13,0))</f>
        <v>-</v>
      </c>
      <c r="AT35" s="360" t="str">
        <f>IF(ISERROR(VLOOKUP(E35,'2014'!$P$10:$AB$43,13,0)),"-",VLOOKUP(E35,'2014'!$P$10:$AB$43,13,0))</f>
        <v>-</v>
      </c>
      <c r="AU35" s="360" t="str">
        <f>IF(ISERROR(VLOOKUP(E35,'2015'!$P$10:$AB$69,13,0)),"-",VLOOKUP(E35,'2015'!$P$10:$AB$69,13,0))</f>
        <v>-</v>
      </c>
      <c r="AV35" s="360" t="str">
        <f>IF(ISERROR(VLOOKUP(E35,'2016'!$P$10:$AB$49,13,0)),"-",VLOOKUP(E35,'2016'!$P$10:$AB$49,13,0))</f>
        <v>-</v>
      </c>
      <c r="AW35" s="458">
        <f>IF(ISERROR(VLOOKUP(E35,'2017'!$P$10:$AB$47,13,0)),"-",VLOOKUP(E35,'2017'!$P$10:$AB$47,13,0))</f>
        <v>27</v>
      </c>
      <c r="AX35" s="359">
        <f>IF(ISERROR(VLOOKUP(E35,'2018'!$P$10:$AB$55,13,0)),"-",VLOOKUP(E35,'2018'!$P$10:$AB$55,13,0))</f>
        <v>15</v>
      </c>
      <c r="AY35" s="359">
        <f>IF(ISERROR(VLOOKUP(E35,'2019'!$P$10:$AB$55,13,0)),"-",VLOOKUP(E35,'2019'!$P$10:$AB$55,13,0))</f>
        <v>16</v>
      </c>
      <c r="AZ35" s="359">
        <f>IF(ISERROR(VLOOKUP(E35,'2020'!$P$10:$AB$47,13,0)),"-",VLOOKUP(E35,'2020'!$P$10:$AB$47,13,0))</f>
        <v>10</v>
      </c>
      <c r="BA35" s="480">
        <f>IF(ISERROR(VLOOKUP(E35,'2021'!$P$10:$AB$47,13,0)),"-",VLOOKUP(E35,'2021'!$P$10:$AB$47,13,0))</f>
        <v>20</v>
      </c>
      <c r="BB35" s="358"/>
      <c r="BD35" s="25">
        <f t="shared" si="25"/>
        <v>43</v>
      </c>
      <c r="BE35" s="5" t="s">
        <v>82</v>
      </c>
      <c r="BF35" s="3">
        <f>IF(ISERROR(VLOOKUP($BE35,Tables!$M$3:$U$201,BF$2,0)),"0",(VLOOKUP($BE35,Tables!$M$3:$U$201,BF$2,0)))</f>
        <v>34</v>
      </c>
      <c r="BG35" s="4">
        <f>IF(ISERROR(VLOOKUP($BE35,Tables!$M$3:$U$201,BG$2,0)),"0",(VLOOKUP($BE35,Tables!$M$3:$U$201,BG$2,0)))</f>
        <v>30</v>
      </c>
      <c r="BH35" s="4">
        <f>IF(ISERROR(VLOOKUP($BE35,Tables!$M$3:$U$201,BH$2,0)),"0",(VLOOKUP($BE35,Tables!$M$3:$U$201,BH$2,0)))</f>
        <v>2</v>
      </c>
      <c r="BI35" s="4">
        <f>IF(ISERROR(VLOOKUP($BE35,Tables!$M$3:$U$201,BI$2,0)),"0",(VLOOKUP($BE35,Tables!$M$3:$U$201,BI$2,0)))</f>
        <v>2</v>
      </c>
      <c r="BJ35" s="4">
        <f>IF(ISERROR(VLOOKUP($BE35,Tables!$M$3:$U$201,BJ$2,0)),"0",(VLOOKUP($BE35,Tables!$M$3:$U$201,BJ$2,0)))</f>
        <v>115</v>
      </c>
      <c r="BK35" s="4">
        <f>IF(ISERROR(VLOOKUP($BE35,Tables!$M$3:$U$201,BK$2,0)),"0",(VLOOKUP($BE35,Tables!$M$3:$U$201,BK$2,0)))</f>
        <v>30</v>
      </c>
      <c r="BL35" s="4">
        <f>IF(ISERROR(VLOOKUP($BE35,Tables!$M$3:$U$201,BL$2,0)),"0",(VLOOKUP($BE35,Tables!$M$3:$U$201,BL$2,0)))</f>
        <v>85</v>
      </c>
      <c r="BM35" s="321">
        <f>IF(ISERROR(VLOOKUP($BE35,Tables!$M$3:$U$201,BM$2,0)),"0",(VLOOKUP($BE35,Tables!$M$3:$U$201,BM$2,0)))</f>
        <v>92</v>
      </c>
      <c r="BN35" s="20">
        <v>29</v>
      </c>
      <c r="BO35" s="12">
        <f t="shared" si="11"/>
        <v>43</v>
      </c>
      <c r="BP35" s="13">
        <f t="shared" si="12"/>
        <v>1</v>
      </c>
      <c r="BQ35" s="12" t="str">
        <f t="shared" si="13"/>
        <v/>
      </c>
      <c r="BR35" s="13">
        <f t="shared" si="14"/>
        <v>1</v>
      </c>
      <c r="BS35" s="12" t="str">
        <f t="shared" si="15"/>
        <v/>
      </c>
      <c r="BT35" s="16">
        <f t="shared" si="16"/>
        <v>43000000</v>
      </c>
      <c r="BU35" s="13">
        <f t="shared" si="17"/>
        <v>1</v>
      </c>
      <c r="BV35" s="24" t="str">
        <f t="shared" si="18"/>
        <v>0</v>
      </c>
      <c r="BW35" s="14">
        <v>29</v>
      </c>
      <c r="BX35" s="16">
        <f t="shared" si="19"/>
        <v>43000000000</v>
      </c>
      <c r="BY35" s="15" t="e">
        <f>VLOOKUP(E35,#REF!,2,0)</f>
        <v>#REF!</v>
      </c>
      <c r="BZ35" s="15">
        <f t="shared" si="20"/>
        <v>43</v>
      </c>
      <c r="CA35" s="424">
        <f t="shared" si="21"/>
        <v>1</v>
      </c>
    </row>
    <row r="36" spans="1:79" ht="26.25" customHeight="1" thickBot="1" x14ac:dyDescent="0.3">
      <c r="A36" s="55"/>
      <c r="B36" s="726">
        <f t="shared" si="2"/>
        <v>30</v>
      </c>
      <c r="C36" s="727"/>
      <c r="D36" s="350"/>
      <c r="E36" s="38" t="str">
        <f t="shared" si="22"/>
        <v>romaneq</v>
      </c>
      <c r="F36" s="39">
        <f t="shared" si="23"/>
        <v>5</v>
      </c>
      <c r="G36" s="40">
        <f t="shared" si="3"/>
        <v>96</v>
      </c>
      <c r="H36" s="41">
        <f t="shared" si="4"/>
        <v>40</v>
      </c>
      <c r="I36" s="41">
        <f t="shared" si="5"/>
        <v>18</v>
      </c>
      <c r="J36" s="41">
        <f t="shared" si="6"/>
        <v>38</v>
      </c>
      <c r="K36" s="41">
        <f t="shared" si="7"/>
        <v>190</v>
      </c>
      <c r="L36" s="41">
        <f t="shared" si="8"/>
        <v>175</v>
      </c>
      <c r="M36" s="42">
        <f t="shared" si="9"/>
        <v>15</v>
      </c>
      <c r="N36" s="43">
        <f t="shared" si="10"/>
        <v>138</v>
      </c>
      <c r="O36" s="406" t="e">
        <f t="shared" si="27"/>
        <v>#REF!</v>
      </c>
      <c r="P36" s="406" t="e">
        <f t="shared" si="27"/>
        <v>#REF!</v>
      </c>
      <c r="Q36" s="406" t="e">
        <f t="shared" si="27"/>
        <v>#REF!</v>
      </c>
      <c r="R36" s="406" t="e">
        <f t="shared" si="27"/>
        <v>#REF!</v>
      </c>
      <c r="S36" s="406" t="e">
        <f t="shared" si="27"/>
        <v>#REF!</v>
      </c>
      <c r="T36" s="406" t="e">
        <f t="shared" si="27"/>
        <v>#REF!</v>
      </c>
      <c r="U36" s="406" t="e">
        <f t="shared" si="27"/>
        <v>#REF!</v>
      </c>
      <c r="V36" s="54" t="e">
        <f t="shared" si="27"/>
        <v>#REF!</v>
      </c>
      <c r="W36" s="407" t="e">
        <f t="shared" si="27"/>
        <v>#REF!</v>
      </c>
      <c r="X36" s="406" t="e">
        <f t="shared" si="27"/>
        <v>#REF!</v>
      </c>
      <c r="Y36" s="406" t="e">
        <f t="shared" si="27"/>
        <v>#REF!</v>
      </c>
      <c r="Z36" s="406" t="e">
        <f t="shared" si="27"/>
        <v>#REF!</v>
      </c>
      <c r="AA36" s="406" t="e">
        <f t="shared" si="27"/>
        <v>#REF!</v>
      </c>
      <c r="AB36" s="406" t="e">
        <f t="shared" si="27"/>
        <v>#REF!</v>
      </c>
      <c r="AC36" s="406" t="e">
        <f t="shared" si="27"/>
        <v>#REF!</v>
      </c>
      <c r="AD36" s="54" t="e">
        <f t="shared" si="27"/>
        <v>#REF!</v>
      </c>
      <c r="AE36" s="54"/>
      <c r="AF36" s="462">
        <f t="shared" si="1"/>
        <v>1.4375</v>
      </c>
      <c r="AG36" s="54"/>
      <c r="AH36" s="463">
        <f t="shared" si="24"/>
        <v>11</v>
      </c>
      <c r="AI36" s="55"/>
      <c r="AJ36" s="481" t="str">
        <f>IF(ISERROR(VLOOKUP(E36,'2004'!$P$10:$AB$18,13,0)),"-",VLOOKUP(E36,'2004'!$P$10:$AB$18,13,0))</f>
        <v>-</v>
      </c>
      <c r="AK36" s="360" t="str">
        <f>IF(ISERROR(VLOOKUP(E36,'2005'!$P$10:$AB$18,13,0)),"-",VLOOKUP(E36,'2005'!$P$10:$AB$18,13,0))</f>
        <v>-</v>
      </c>
      <c r="AL36" s="360" t="str">
        <f>IF(ISERROR(VLOOKUP(E36,'2006'!$P$10:$AB$60,13,0)),"-",VLOOKUP(E36,'2006'!$P$10:$AB$60,13,0))</f>
        <v>-</v>
      </c>
      <c r="AM36" s="360" t="str">
        <f>IF(ISERROR(VLOOKUP(E36,'2007'!$P$10:$AB$60,13,0)),"-",VLOOKUP(E36,'2007'!$P$10:$AB$60,13,0))</f>
        <v>-</v>
      </c>
      <c r="AN36" s="360">
        <f>IF(ISERROR(VLOOKUP(E36,'2008'!$P$10:$AB$60,13,0)),"-",VLOOKUP(E36,'2008'!$P$10:$AB$60,13,0))</f>
        <v>11</v>
      </c>
      <c r="AO36" s="360">
        <f>IF(ISERROR(VLOOKUP(E36,'2009'!$P$10:$AB$80,13,0)),"-",VLOOKUP(E36,'2009'!$P$10:$AB$80,13,0))</f>
        <v>28</v>
      </c>
      <c r="AP36" s="360" t="str">
        <f>IF(ISERROR(VLOOKUP(E36,'2010'!$P$10:$AB$42,13,0)),"-",VLOOKUP(E36,'2010'!$P$10:$AB$42,13,0))</f>
        <v>-</v>
      </c>
      <c r="AQ36" s="360" t="str">
        <f>IF(ISERROR(VLOOKUP(E36,'2011'!$P$10:$AB$28,13,0)),"-",VLOOKUP(E36,'2011'!$P$10:$AB$28,13,0))</f>
        <v>-</v>
      </c>
      <c r="AR36" s="360" t="str">
        <f>IF(ISERROR(VLOOKUP(E36,'2012'!$P$10:$AB$46,13,0)),"-",VLOOKUP(E36,'2012'!$P$10:$AB$46,13,0))</f>
        <v>-</v>
      </c>
      <c r="AS36" s="360" t="str">
        <f>IF(ISERROR(VLOOKUP(E36,'2013'!$P$10:$AB$45,13,0)),"-",VLOOKUP(E36,'2013'!$P$10:$AB$45,13,0))</f>
        <v>-</v>
      </c>
      <c r="AT36" s="360" t="str">
        <f>IF(ISERROR(VLOOKUP(E36,'2014'!$P$10:$AB$43,13,0)),"-",VLOOKUP(E36,'2014'!$P$10:$AB$43,13,0))</f>
        <v>-</v>
      </c>
      <c r="AU36" s="360">
        <f>IF(ISERROR(VLOOKUP(E36,'2015'!$P$10:$AB$69,13,0)),"-",VLOOKUP(E36,'2015'!$P$10:$AB$69,13,0))</f>
        <v>22</v>
      </c>
      <c r="AV36" s="360" t="str">
        <f>IF(ISERROR(VLOOKUP(E36,'2016'!$P$10:$AB$49,13,0)),"-",VLOOKUP(E36,'2016'!$P$10:$AB$49,13,0))</f>
        <v>-</v>
      </c>
      <c r="AW36" s="458" t="str">
        <f>IF(ISERROR(VLOOKUP(E36,'2017'!$P$10:$AB$47,13,0)),"-",VLOOKUP(E36,'2017'!$P$10:$AB$47,13,0))</f>
        <v>-</v>
      </c>
      <c r="AX36" s="359">
        <f>IF(ISERROR(VLOOKUP(E36,'2018'!$P$10:$AB$55,13,0)),"-",VLOOKUP(E36,'2018'!$P$10:$AB$55,13,0))</f>
        <v>16</v>
      </c>
      <c r="AY36" s="359" t="str">
        <f>IF(ISERROR(VLOOKUP(E36,'2019'!$P$10:$AB$55,13,0)),"-",VLOOKUP(E36,'2019'!$P$10:$AB$55,13,0))</f>
        <v>-</v>
      </c>
      <c r="AZ36" s="359" t="str">
        <f>IF(ISERROR(VLOOKUP(E36,'2020'!$P$10:$AB$47,13,0)),"-",VLOOKUP(E36,'2020'!$P$10:$AB$47,13,0))</f>
        <v>-</v>
      </c>
      <c r="BA36" s="480">
        <f>IF(ISERROR(VLOOKUP(E36,'2021'!$P$10:$AB$47,13,0)),"-",VLOOKUP(E36,'2021'!$P$10:$AB$47,13,0))</f>
        <v>18</v>
      </c>
      <c r="BB36" s="358"/>
      <c r="BD36" s="25">
        <f t="shared" si="25"/>
        <v>89</v>
      </c>
      <c r="BE36" s="5" t="s">
        <v>222</v>
      </c>
      <c r="BF36" s="3">
        <f>IF(ISERROR(VLOOKUP($BE36,Tables!$M$3:$U$201,BF$2,0)),"0",(VLOOKUP($BE36,Tables!$M$3:$U$201,BF$2,0)))</f>
        <v>30</v>
      </c>
      <c r="BG36" s="4">
        <f>IF(ISERROR(VLOOKUP($BE36,Tables!$M$3:$U$201,BG$2,0)),"0",(VLOOKUP($BE36,Tables!$M$3:$U$201,BG$2,0)))</f>
        <v>7</v>
      </c>
      <c r="BH36" s="4">
        <f>IF(ISERROR(VLOOKUP($BE36,Tables!$M$3:$U$201,BH$2,0)),"0",(VLOOKUP($BE36,Tables!$M$3:$U$201,BH$2,0)))</f>
        <v>5</v>
      </c>
      <c r="BI36" s="4">
        <f>IF(ISERROR(VLOOKUP($BE36,Tables!$M$3:$U$201,BI$2,0)),"0",(VLOOKUP($BE36,Tables!$M$3:$U$201,BI$2,0)))</f>
        <v>18</v>
      </c>
      <c r="BJ36" s="4">
        <f>IF(ISERROR(VLOOKUP($BE36,Tables!$M$3:$U$201,BJ$2,0)),"0",(VLOOKUP($BE36,Tables!$M$3:$U$201,BJ$2,0)))</f>
        <v>29</v>
      </c>
      <c r="BK36" s="4">
        <f>IF(ISERROR(VLOOKUP($BE36,Tables!$M$3:$U$201,BK$2,0)),"0",(VLOOKUP($BE36,Tables!$M$3:$U$201,BK$2,0)))</f>
        <v>56</v>
      </c>
      <c r="BL36" s="4">
        <f>IF(ISERROR(VLOOKUP($BE36,Tables!$M$3:$U$201,BL$2,0)),"0",(VLOOKUP($BE36,Tables!$M$3:$U$201,BL$2,0)))</f>
        <v>-27</v>
      </c>
      <c r="BM36" s="321">
        <f>IF(ISERROR(VLOOKUP($BE36,Tables!$M$3:$U$201,BM$2,0)),"0",(VLOOKUP($BE36,Tables!$M$3:$U$201,BM$2,0)))</f>
        <v>26</v>
      </c>
      <c r="BN36" s="20">
        <v>30</v>
      </c>
      <c r="BO36" s="12">
        <f t="shared" si="11"/>
        <v>88</v>
      </c>
      <c r="BP36" s="13">
        <f t="shared" si="12"/>
        <v>2</v>
      </c>
      <c r="BQ36" s="12">
        <f t="shared" si="13"/>
        <v>112</v>
      </c>
      <c r="BR36" s="13">
        <f t="shared" si="14"/>
        <v>1</v>
      </c>
      <c r="BS36" s="12" t="str">
        <f t="shared" si="15"/>
        <v/>
      </c>
      <c r="BT36" s="16">
        <f t="shared" si="16"/>
        <v>88112000</v>
      </c>
      <c r="BU36" s="13">
        <f t="shared" si="17"/>
        <v>1</v>
      </c>
      <c r="BV36" s="24" t="str">
        <f t="shared" si="18"/>
        <v>0</v>
      </c>
      <c r="BW36" s="14">
        <v>30</v>
      </c>
      <c r="BX36" s="16">
        <f t="shared" si="19"/>
        <v>88112000000</v>
      </c>
      <c r="BY36" s="15" t="e">
        <f>VLOOKUP(E36,#REF!,2,0)</f>
        <v>#REF!</v>
      </c>
      <c r="BZ36" s="15">
        <f t="shared" si="20"/>
        <v>89</v>
      </c>
      <c r="CA36" s="424">
        <f t="shared" si="21"/>
        <v>1</v>
      </c>
    </row>
    <row r="37" spans="1:79" ht="26.25" customHeight="1" thickBot="1" x14ac:dyDescent="0.3">
      <c r="A37" s="55"/>
      <c r="B37" s="726">
        <f t="shared" si="2"/>
        <v>31</v>
      </c>
      <c r="C37" s="727"/>
      <c r="D37" s="350"/>
      <c r="E37" s="38" t="str">
        <f t="shared" si="22"/>
        <v>paczek</v>
      </c>
      <c r="F37" s="39">
        <f t="shared" si="23"/>
        <v>4</v>
      </c>
      <c r="G37" s="40">
        <f t="shared" si="3"/>
        <v>74</v>
      </c>
      <c r="H37" s="41">
        <f t="shared" si="4"/>
        <v>41</v>
      </c>
      <c r="I37" s="41">
        <f t="shared" si="5"/>
        <v>10</v>
      </c>
      <c r="J37" s="41">
        <f t="shared" si="6"/>
        <v>23</v>
      </c>
      <c r="K37" s="41">
        <f t="shared" si="7"/>
        <v>179</v>
      </c>
      <c r="L37" s="41">
        <f t="shared" si="8"/>
        <v>138</v>
      </c>
      <c r="M37" s="42">
        <f t="shared" si="9"/>
        <v>41</v>
      </c>
      <c r="N37" s="43">
        <f t="shared" si="10"/>
        <v>133</v>
      </c>
      <c r="O37" s="406" t="e">
        <f t="shared" ref="O37:AD46" si="28">IF(ISNA(VLOOKUP($B37,$BD$7:$BM$183,COLUMN()-3,0)),0,VLOOKUP($B37,$BD$7:$BM$183,COLUMN()-3,0))</f>
        <v>#REF!</v>
      </c>
      <c r="P37" s="406" t="e">
        <f t="shared" si="28"/>
        <v>#REF!</v>
      </c>
      <c r="Q37" s="406" t="e">
        <f t="shared" si="28"/>
        <v>#REF!</v>
      </c>
      <c r="R37" s="406" t="e">
        <f t="shared" si="28"/>
        <v>#REF!</v>
      </c>
      <c r="S37" s="406" t="e">
        <f t="shared" si="28"/>
        <v>#REF!</v>
      </c>
      <c r="T37" s="406" t="e">
        <f t="shared" si="28"/>
        <v>#REF!</v>
      </c>
      <c r="U37" s="406" t="e">
        <f t="shared" si="28"/>
        <v>#REF!</v>
      </c>
      <c r="V37" s="54" t="e">
        <f t="shared" si="28"/>
        <v>#REF!</v>
      </c>
      <c r="W37" s="407" t="e">
        <f t="shared" si="28"/>
        <v>#REF!</v>
      </c>
      <c r="X37" s="406" t="e">
        <f t="shared" si="28"/>
        <v>#REF!</v>
      </c>
      <c r="Y37" s="406" t="e">
        <f t="shared" si="28"/>
        <v>#REF!</v>
      </c>
      <c r="Z37" s="406" t="e">
        <f t="shared" si="28"/>
        <v>#REF!</v>
      </c>
      <c r="AA37" s="406" t="e">
        <f t="shared" si="28"/>
        <v>#REF!</v>
      </c>
      <c r="AB37" s="406" t="e">
        <f t="shared" si="28"/>
        <v>#REF!</v>
      </c>
      <c r="AC37" s="406" t="e">
        <f t="shared" si="28"/>
        <v>#REF!</v>
      </c>
      <c r="AD37" s="54" t="e">
        <f t="shared" si="28"/>
        <v>#REF!</v>
      </c>
      <c r="AE37" s="54"/>
      <c r="AF37" s="462">
        <f t="shared" si="1"/>
        <v>1.7972972972972974</v>
      </c>
      <c r="AG37" s="54"/>
      <c r="AH37" s="463">
        <f t="shared" si="24"/>
        <v>7</v>
      </c>
      <c r="AI37" s="55"/>
      <c r="AJ37" s="481" t="str">
        <f>IF(ISERROR(VLOOKUP(E37,'2004'!$P$10:$AB$18,13,0)),"-",VLOOKUP(E37,'2004'!$P$10:$AB$18,13,0))</f>
        <v>-</v>
      </c>
      <c r="AK37" s="360" t="str">
        <f>IF(ISERROR(VLOOKUP(E37,'2005'!$P$10:$AB$18,13,0)),"-",VLOOKUP(E37,'2005'!$P$10:$AB$18,13,0))</f>
        <v>-</v>
      </c>
      <c r="AL37" s="360" t="str">
        <f>IF(ISERROR(VLOOKUP(E37,'2006'!$P$10:$AB$60,13,0)),"-",VLOOKUP(E37,'2006'!$P$10:$AB$60,13,0))</f>
        <v>-</v>
      </c>
      <c r="AM37" s="360" t="str">
        <f>IF(ISERROR(VLOOKUP(E37,'2007'!$P$10:$AB$60,13,0)),"-",VLOOKUP(E37,'2007'!$P$10:$AB$60,13,0))</f>
        <v>-</v>
      </c>
      <c r="AN37" s="360" t="str">
        <f>IF(ISERROR(VLOOKUP(E37,'2008'!$P$10:$AB$60,13,0)),"-",VLOOKUP(E37,'2008'!$P$10:$AB$60,13,0))</f>
        <v>-</v>
      </c>
      <c r="AO37" s="360">
        <f>IF(ISERROR(VLOOKUP(E37,'2009'!$P$10:$AB$80,13,0)),"-",VLOOKUP(E37,'2009'!$P$10:$AB$80,13,0))</f>
        <v>7</v>
      </c>
      <c r="AP37" s="360">
        <f>IF(ISERROR(VLOOKUP(E37,'2010'!$P$10:$AB$42,13,0)),"-",VLOOKUP(E37,'2010'!$P$10:$AB$42,13,0))</f>
        <v>11</v>
      </c>
      <c r="AQ37" s="360" t="str">
        <f>IF(ISERROR(VLOOKUP(E37,'2011'!$P$10:$AB$28,13,0)),"-",VLOOKUP(E37,'2011'!$P$10:$AB$28,13,0))</f>
        <v>-</v>
      </c>
      <c r="AR37" s="360" t="str">
        <f>IF(ISERROR(VLOOKUP(E37,'2012'!$P$10:$AB$46,13,0)),"-",VLOOKUP(E37,'2012'!$P$10:$AB$46,13,0))</f>
        <v>-</v>
      </c>
      <c r="AS37" s="360">
        <f>IF(ISERROR(VLOOKUP(E37,'2013'!$P$10:$AB$45,13,0)),"-",VLOOKUP(E37,'2013'!$P$10:$AB$45,13,0))</f>
        <v>13</v>
      </c>
      <c r="AT37" s="360" t="str">
        <f>IF(ISERROR(VLOOKUP(E37,'2014'!$P$10:$AB$43,13,0)),"-",VLOOKUP(E37,'2014'!$P$10:$AB$43,13,0))</f>
        <v>-</v>
      </c>
      <c r="AU37" s="360">
        <f>IF(ISERROR(VLOOKUP(E37,'2015'!$P$10:$AB$69,13,0)),"-",VLOOKUP(E37,'2015'!$P$10:$AB$69,13,0))</f>
        <v>33</v>
      </c>
      <c r="AV37" s="360" t="str">
        <f>IF(ISERROR(VLOOKUP(E37,'2016'!$P$10:$AB$49,13,0)),"-",VLOOKUP(E37,'2016'!$P$10:$AB$49,13,0))</f>
        <v>-</v>
      </c>
      <c r="AW37" s="458" t="str">
        <f>IF(ISERROR(VLOOKUP(E37,'2017'!$P$10:$AB$47,13,0)),"-",VLOOKUP(E37,'2017'!$P$10:$AB$47,13,0))</f>
        <v>-</v>
      </c>
      <c r="AX37" s="359" t="str">
        <f>IF(ISERROR(VLOOKUP(E37,'2018'!$P$10:$AB$55,13,0)),"-",VLOOKUP(E37,'2018'!$P$10:$AB$55,13,0))</f>
        <v>-</v>
      </c>
      <c r="AY37" s="359" t="str">
        <f>IF(ISERROR(VLOOKUP(E37,'2019'!$P$10:$AB$55,13,0)),"-",VLOOKUP(E37,'2019'!$P$10:$AB$55,13,0))</f>
        <v>-</v>
      </c>
      <c r="AZ37" s="359" t="str">
        <f>IF(ISERROR(VLOOKUP(E37,'2020'!$P$10:$AB$47,13,0)),"-",VLOOKUP(E37,'2020'!$P$10:$AB$47,13,0))</f>
        <v>-</v>
      </c>
      <c r="BA37" s="480" t="str">
        <f>IF(ISERROR(VLOOKUP(E37,'2021'!$P$10:$AB$47,13,0)),"-",VLOOKUP(E37,'2021'!$P$10:$AB$47,13,0))</f>
        <v>-</v>
      </c>
      <c r="BB37" s="358"/>
      <c r="BD37" s="25">
        <f t="shared" si="25"/>
        <v>141</v>
      </c>
      <c r="BE37" s="5" t="s">
        <v>221</v>
      </c>
      <c r="BF37" s="3">
        <f>IF(ISERROR(VLOOKUP($BE37,Tables!$M$3:$U$201,BF$2,0)),"0",(VLOOKUP($BE37,Tables!$M$3:$U$201,BF$2,0)))</f>
        <v>14</v>
      </c>
      <c r="BG37" s="4">
        <f>IF(ISERROR(VLOOKUP($BE37,Tables!$M$3:$U$201,BG$2,0)),"0",(VLOOKUP($BE37,Tables!$M$3:$U$201,BG$2,0)))</f>
        <v>2</v>
      </c>
      <c r="BH37" s="4">
        <f>IF(ISERROR(VLOOKUP($BE37,Tables!$M$3:$U$201,BH$2,0)),"0",(VLOOKUP($BE37,Tables!$M$3:$U$201,BH$2,0)))</f>
        <v>1</v>
      </c>
      <c r="BI37" s="4">
        <f>IF(ISERROR(VLOOKUP($BE37,Tables!$M$3:$U$201,BI$2,0)),"0",(VLOOKUP($BE37,Tables!$M$3:$U$201,BI$2,0)))</f>
        <v>11</v>
      </c>
      <c r="BJ37" s="4">
        <f>IF(ISERROR(VLOOKUP($BE37,Tables!$M$3:$U$201,BJ$2,0)),"0",(VLOOKUP($BE37,Tables!$M$3:$U$201,BJ$2,0)))</f>
        <v>12</v>
      </c>
      <c r="BK37" s="4">
        <f>IF(ISERROR(VLOOKUP($BE37,Tables!$M$3:$U$201,BK$2,0)),"0",(VLOOKUP($BE37,Tables!$M$3:$U$201,BK$2,0)))</f>
        <v>54</v>
      </c>
      <c r="BL37" s="4">
        <f>IF(ISERROR(VLOOKUP($BE37,Tables!$M$3:$U$201,BL$2,0)),"0",(VLOOKUP($BE37,Tables!$M$3:$U$201,BL$2,0)))</f>
        <v>-42</v>
      </c>
      <c r="BM37" s="321">
        <f>IF(ISERROR(VLOOKUP($BE37,Tables!$M$3:$U$201,BM$2,0)),"0",(VLOOKUP($BE37,Tables!$M$3:$U$201,BM$2,0)))</f>
        <v>7</v>
      </c>
      <c r="BN37" s="20">
        <v>31</v>
      </c>
      <c r="BO37" s="12">
        <f t="shared" si="11"/>
        <v>138</v>
      </c>
      <c r="BP37" s="13">
        <f t="shared" si="12"/>
        <v>6</v>
      </c>
      <c r="BQ37" s="12">
        <f t="shared" si="13"/>
        <v>135</v>
      </c>
      <c r="BR37" s="13">
        <f t="shared" si="14"/>
        <v>2</v>
      </c>
      <c r="BS37" s="12">
        <f t="shared" si="15"/>
        <v>143</v>
      </c>
      <c r="BT37" s="16">
        <f t="shared" si="16"/>
        <v>138135143</v>
      </c>
      <c r="BU37" s="13">
        <f t="shared" si="17"/>
        <v>1</v>
      </c>
      <c r="BV37" s="24" t="str">
        <f t="shared" si="18"/>
        <v>0</v>
      </c>
      <c r="BW37" s="14">
        <v>31</v>
      </c>
      <c r="BX37" s="16">
        <f t="shared" si="19"/>
        <v>138135143000</v>
      </c>
      <c r="BY37" s="15" t="e">
        <f>VLOOKUP(E37,#REF!,2,0)</f>
        <v>#REF!</v>
      </c>
      <c r="BZ37" s="15">
        <f t="shared" si="20"/>
        <v>141</v>
      </c>
      <c r="CA37" s="424">
        <f t="shared" si="21"/>
        <v>1</v>
      </c>
    </row>
    <row r="38" spans="1:79" ht="26.25" customHeight="1" thickBot="1" x14ac:dyDescent="0.3">
      <c r="A38" s="55"/>
      <c r="B38" s="726">
        <f t="shared" si="2"/>
        <v>32</v>
      </c>
      <c r="C38" s="727"/>
      <c r="D38" s="350"/>
      <c r="E38" s="38" t="str">
        <f t="shared" si="22"/>
        <v>Hawkz</v>
      </c>
      <c r="F38" s="39">
        <f t="shared" si="23"/>
        <v>3</v>
      </c>
      <c r="G38" s="40">
        <f t="shared" si="3"/>
        <v>70</v>
      </c>
      <c r="H38" s="41">
        <f t="shared" si="4"/>
        <v>40</v>
      </c>
      <c r="I38" s="41">
        <f t="shared" si="5"/>
        <v>12</v>
      </c>
      <c r="J38" s="41">
        <f t="shared" si="6"/>
        <v>18</v>
      </c>
      <c r="K38" s="41">
        <f t="shared" si="7"/>
        <v>176</v>
      </c>
      <c r="L38" s="41">
        <f t="shared" si="8"/>
        <v>104</v>
      </c>
      <c r="M38" s="42">
        <f t="shared" si="9"/>
        <v>72</v>
      </c>
      <c r="N38" s="43">
        <f t="shared" si="10"/>
        <v>132</v>
      </c>
      <c r="O38" s="406" t="e">
        <f t="shared" si="28"/>
        <v>#REF!</v>
      </c>
      <c r="P38" s="406" t="e">
        <f t="shared" si="28"/>
        <v>#REF!</v>
      </c>
      <c r="Q38" s="406" t="e">
        <f t="shared" si="28"/>
        <v>#REF!</v>
      </c>
      <c r="R38" s="406" t="e">
        <f t="shared" si="28"/>
        <v>#REF!</v>
      </c>
      <c r="S38" s="406" t="e">
        <f t="shared" si="28"/>
        <v>#REF!</v>
      </c>
      <c r="T38" s="406" t="e">
        <f t="shared" si="28"/>
        <v>#REF!</v>
      </c>
      <c r="U38" s="406" t="e">
        <f t="shared" si="28"/>
        <v>#REF!</v>
      </c>
      <c r="V38" s="54" t="e">
        <f t="shared" si="28"/>
        <v>#REF!</v>
      </c>
      <c r="W38" s="407" t="e">
        <f t="shared" si="28"/>
        <v>#REF!</v>
      </c>
      <c r="X38" s="406" t="e">
        <f t="shared" si="28"/>
        <v>#REF!</v>
      </c>
      <c r="Y38" s="406" t="e">
        <f t="shared" si="28"/>
        <v>#REF!</v>
      </c>
      <c r="Z38" s="406" t="e">
        <f t="shared" si="28"/>
        <v>#REF!</v>
      </c>
      <c r="AA38" s="406" t="e">
        <f t="shared" si="28"/>
        <v>#REF!</v>
      </c>
      <c r="AB38" s="406" t="e">
        <f t="shared" si="28"/>
        <v>#REF!</v>
      </c>
      <c r="AC38" s="406" t="e">
        <f t="shared" si="28"/>
        <v>#REF!</v>
      </c>
      <c r="AD38" s="54" t="e">
        <f t="shared" si="28"/>
        <v>#REF!</v>
      </c>
      <c r="AE38" s="54"/>
      <c r="AF38" s="462">
        <f t="shared" si="1"/>
        <v>1.8857142857142857</v>
      </c>
      <c r="AG38" s="54"/>
      <c r="AH38" s="463">
        <f t="shared" si="24"/>
        <v>1</v>
      </c>
      <c r="AI38" s="55"/>
      <c r="AJ38" s="481" t="str">
        <f>IF(ISERROR(VLOOKUP(E38,'2004'!$P$10:$AB$18,13,0)),"-",VLOOKUP(E38,'2004'!$P$10:$AB$18,13,0))</f>
        <v>-</v>
      </c>
      <c r="AK38" s="360" t="str">
        <f>IF(ISERROR(VLOOKUP(E38,'2005'!$P$10:$AB$18,13,0)),"-",VLOOKUP(E38,'2005'!$P$10:$AB$18,13,0))</f>
        <v>-</v>
      </c>
      <c r="AL38" s="360" t="str">
        <f>IF(ISERROR(VLOOKUP(E38,'2006'!$P$10:$AB$60,13,0)),"-",VLOOKUP(E38,'2006'!$P$10:$AB$60,13,0))</f>
        <v>-</v>
      </c>
      <c r="AM38" s="360" t="str">
        <f>IF(ISERROR(VLOOKUP(E38,'2007'!$P$10:$AB$60,13,0)),"-",VLOOKUP(E38,'2007'!$P$10:$AB$60,13,0))</f>
        <v>-</v>
      </c>
      <c r="AN38" s="360" t="str">
        <f>IF(ISERROR(VLOOKUP(E38,'2008'!$P$10:$AB$60,13,0)),"-",VLOOKUP(E38,'2008'!$P$10:$AB$60,13,0))</f>
        <v>-</v>
      </c>
      <c r="AO38" s="360" t="str">
        <f>IF(ISERROR(VLOOKUP(E38,'2009'!$P$10:$AB$80,13,0)),"-",VLOOKUP(E38,'2009'!$P$10:$AB$80,13,0))</f>
        <v>-</v>
      </c>
      <c r="AP38" s="360" t="str">
        <f>IF(ISERROR(VLOOKUP(E38,'2010'!$P$10:$AB$42,13,0)),"-",VLOOKUP(E38,'2010'!$P$10:$AB$42,13,0))</f>
        <v>-</v>
      </c>
      <c r="AQ38" s="360">
        <f>IF(ISERROR(VLOOKUP(E38,'2011'!$P$10:$AB$28,13,0)),"-",VLOOKUP(E38,'2011'!$P$10:$AB$28,13,0))</f>
        <v>1</v>
      </c>
      <c r="AR38" s="360" t="str">
        <f>IF(ISERROR(VLOOKUP(E38,'2012'!$P$10:$AB$46,13,0)),"-",VLOOKUP(E38,'2012'!$P$10:$AB$46,13,0))</f>
        <v>-</v>
      </c>
      <c r="AS38" s="360">
        <f>IF(ISERROR(VLOOKUP(E38,'2013'!$P$10:$AB$45,13,0)),"-",VLOOKUP(E38,'2013'!$P$10:$AB$45,13,0))</f>
        <v>8</v>
      </c>
      <c r="AT38" s="360" t="str">
        <f>IF(ISERROR(VLOOKUP(E38,'2014'!$P$10:$AB$43,13,0)),"-",VLOOKUP(E38,'2014'!$P$10:$AB$43,13,0))</f>
        <v>-</v>
      </c>
      <c r="AU38" s="360" t="str">
        <f>IF(ISERROR(VLOOKUP(E38,'2015'!$P$10:$AB$69,13,0)),"-",VLOOKUP(E38,'2015'!$P$10:$AB$69,13,0))</f>
        <v>-</v>
      </c>
      <c r="AV38" s="360" t="str">
        <f>IF(ISERROR(VLOOKUP(E38,'2016'!$P$10:$AB$49,13,0)),"-",VLOOKUP(E38,'2016'!$P$10:$AB$49,13,0))</f>
        <v>-</v>
      </c>
      <c r="AW38" s="458">
        <f>IF(ISERROR(VLOOKUP(E38,'2017'!$P$10:$AB$47,13,0)),"-",VLOOKUP(E38,'2017'!$P$10:$AB$47,13,0))</f>
        <v>10</v>
      </c>
      <c r="AX38" s="359" t="str">
        <f>IF(ISERROR(VLOOKUP(E38,'2018'!$P$10:$AB$55,13,0)),"-",VLOOKUP(E38,'2018'!$P$10:$AB$55,13,0))</f>
        <v>-</v>
      </c>
      <c r="AY38" s="359" t="str">
        <f>IF(ISERROR(VLOOKUP(E38,'2019'!$P$10:$AB$55,13,0)),"-",VLOOKUP(E38,'2019'!$P$10:$AB$55,13,0))</f>
        <v>-</v>
      </c>
      <c r="AZ38" s="359" t="str">
        <f>IF(ISERROR(VLOOKUP(E38,'2020'!$P$10:$AB$47,13,0)),"-",VLOOKUP(E38,'2020'!$P$10:$AB$47,13,0))</f>
        <v>-</v>
      </c>
      <c r="BA38" s="480" t="str">
        <f>IF(ISERROR(VLOOKUP(E38,'2021'!$P$10:$AB$47,13,0)),"-",VLOOKUP(E38,'2021'!$P$10:$AB$47,13,0))</f>
        <v>-</v>
      </c>
      <c r="BB38" s="358"/>
      <c r="BD38" s="25">
        <f t="shared" si="25"/>
        <v>143</v>
      </c>
      <c r="BE38" s="5" t="s">
        <v>189</v>
      </c>
      <c r="BF38" s="3">
        <f>IF(ISERROR(VLOOKUP($BE38,Tables!$M$3:$U$201,BF$2,0)),"0",(VLOOKUP($BE38,Tables!$M$3:$U$201,BF$2,0)))</f>
        <v>28</v>
      </c>
      <c r="BG38" s="4">
        <f>IF(ISERROR(VLOOKUP($BE38,Tables!$M$3:$U$201,BG$2,0)),"0",(VLOOKUP($BE38,Tables!$M$3:$U$201,BG$2,0)))</f>
        <v>2</v>
      </c>
      <c r="BH38" s="4">
        <f>IF(ISERROR(VLOOKUP($BE38,Tables!$M$3:$U$201,BH$2,0)),"0",(VLOOKUP($BE38,Tables!$M$3:$U$201,BH$2,0)))</f>
        <v>1</v>
      </c>
      <c r="BI38" s="4">
        <f>IF(ISERROR(VLOOKUP($BE38,Tables!$M$3:$U$201,BI$2,0)),"0",(VLOOKUP($BE38,Tables!$M$3:$U$201,BI$2,0)))</f>
        <v>25</v>
      </c>
      <c r="BJ38" s="4">
        <f>IF(ISERROR(VLOOKUP($BE38,Tables!$M$3:$U$201,BJ$2,0)),"0",(VLOOKUP($BE38,Tables!$M$3:$U$201,BJ$2,0)))</f>
        <v>16</v>
      </c>
      <c r="BK38" s="4">
        <f>IF(ISERROR(VLOOKUP($BE38,Tables!$M$3:$U$201,BK$2,0)),"0",(VLOOKUP($BE38,Tables!$M$3:$U$201,BK$2,0)))</f>
        <v>86</v>
      </c>
      <c r="BL38" s="4">
        <f>IF(ISERROR(VLOOKUP($BE38,Tables!$M$3:$U$201,BL$2,0)),"0",(VLOOKUP($BE38,Tables!$M$3:$U$201,BL$2,0)))</f>
        <v>-70</v>
      </c>
      <c r="BM38" s="321">
        <f>IF(ISERROR(VLOOKUP($BE38,Tables!$M$3:$U$201,BM$2,0)),"0",(VLOOKUP($BE38,Tables!$M$3:$U$201,BM$2,0)))</f>
        <v>7</v>
      </c>
      <c r="BN38" s="20">
        <v>32</v>
      </c>
      <c r="BO38" s="12">
        <f t="shared" si="11"/>
        <v>138</v>
      </c>
      <c r="BP38" s="13">
        <f t="shared" si="12"/>
        <v>6</v>
      </c>
      <c r="BQ38" s="12">
        <f t="shared" si="13"/>
        <v>158</v>
      </c>
      <c r="BR38" s="13">
        <f t="shared" si="14"/>
        <v>3</v>
      </c>
      <c r="BS38" s="12">
        <f t="shared" si="15"/>
        <v>129</v>
      </c>
      <c r="BT38" s="16">
        <f t="shared" si="16"/>
        <v>138158129</v>
      </c>
      <c r="BU38" s="13">
        <f t="shared" si="17"/>
        <v>1</v>
      </c>
      <c r="BV38" s="24" t="str">
        <f t="shared" si="18"/>
        <v>0</v>
      </c>
      <c r="BW38" s="14">
        <v>32</v>
      </c>
      <c r="BX38" s="16">
        <f t="shared" si="19"/>
        <v>138158129000</v>
      </c>
      <c r="BY38" s="15" t="e">
        <f>VLOOKUP(E38,#REF!,2,0)</f>
        <v>#REF!</v>
      </c>
      <c r="BZ38" s="15">
        <f t="shared" si="20"/>
        <v>143</v>
      </c>
      <c r="CA38" s="424">
        <f t="shared" si="21"/>
        <v>1</v>
      </c>
    </row>
    <row r="39" spans="1:79" ht="26.25" customHeight="1" thickBot="1" x14ac:dyDescent="0.3">
      <c r="A39" s="55"/>
      <c r="B39" s="726">
        <f t="shared" si="2"/>
        <v>33</v>
      </c>
      <c r="C39" s="727"/>
      <c r="D39" s="350"/>
      <c r="E39" s="38" t="str">
        <f t="shared" si="22"/>
        <v>Lucaa83</v>
      </c>
      <c r="F39" s="39">
        <f t="shared" si="23"/>
        <v>3</v>
      </c>
      <c r="G39" s="40">
        <f t="shared" si="3"/>
        <v>60</v>
      </c>
      <c r="H39" s="41">
        <f t="shared" si="4"/>
        <v>40</v>
      </c>
      <c r="I39" s="41">
        <f t="shared" si="5"/>
        <v>11</v>
      </c>
      <c r="J39" s="41">
        <f t="shared" si="6"/>
        <v>9</v>
      </c>
      <c r="K39" s="41">
        <f t="shared" si="7"/>
        <v>186</v>
      </c>
      <c r="L39" s="41">
        <f t="shared" si="8"/>
        <v>52</v>
      </c>
      <c r="M39" s="42">
        <f t="shared" si="9"/>
        <v>134</v>
      </c>
      <c r="N39" s="43">
        <f t="shared" si="10"/>
        <v>131</v>
      </c>
      <c r="O39" s="408" t="e">
        <f t="shared" si="28"/>
        <v>#REF!</v>
      </c>
      <c r="P39" s="408" t="e">
        <f t="shared" si="28"/>
        <v>#REF!</v>
      </c>
      <c r="Q39" s="408" t="e">
        <f t="shared" si="28"/>
        <v>#REF!</v>
      </c>
      <c r="R39" s="408" t="e">
        <f t="shared" si="28"/>
        <v>#REF!</v>
      </c>
      <c r="S39" s="408" t="e">
        <f t="shared" si="28"/>
        <v>#REF!</v>
      </c>
      <c r="T39" s="408" t="e">
        <f t="shared" si="28"/>
        <v>#REF!</v>
      </c>
      <c r="U39" s="408" t="e">
        <f t="shared" si="28"/>
        <v>#REF!</v>
      </c>
      <c r="V39" s="52" t="e">
        <f t="shared" si="28"/>
        <v>#REF!</v>
      </c>
      <c r="W39" s="409" t="e">
        <f t="shared" si="28"/>
        <v>#REF!</v>
      </c>
      <c r="X39" s="408" t="e">
        <f t="shared" si="28"/>
        <v>#REF!</v>
      </c>
      <c r="Y39" s="408" t="e">
        <f t="shared" si="28"/>
        <v>#REF!</v>
      </c>
      <c r="Z39" s="408" t="e">
        <f t="shared" si="28"/>
        <v>#REF!</v>
      </c>
      <c r="AA39" s="408" t="e">
        <f t="shared" si="28"/>
        <v>#REF!</v>
      </c>
      <c r="AB39" s="408" t="e">
        <f t="shared" si="28"/>
        <v>#REF!</v>
      </c>
      <c r="AC39" s="408" t="e">
        <f t="shared" si="28"/>
        <v>#REF!</v>
      </c>
      <c r="AD39" s="52" t="e">
        <f t="shared" si="28"/>
        <v>#REF!</v>
      </c>
      <c r="AE39" s="52"/>
      <c r="AF39" s="473">
        <f t="shared" si="1"/>
        <v>2.1833333333333331</v>
      </c>
      <c r="AG39" s="52"/>
      <c r="AH39" s="463">
        <f t="shared" si="24"/>
        <v>2</v>
      </c>
      <c r="AI39" s="55"/>
      <c r="AJ39" s="481" t="str">
        <f>IF(ISERROR(VLOOKUP(E39,'2004'!$P$10:$AB$18,13,0)),"-",VLOOKUP(E39,'2004'!$P$10:$AB$18,13,0))</f>
        <v>-</v>
      </c>
      <c r="AK39" s="360" t="str">
        <f>IF(ISERROR(VLOOKUP(E39,'2005'!$P$10:$AB$18,13,0)),"-",VLOOKUP(E39,'2005'!$P$10:$AB$18,13,0))</f>
        <v>-</v>
      </c>
      <c r="AL39" s="360" t="str">
        <f>IF(ISERROR(VLOOKUP(E39,'2006'!$P$10:$AB$60,13,0)),"-",VLOOKUP(E39,'2006'!$P$10:$AB$60,13,0))</f>
        <v>-</v>
      </c>
      <c r="AM39" s="360">
        <f>IF(ISERROR(VLOOKUP(E39,'2007'!$P$10:$AB$60,13,0)),"-",VLOOKUP(E39,'2007'!$P$10:$AB$60,13,0))</f>
        <v>2</v>
      </c>
      <c r="AN39" s="360">
        <f>IF(ISERROR(VLOOKUP(E39,'2008'!$P$10:$AB$60,13,0)),"-",VLOOKUP(E39,'2008'!$P$10:$AB$60,13,0))</f>
        <v>5</v>
      </c>
      <c r="AO39" s="360">
        <f>IF(ISERROR(VLOOKUP(E39,'2009'!$P$10:$AB$80,13,0)),"-",VLOOKUP(E39,'2009'!$P$10:$AB$80,13,0))</f>
        <v>10</v>
      </c>
      <c r="AP39" s="360" t="str">
        <f>IF(ISERROR(VLOOKUP(E39,'2010'!$P$10:$AB$42,13,0)),"-",VLOOKUP(E39,'2010'!$P$10:$AB$42,13,0))</f>
        <v>-</v>
      </c>
      <c r="AQ39" s="360" t="str">
        <f>IF(ISERROR(VLOOKUP(E39,'2011'!$P$10:$AB$28,13,0)),"-",VLOOKUP(E39,'2011'!$P$10:$AB$28,13,0))</f>
        <v>-</v>
      </c>
      <c r="AR39" s="360" t="str">
        <f>IF(ISERROR(VLOOKUP(E39,'2012'!$P$10:$AB$46,13,0)),"-",VLOOKUP(E39,'2012'!$P$10:$AB$46,13,0))</f>
        <v>-</v>
      </c>
      <c r="AS39" s="360" t="str">
        <f>IF(ISERROR(VLOOKUP(E39,'2013'!$P$10:$AB$45,13,0)),"-",VLOOKUP(E39,'2013'!$P$10:$AB$45,13,0))</f>
        <v>-</v>
      </c>
      <c r="AT39" s="360" t="str">
        <f>IF(ISERROR(VLOOKUP(E39,'2014'!$P$10:$AB$43,13,0)),"-",VLOOKUP(E39,'2014'!$P$10:$AB$43,13,0))</f>
        <v>-</v>
      </c>
      <c r="AU39" s="360" t="str">
        <f>IF(ISERROR(VLOOKUP(E39,'2015'!$P$10:$AB$69,13,0)),"-",VLOOKUP(E39,'2015'!$P$10:$AB$69,13,0))</f>
        <v>-</v>
      </c>
      <c r="AV39" s="360" t="str">
        <f>IF(ISERROR(VLOOKUP(E39,'2016'!$P$10:$AB$49,13,0)),"-",VLOOKUP(E39,'2016'!$P$10:$AB$49,13,0))</f>
        <v>-</v>
      </c>
      <c r="AW39" s="458" t="str">
        <f>IF(ISERROR(VLOOKUP(E39,'2017'!$P$10:$AB$47,13,0)),"-",VLOOKUP(E39,'2017'!$P$10:$AB$47,13,0))</f>
        <v>-</v>
      </c>
      <c r="AX39" s="359" t="str">
        <f>IF(ISERROR(VLOOKUP(E39,'2018'!$P$10:$AB$55,13,0)),"-",VLOOKUP(E39,'2018'!$P$10:$AB$55,13,0))</f>
        <v>-</v>
      </c>
      <c r="AY39" s="359" t="str">
        <f>IF(ISERROR(VLOOKUP(E39,'2019'!$P$10:$AB$55,13,0)),"-",VLOOKUP(E39,'2019'!$P$10:$AB$55,13,0))</f>
        <v>-</v>
      </c>
      <c r="AZ39" s="359" t="str">
        <f>IF(ISERROR(VLOOKUP(E39,'2020'!$P$10:$AB$47,13,0)),"-",VLOOKUP(E39,'2020'!$P$10:$AB$47,13,0))</f>
        <v>-</v>
      </c>
      <c r="BA39" s="480" t="str">
        <f>IF(ISERROR(VLOOKUP(E39,'2021'!$P$10:$AB$47,13,0)),"-",VLOOKUP(E39,'2021'!$P$10:$AB$47,13,0))</f>
        <v>-</v>
      </c>
      <c r="BB39" s="358"/>
      <c r="BD39" s="25">
        <f t="shared" si="25"/>
        <v>28</v>
      </c>
      <c r="BE39" s="5" t="s">
        <v>180</v>
      </c>
      <c r="BF39" s="3">
        <f>IF(ISERROR(VLOOKUP($BE39,Tables!$M$3:$U$201,BF$2,0)),"0",(VLOOKUP($BE39,Tables!$M$3:$U$201,BF$2,0)))</f>
        <v>114</v>
      </c>
      <c r="BG39" s="4">
        <f>IF(ISERROR(VLOOKUP($BE39,Tables!$M$3:$U$201,BG$2,0)),"0",(VLOOKUP($BE39,Tables!$M$3:$U$201,BG$2,0)))</f>
        <v>43</v>
      </c>
      <c r="BH39" s="4">
        <f>IF(ISERROR(VLOOKUP($BE39,Tables!$M$3:$U$201,BH$2,0)),"0",(VLOOKUP($BE39,Tables!$M$3:$U$201,BH$2,0)))</f>
        <v>17</v>
      </c>
      <c r="BI39" s="4">
        <f>IF(ISERROR(VLOOKUP($BE39,Tables!$M$3:$U$201,BI$2,0)),"0",(VLOOKUP($BE39,Tables!$M$3:$U$201,BI$2,0)))</f>
        <v>54</v>
      </c>
      <c r="BJ39" s="4">
        <f>IF(ISERROR(VLOOKUP($BE39,Tables!$M$3:$U$201,BJ$2,0)),"0",(VLOOKUP($BE39,Tables!$M$3:$U$201,BJ$2,0)))</f>
        <v>202</v>
      </c>
      <c r="BK39" s="4">
        <f>IF(ISERROR(VLOOKUP($BE39,Tables!$M$3:$U$201,BK$2,0)),"0",(VLOOKUP($BE39,Tables!$M$3:$U$201,BK$2,0)))</f>
        <v>214</v>
      </c>
      <c r="BL39" s="4">
        <f>IF(ISERROR(VLOOKUP($BE39,Tables!$M$3:$U$201,BL$2,0)),"0",(VLOOKUP($BE39,Tables!$M$3:$U$201,BL$2,0)))</f>
        <v>-12</v>
      </c>
      <c r="BM39" s="321">
        <f>IF(ISERROR(VLOOKUP($BE39,Tables!$M$3:$U$201,BM$2,0)),"0",(VLOOKUP($BE39,Tables!$M$3:$U$201,BM$2,0)))</f>
        <v>146</v>
      </c>
      <c r="BN39" s="20">
        <v>33</v>
      </c>
      <c r="BO39" s="12">
        <f t="shared" si="11"/>
        <v>28</v>
      </c>
      <c r="BP39" s="13">
        <f t="shared" si="12"/>
        <v>1</v>
      </c>
      <c r="BQ39" s="12" t="str">
        <f t="shared" si="13"/>
        <v/>
      </c>
      <c r="BR39" s="13">
        <f t="shared" si="14"/>
        <v>1</v>
      </c>
      <c r="BS39" s="12" t="str">
        <f t="shared" si="15"/>
        <v/>
      </c>
      <c r="BT39" s="16">
        <f t="shared" si="16"/>
        <v>28000000</v>
      </c>
      <c r="BU39" s="13">
        <f t="shared" si="17"/>
        <v>1</v>
      </c>
      <c r="BV39" s="24" t="str">
        <f t="shared" si="18"/>
        <v>0</v>
      </c>
      <c r="BW39" s="14">
        <v>33</v>
      </c>
      <c r="BX39" s="16">
        <f t="shared" si="19"/>
        <v>28000000000</v>
      </c>
      <c r="BY39" s="15" t="e">
        <f>VLOOKUP(E39,#REF!,2,0)</f>
        <v>#REF!</v>
      </c>
      <c r="BZ39" s="15">
        <f t="shared" si="20"/>
        <v>28</v>
      </c>
      <c r="CA39" s="424">
        <f t="shared" si="21"/>
        <v>1</v>
      </c>
    </row>
    <row r="40" spans="1:79" ht="26.25" customHeight="1" thickBot="1" x14ac:dyDescent="0.3">
      <c r="A40" s="55"/>
      <c r="B40" s="726">
        <f t="shared" si="2"/>
        <v>34</v>
      </c>
      <c r="C40" s="727"/>
      <c r="D40" s="350"/>
      <c r="E40" s="38" t="str">
        <f t="shared" si="22"/>
        <v>Team Oelkohold</v>
      </c>
      <c r="F40" s="39">
        <f t="shared" si="23"/>
        <v>5</v>
      </c>
      <c r="G40" s="40">
        <f t="shared" si="3"/>
        <v>94</v>
      </c>
      <c r="H40" s="41">
        <f t="shared" si="4"/>
        <v>36</v>
      </c>
      <c r="I40" s="41">
        <f t="shared" si="5"/>
        <v>16</v>
      </c>
      <c r="J40" s="41">
        <f t="shared" si="6"/>
        <v>42</v>
      </c>
      <c r="K40" s="41">
        <f t="shared" si="7"/>
        <v>196</v>
      </c>
      <c r="L40" s="41">
        <f t="shared" si="8"/>
        <v>174</v>
      </c>
      <c r="M40" s="42">
        <f t="shared" si="9"/>
        <v>22</v>
      </c>
      <c r="N40" s="43">
        <f t="shared" si="10"/>
        <v>124</v>
      </c>
      <c r="O40" s="406" t="e">
        <f t="shared" si="28"/>
        <v>#REF!</v>
      </c>
      <c r="P40" s="406" t="e">
        <f t="shared" si="28"/>
        <v>#REF!</v>
      </c>
      <c r="Q40" s="406" t="e">
        <f t="shared" si="28"/>
        <v>#REF!</v>
      </c>
      <c r="R40" s="406" t="e">
        <f t="shared" si="28"/>
        <v>#REF!</v>
      </c>
      <c r="S40" s="406" t="e">
        <f t="shared" si="28"/>
        <v>#REF!</v>
      </c>
      <c r="T40" s="406" t="e">
        <f t="shared" si="28"/>
        <v>#REF!</v>
      </c>
      <c r="U40" s="406" t="e">
        <f t="shared" si="28"/>
        <v>#REF!</v>
      </c>
      <c r="V40" s="54" t="e">
        <f t="shared" si="28"/>
        <v>#REF!</v>
      </c>
      <c r="W40" s="407" t="e">
        <f t="shared" si="28"/>
        <v>#REF!</v>
      </c>
      <c r="X40" s="406" t="e">
        <f t="shared" si="28"/>
        <v>#REF!</v>
      </c>
      <c r="Y40" s="406" t="e">
        <f t="shared" si="28"/>
        <v>#REF!</v>
      </c>
      <c r="Z40" s="406" t="e">
        <f t="shared" si="28"/>
        <v>#REF!</v>
      </c>
      <c r="AA40" s="406" t="e">
        <f t="shared" si="28"/>
        <v>#REF!</v>
      </c>
      <c r="AB40" s="406" t="e">
        <f t="shared" si="28"/>
        <v>#REF!</v>
      </c>
      <c r="AC40" s="406" t="e">
        <f t="shared" si="28"/>
        <v>#REF!</v>
      </c>
      <c r="AD40" s="54" t="e">
        <f t="shared" si="28"/>
        <v>#REF!</v>
      </c>
      <c r="AE40" s="54"/>
      <c r="AF40" s="462">
        <f t="shared" si="1"/>
        <v>1.3191489361702127</v>
      </c>
      <c r="AG40" s="54"/>
      <c r="AH40" s="463">
        <f t="shared" si="24"/>
        <v>16</v>
      </c>
      <c r="AI40" s="55"/>
      <c r="AJ40" s="481" t="str">
        <f>IF(ISERROR(VLOOKUP(E40,'2004'!$P$10:$AB$18,13,0)),"-",VLOOKUP(E40,'2004'!$P$10:$AB$18,13,0))</f>
        <v>-</v>
      </c>
      <c r="AK40" s="360" t="str">
        <f>IF(ISERROR(VLOOKUP(E40,'2005'!$P$10:$AB$18,13,0)),"-",VLOOKUP(E40,'2005'!$P$10:$AB$18,13,0))</f>
        <v>-</v>
      </c>
      <c r="AL40" s="360" t="str">
        <f>IF(ISERROR(VLOOKUP(E40,'2006'!$P$10:$AB$60,13,0)),"-",VLOOKUP(E40,'2006'!$P$10:$AB$60,13,0))</f>
        <v>-</v>
      </c>
      <c r="AM40" s="360" t="str">
        <f>IF(ISERROR(VLOOKUP(E40,'2007'!$P$10:$AB$60,13,0)),"-",VLOOKUP(E40,'2007'!$P$10:$AB$60,13,0))</f>
        <v>-</v>
      </c>
      <c r="AN40" s="360" t="str">
        <f>IF(ISERROR(VLOOKUP(E40,'2008'!$P$10:$AB$60,13,0)),"-",VLOOKUP(E40,'2008'!$P$10:$AB$60,13,0))</f>
        <v>-</v>
      </c>
      <c r="AO40" s="360" t="str">
        <f>IF(ISERROR(VLOOKUP(E40,'2009'!$P$10:$AB$80,13,0)),"-",VLOOKUP(E40,'2009'!$P$10:$AB$80,13,0))</f>
        <v>-</v>
      </c>
      <c r="AP40" s="360" t="str">
        <f>IF(ISERROR(VLOOKUP(E40,'2010'!$P$10:$AB$42,13,0)),"-",VLOOKUP(E40,'2010'!$P$10:$AB$42,13,0))</f>
        <v>-</v>
      </c>
      <c r="AQ40" s="360" t="str">
        <f>IF(ISERROR(VLOOKUP(E40,'2011'!$P$10:$AB$28,13,0)),"-",VLOOKUP(E40,'2011'!$P$10:$AB$28,13,0))</f>
        <v>-</v>
      </c>
      <c r="AR40" s="360" t="str">
        <f>IF(ISERROR(VLOOKUP(E40,'2012'!$P$10:$AB$46,13,0)),"-",VLOOKUP(E40,'2012'!$P$10:$AB$46,13,0))</f>
        <v>-</v>
      </c>
      <c r="AS40" s="360" t="str">
        <f>IF(ISERROR(VLOOKUP(E40,'2013'!$P$10:$AB$45,13,0)),"-",VLOOKUP(E40,'2013'!$P$10:$AB$45,13,0))</f>
        <v>-</v>
      </c>
      <c r="AT40" s="360">
        <f>IF(ISERROR(VLOOKUP(E40,'2014'!$P$10:$AB$43,13,0)),"-",VLOOKUP(E40,'2014'!$P$10:$AB$43,13,0))</f>
        <v>28</v>
      </c>
      <c r="AU40" s="360">
        <f>IF(ISERROR(VLOOKUP(E40,'2015'!$P$10:$AB$69,13,0)),"-",VLOOKUP(E40,'2015'!$P$10:$AB$69,13,0))</f>
        <v>21</v>
      </c>
      <c r="AV40" s="360">
        <f>IF(ISERROR(VLOOKUP(E40,'2016'!$P$10:$AB$49,13,0)),"-",VLOOKUP(E40,'2016'!$P$10:$AB$49,13,0))</f>
        <v>16</v>
      </c>
      <c r="AW40" s="458">
        <f>IF(ISERROR(VLOOKUP(E40,'2017'!$P$10:$AB$47,13,0)),"-",VLOOKUP(E40,'2017'!$P$10:$AB$47,13,0))</f>
        <v>20</v>
      </c>
      <c r="AX40" s="359">
        <f>IF(ISERROR(VLOOKUP(E40,'2018'!$P$10:$AB$55,13,0)),"-",VLOOKUP(E40,'2018'!$P$10:$AB$55,13,0))</f>
        <v>22</v>
      </c>
      <c r="AY40" s="359" t="str">
        <f>IF(ISERROR(VLOOKUP(E40,'2019'!$P$10:$AB$55,13,0)),"-",VLOOKUP(E40,'2019'!$P$10:$AB$55,13,0))</f>
        <v>-</v>
      </c>
      <c r="AZ40" s="359" t="str">
        <f>IF(ISERROR(VLOOKUP(E40,'2020'!$P$10:$AB$47,13,0)),"-",VLOOKUP(E40,'2020'!$P$10:$AB$47,13,0))</f>
        <v>-</v>
      </c>
      <c r="BA40" s="480" t="str">
        <f>IF(ISERROR(VLOOKUP(E40,'2021'!$P$10:$AB$47,13,0)),"-",VLOOKUP(E40,'2021'!$P$10:$AB$47,13,0))</f>
        <v>-</v>
      </c>
      <c r="BB40" s="358"/>
      <c r="BD40" s="25">
        <f t="shared" si="25"/>
        <v>88</v>
      </c>
      <c r="BE40" s="5" t="s">
        <v>306</v>
      </c>
      <c r="BF40" s="3">
        <f>IF(ISERROR(VLOOKUP($BE40,Tables!$M$3:$U$201,BF$2,0)),"0",(VLOOKUP($BE40,Tables!$M$3:$U$201,BF$2,0)))</f>
        <v>16</v>
      </c>
      <c r="BG40" s="4">
        <f>IF(ISERROR(VLOOKUP($BE40,Tables!$M$3:$U$201,BG$2,0)),"0",(VLOOKUP($BE40,Tables!$M$3:$U$201,BG$2,0)))</f>
        <v>8</v>
      </c>
      <c r="BH40" s="4">
        <f>IF(ISERROR(VLOOKUP($BE40,Tables!$M$3:$U$201,BH$2,0)),"0",(VLOOKUP($BE40,Tables!$M$3:$U$201,BH$2,0)))</f>
        <v>2</v>
      </c>
      <c r="BI40" s="4">
        <f>IF(ISERROR(VLOOKUP($BE40,Tables!$M$3:$U$201,BI$2,0)),"0",(VLOOKUP($BE40,Tables!$M$3:$U$201,BI$2,0)))</f>
        <v>6</v>
      </c>
      <c r="BJ40" s="4">
        <f>IF(ISERROR(VLOOKUP($BE40,Tables!$M$3:$U$201,BJ$2,0)),"0",(VLOOKUP($BE40,Tables!$M$3:$U$201,BJ$2,0)))</f>
        <v>38</v>
      </c>
      <c r="BK40" s="4">
        <f>IF(ISERROR(VLOOKUP($BE40,Tables!$M$3:$U$201,BK$2,0)),"0",(VLOOKUP($BE40,Tables!$M$3:$U$201,BK$2,0)))</f>
        <v>25</v>
      </c>
      <c r="BL40" s="4">
        <f>IF(ISERROR(VLOOKUP($BE40,Tables!$M$3:$U$201,BL$2,0)),"0",(VLOOKUP($BE40,Tables!$M$3:$U$201,BL$2,0)))</f>
        <v>13</v>
      </c>
      <c r="BM40" s="321">
        <f>IF(ISERROR(VLOOKUP($BE40,Tables!$M$3:$U$201,BM$2,0)),"0",(VLOOKUP($BE40,Tables!$M$3:$U$201,BM$2,0)))</f>
        <v>26</v>
      </c>
      <c r="BN40" s="20">
        <v>34</v>
      </c>
      <c r="BO40" s="12">
        <f t="shared" si="11"/>
        <v>88</v>
      </c>
      <c r="BP40" s="13">
        <f t="shared" si="12"/>
        <v>2</v>
      </c>
      <c r="BQ40" s="12">
        <f t="shared" si="13"/>
        <v>40</v>
      </c>
      <c r="BR40" s="13">
        <f t="shared" si="14"/>
        <v>1</v>
      </c>
      <c r="BS40" s="12" t="str">
        <f t="shared" si="15"/>
        <v/>
      </c>
      <c r="BT40" s="16">
        <f t="shared" si="16"/>
        <v>88040000</v>
      </c>
      <c r="BU40" s="13">
        <f t="shared" si="17"/>
        <v>1</v>
      </c>
      <c r="BV40" s="24" t="str">
        <f t="shared" si="18"/>
        <v>0</v>
      </c>
      <c r="BW40" s="14">
        <v>34</v>
      </c>
      <c r="BX40" s="16">
        <f t="shared" si="19"/>
        <v>88040000000</v>
      </c>
      <c r="BY40" s="15" t="e">
        <f>VLOOKUP(E40,#REF!,2,0)</f>
        <v>#REF!</v>
      </c>
      <c r="BZ40" s="15">
        <f t="shared" si="20"/>
        <v>88</v>
      </c>
      <c r="CA40" s="424">
        <f t="shared" si="21"/>
        <v>1</v>
      </c>
    </row>
    <row r="41" spans="1:79" ht="26.25" customHeight="1" thickBot="1" x14ac:dyDescent="0.3">
      <c r="A41" s="55"/>
      <c r="B41" s="726">
        <f t="shared" si="2"/>
        <v>35</v>
      </c>
      <c r="C41" s="727"/>
      <c r="D41" s="350"/>
      <c r="E41" s="38" t="str">
        <f t="shared" si="22"/>
        <v>assura</v>
      </c>
      <c r="F41" s="39">
        <f t="shared" si="23"/>
        <v>3</v>
      </c>
      <c r="G41" s="40">
        <f t="shared" si="3"/>
        <v>70</v>
      </c>
      <c r="H41" s="41">
        <f t="shared" si="4"/>
        <v>35</v>
      </c>
      <c r="I41" s="41">
        <f t="shared" si="5"/>
        <v>14</v>
      </c>
      <c r="J41" s="41">
        <f t="shared" si="6"/>
        <v>21</v>
      </c>
      <c r="K41" s="41">
        <f t="shared" si="7"/>
        <v>181</v>
      </c>
      <c r="L41" s="41">
        <f t="shared" si="8"/>
        <v>126</v>
      </c>
      <c r="M41" s="42">
        <f t="shared" si="9"/>
        <v>55</v>
      </c>
      <c r="N41" s="43">
        <f t="shared" si="10"/>
        <v>119</v>
      </c>
      <c r="O41" s="406" t="e">
        <f t="shared" si="28"/>
        <v>#REF!</v>
      </c>
      <c r="P41" s="406" t="e">
        <f t="shared" si="28"/>
        <v>#REF!</v>
      </c>
      <c r="Q41" s="406" t="e">
        <f t="shared" si="28"/>
        <v>#REF!</v>
      </c>
      <c r="R41" s="406" t="e">
        <f t="shared" si="28"/>
        <v>#REF!</v>
      </c>
      <c r="S41" s="406" t="e">
        <f t="shared" si="28"/>
        <v>#REF!</v>
      </c>
      <c r="T41" s="406" t="e">
        <f t="shared" si="28"/>
        <v>#REF!</v>
      </c>
      <c r="U41" s="406" t="e">
        <f t="shared" si="28"/>
        <v>#REF!</v>
      </c>
      <c r="V41" s="54" t="e">
        <f t="shared" si="28"/>
        <v>#REF!</v>
      </c>
      <c r="W41" s="407" t="e">
        <f t="shared" si="28"/>
        <v>#REF!</v>
      </c>
      <c r="X41" s="406" t="e">
        <f t="shared" si="28"/>
        <v>#REF!</v>
      </c>
      <c r="Y41" s="406" t="e">
        <f t="shared" si="28"/>
        <v>#REF!</v>
      </c>
      <c r="Z41" s="406" t="e">
        <f t="shared" si="28"/>
        <v>#REF!</v>
      </c>
      <c r="AA41" s="406" t="e">
        <f t="shared" si="28"/>
        <v>#REF!</v>
      </c>
      <c r="AB41" s="406" t="e">
        <f t="shared" si="28"/>
        <v>#REF!</v>
      </c>
      <c r="AC41" s="406" t="e">
        <f t="shared" si="28"/>
        <v>#REF!</v>
      </c>
      <c r="AD41" s="54" t="e">
        <f t="shared" si="28"/>
        <v>#REF!</v>
      </c>
      <c r="AE41" s="54"/>
      <c r="AF41" s="462">
        <f t="shared" si="1"/>
        <v>1.7</v>
      </c>
      <c r="AG41" s="54"/>
      <c r="AH41" s="463">
        <f t="shared" si="24"/>
        <v>2</v>
      </c>
      <c r="AI41" s="55"/>
      <c r="AJ41" s="481" t="str">
        <f>IF(ISERROR(VLOOKUP(E41,'2004'!$P$10:$AB$18,13,0)),"-",VLOOKUP(E41,'2004'!$P$10:$AB$18,13,0))</f>
        <v>-</v>
      </c>
      <c r="AK41" s="360" t="str">
        <f>IF(ISERROR(VLOOKUP(E41,'2005'!$P$10:$AB$18,13,0)),"-",VLOOKUP(E41,'2005'!$P$10:$AB$18,13,0))</f>
        <v>-</v>
      </c>
      <c r="AL41" s="360" t="str">
        <f>IF(ISERROR(VLOOKUP(E41,'2006'!$P$10:$AB$60,13,0)),"-",VLOOKUP(E41,'2006'!$P$10:$AB$60,13,0))</f>
        <v>-</v>
      </c>
      <c r="AM41" s="360" t="str">
        <f>IF(ISERROR(VLOOKUP(E41,'2007'!$P$10:$AB$60,13,0)),"-",VLOOKUP(E41,'2007'!$P$10:$AB$60,13,0))</f>
        <v>-</v>
      </c>
      <c r="AN41" s="360" t="str">
        <f>IF(ISERROR(VLOOKUP(E41,'2008'!$P$10:$AB$60,13,0)),"-",VLOOKUP(E41,'2008'!$P$10:$AB$60,13,0))</f>
        <v>-</v>
      </c>
      <c r="AO41" s="360" t="str">
        <f>IF(ISERROR(VLOOKUP(E41,'2009'!$P$10:$AB$80,13,0)),"-",VLOOKUP(E41,'2009'!$P$10:$AB$80,13,0))</f>
        <v>-</v>
      </c>
      <c r="AP41" s="360" t="str">
        <f>IF(ISERROR(VLOOKUP(E41,'2010'!$P$10:$AB$42,13,0)),"-",VLOOKUP(E41,'2010'!$P$10:$AB$42,13,0))</f>
        <v>-</v>
      </c>
      <c r="AQ41" s="360" t="str">
        <f>IF(ISERROR(VLOOKUP(E41,'2011'!$P$10:$AB$28,13,0)),"-",VLOOKUP(E41,'2011'!$P$10:$AB$28,13,0))</f>
        <v>-</v>
      </c>
      <c r="AR41" s="360" t="str">
        <f>IF(ISERROR(VLOOKUP(E41,'2012'!$P$10:$AB$46,13,0)),"-",VLOOKUP(E41,'2012'!$P$10:$AB$46,13,0))</f>
        <v>-</v>
      </c>
      <c r="AS41" s="360" t="str">
        <f>IF(ISERROR(VLOOKUP(E41,'2013'!$P$10:$AB$45,13,0)),"-",VLOOKUP(E41,'2013'!$P$10:$AB$45,13,0))</f>
        <v>-</v>
      </c>
      <c r="AT41" s="360" t="str">
        <f>IF(ISERROR(VLOOKUP(E41,'2014'!$P$10:$AB$43,13,0)),"-",VLOOKUP(E41,'2014'!$P$10:$AB$43,13,0))</f>
        <v>-</v>
      </c>
      <c r="AU41" s="360">
        <f>IF(ISERROR(VLOOKUP(E41,'2015'!$P$10:$AB$69,13,0)),"-",VLOOKUP(E41,'2015'!$P$10:$AB$69,13,0))</f>
        <v>13</v>
      </c>
      <c r="AV41" s="360" t="str">
        <f>IF(ISERROR(VLOOKUP(E41,'2016'!$P$10:$AB$49,13,0)),"-",VLOOKUP(E41,'2016'!$P$10:$AB$49,13,0))</f>
        <v>-</v>
      </c>
      <c r="AW41" s="458" t="str">
        <f>IF(ISERROR(VLOOKUP(E41,'2017'!$P$10:$AB$47,13,0)),"-",VLOOKUP(E41,'2017'!$P$10:$AB$47,13,0))</f>
        <v>-</v>
      </c>
      <c r="AX41" s="359" t="str">
        <f>IF(ISERROR(VLOOKUP(E41,'2018'!$P$10:$AB$55,13,0)),"-",VLOOKUP(E41,'2018'!$P$10:$AB$55,13,0))</f>
        <v>-</v>
      </c>
      <c r="AY41" s="359" t="str">
        <f>IF(ISERROR(VLOOKUP(E41,'2019'!$P$10:$AB$55,13,0)),"-",VLOOKUP(E41,'2019'!$P$10:$AB$55,13,0))</f>
        <v>-</v>
      </c>
      <c r="AZ41" s="359">
        <f>IF(ISERROR(VLOOKUP(E41,'2020'!$P$10:$AB$47,13,0)),"-",VLOOKUP(E41,'2020'!$P$10:$AB$47,13,0))</f>
        <v>2</v>
      </c>
      <c r="BA41" s="480">
        <f>IF(ISERROR(VLOOKUP(E41,'2021'!$P$10:$AB$47,13,0)),"-",VLOOKUP(E41,'2021'!$P$10:$AB$47,13,0))</f>
        <v>5</v>
      </c>
      <c r="BB41" s="358"/>
      <c r="BD41" s="25">
        <f t="shared" si="25"/>
        <v>71</v>
      </c>
      <c r="BE41" s="5" t="s">
        <v>269</v>
      </c>
      <c r="BF41" s="3">
        <f>IF(ISERROR(VLOOKUP($BE41,Tables!$M$3:$U$201,BF$2,0)),"0",(VLOOKUP($BE41,Tables!$M$3:$U$201,BF$2,0)))</f>
        <v>36</v>
      </c>
      <c r="BG41" s="4">
        <f>IF(ISERROR(VLOOKUP($BE41,Tables!$M$3:$U$201,BG$2,0)),"0",(VLOOKUP($BE41,Tables!$M$3:$U$201,BG$2,0)))</f>
        <v>10</v>
      </c>
      <c r="BH41" s="4">
        <f>IF(ISERROR(VLOOKUP($BE41,Tables!$M$3:$U$201,BH$2,0)),"0",(VLOOKUP($BE41,Tables!$M$3:$U$201,BH$2,0)))</f>
        <v>7</v>
      </c>
      <c r="BI41" s="4">
        <f>IF(ISERROR(VLOOKUP($BE41,Tables!$M$3:$U$201,BI$2,0)),"0",(VLOOKUP($BE41,Tables!$M$3:$U$201,BI$2,0)))</f>
        <v>19</v>
      </c>
      <c r="BJ41" s="4">
        <f>IF(ISERROR(VLOOKUP($BE41,Tables!$M$3:$U$201,BJ$2,0)),"0",(VLOOKUP($BE41,Tables!$M$3:$U$201,BJ$2,0)))</f>
        <v>45</v>
      </c>
      <c r="BK41" s="4">
        <f>IF(ISERROR(VLOOKUP($BE41,Tables!$M$3:$U$201,BK$2,0)),"0",(VLOOKUP($BE41,Tables!$M$3:$U$201,BK$2,0)))</f>
        <v>78</v>
      </c>
      <c r="BL41" s="4">
        <f>IF(ISERROR(VLOOKUP($BE41,Tables!$M$3:$U$201,BL$2,0)),"0",(VLOOKUP($BE41,Tables!$M$3:$U$201,BL$2,0)))</f>
        <v>-33</v>
      </c>
      <c r="BM41" s="321">
        <f>IF(ISERROR(VLOOKUP($BE41,Tables!$M$3:$U$201,BM$2,0)),"0",(VLOOKUP($BE41,Tables!$M$3:$U$201,BM$2,0)))</f>
        <v>37</v>
      </c>
      <c r="BN41" s="20">
        <v>35</v>
      </c>
      <c r="BO41" s="12">
        <f t="shared" si="11"/>
        <v>69</v>
      </c>
      <c r="BP41" s="13">
        <f t="shared" si="12"/>
        <v>3</v>
      </c>
      <c r="BQ41" s="12">
        <f t="shared" si="13"/>
        <v>120</v>
      </c>
      <c r="BR41" s="13">
        <f t="shared" si="14"/>
        <v>2</v>
      </c>
      <c r="BS41" s="12">
        <f t="shared" si="15"/>
        <v>76</v>
      </c>
      <c r="BT41" s="16">
        <f t="shared" si="16"/>
        <v>69120076</v>
      </c>
      <c r="BU41" s="13">
        <f t="shared" si="17"/>
        <v>1</v>
      </c>
      <c r="BV41" s="24" t="str">
        <f t="shared" si="18"/>
        <v>0</v>
      </c>
      <c r="BW41" s="14">
        <v>35</v>
      </c>
      <c r="BX41" s="16">
        <f t="shared" si="19"/>
        <v>69120076000</v>
      </c>
      <c r="BY41" s="15" t="e">
        <f>VLOOKUP(E41,#REF!,2,0)</f>
        <v>#REF!</v>
      </c>
      <c r="BZ41" s="15">
        <f t="shared" si="20"/>
        <v>71</v>
      </c>
      <c r="CA41" s="424">
        <f t="shared" si="21"/>
        <v>1</v>
      </c>
    </row>
    <row r="42" spans="1:79" ht="26.25" customHeight="1" thickBot="1" x14ac:dyDescent="0.3">
      <c r="A42" s="55"/>
      <c r="B42" s="726">
        <f t="shared" si="2"/>
        <v>36</v>
      </c>
      <c r="C42" s="727"/>
      <c r="D42" s="350"/>
      <c r="E42" s="38" t="str">
        <f t="shared" si="22"/>
        <v>Manuel</v>
      </c>
      <c r="F42" s="39">
        <f t="shared" si="23"/>
        <v>3</v>
      </c>
      <c r="G42" s="40">
        <f t="shared" si="3"/>
        <v>61</v>
      </c>
      <c r="H42" s="41">
        <f t="shared" si="4"/>
        <v>37</v>
      </c>
      <c r="I42" s="41">
        <f t="shared" si="5"/>
        <v>7</v>
      </c>
      <c r="J42" s="41">
        <f t="shared" si="6"/>
        <v>17</v>
      </c>
      <c r="K42" s="41">
        <f t="shared" si="7"/>
        <v>142</v>
      </c>
      <c r="L42" s="41">
        <f t="shared" si="8"/>
        <v>66</v>
      </c>
      <c r="M42" s="42">
        <f t="shared" si="9"/>
        <v>76</v>
      </c>
      <c r="N42" s="43">
        <f t="shared" si="10"/>
        <v>118</v>
      </c>
      <c r="O42" s="406" t="e">
        <f t="shared" si="28"/>
        <v>#REF!</v>
      </c>
      <c r="P42" s="406" t="e">
        <f t="shared" si="28"/>
        <v>#REF!</v>
      </c>
      <c r="Q42" s="406" t="e">
        <f t="shared" si="28"/>
        <v>#REF!</v>
      </c>
      <c r="R42" s="406" t="e">
        <f t="shared" si="28"/>
        <v>#REF!</v>
      </c>
      <c r="S42" s="406" t="e">
        <f t="shared" si="28"/>
        <v>#REF!</v>
      </c>
      <c r="T42" s="406" t="e">
        <f t="shared" si="28"/>
        <v>#REF!</v>
      </c>
      <c r="U42" s="406" t="e">
        <f t="shared" si="28"/>
        <v>#REF!</v>
      </c>
      <c r="V42" s="54" t="e">
        <f t="shared" si="28"/>
        <v>#REF!</v>
      </c>
      <c r="W42" s="407" t="e">
        <f t="shared" si="28"/>
        <v>#REF!</v>
      </c>
      <c r="X42" s="406" t="e">
        <f t="shared" si="28"/>
        <v>#REF!</v>
      </c>
      <c r="Y42" s="406" t="e">
        <f t="shared" si="28"/>
        <v>#REF!</v>
      </c>
      <c r="Z42" s="406" t="e">
        <f t="shared" si="28"/>
        <v>#REF!</v>
      </c>
      <c r="AA42" s="406" t="e">
        <f t="shared" si="28"/>
        <v>#REF!</v>
      </c>
      <c r="AB42" s="406" t="e">
        <f t="shared" si="28"/>
        <v>#REF!</v>
      </c>
      <c r="AC42" s="406" t="e">
        <f t="shared" si="28"/>
        <v>#REF!</v>
      </c>
      <c r="AD42" s="54" t="e">
        <f t="shared" si="28"/>
        <v>#REF!</v>
      </c>
      <c r="AE42" s="54"/>
      <c r="AF42" s="462">
        <f t="shared" si="1"/>
        <v>1.9344262295081966</v>
      </c>
      <c r="AG42" s="54"/>
      <c r="AH42" s="463">
        <f t="shared" si="24"/>
        <v>3</v>
      </c>
      <c r="AI42" s="55"/>
      <c r="AJ42" s="481" t="str">
        <f>IF(ISERROR(VLOOKUP(E42,'2004'!$P$10:$AB$18,13,0)),"-",VLOOKUP(E42,'2004'!$P$10:$AB$18,13,0))</f>
        <v>-</v>
      </c>
      <c r="AK42" s="360" t="str">
        <f>IF(ISERROR(VLOOKUP(E42,'2005'!$P$10:$AB$18,13,0)),"-",VLOOKUP(E42,'2005'!$P$10:$AB$18,13,0))</f>
        <v>-</v>
      </c>
      <c r="AL42" s="360" t="str">
        <f>IF(ISERROR(VLOOKUP(E42,'2006'!$P$10:$AB$60,13,0)),"-",VLOOKUP(E42,'2006'!$P$10:$AB$60,13,0))</f>
        <v>-</v>
      </c>
      <c r="AM42" s="360">
        <f>IF(ISERROR(VLOOKUP(E42,'2007'!$P$10:$AB$60,13,0)),"-",VLOOKUP(E42,'2007'!$P$10:$AB$60,13,0))</f>
        <v>20</v>
      </c>
      <c r="AN42" s="360">
        <f>IF(ISERROR(VLOOKUP(E42,'2008'!$P$10:$AB$60,13,0)),"-",VLOOKUP(E42,'2008'!$P$10:$AB$60,13,0))</f>
        <v>4</v>
      </c>
      <c r="AO42" s="360">
        <f>IF(ISERROR(VLOOKUP(E42,'2009'!$P$10:$AB$80,13,0)),"-",VLOOKUP(E42,'2009'!$P$10:$AB$80,13,0))</f>
        <v>3</v>
      </c>
      <c r="AP42" s="360" t="str">
        <f>IF(ISERROR(VLOOKUP(E42,'2010'!$P$10:$AB$42,13,0)),"-",VLOOKUP(E42,'2010'!$P$10:$AB$42,13,0))</f>
        <v>-</v>
      </c>
      <c r="AQ42" s="360" t="str">
        <f>IF(ISERROR(VLOOKUP(E42,'2011'!$P$10:$AB$28,13,0)),"-",VLOOKUP(E42,'2011'!$P$10:$AB$28,13,0))</f>
        <v>-</v>
      </c>
      <c r="AR42" s="360" t="str">
        <f>IF(ISERROR(VLOOKUP(E42,'2012'!$P$10:$AB$46,13,0)),"-",VLOOKUP(E42,'2012'!$P$10:$AB$46,13,0))</f>
        <v>-</v>
      </c>
      <c r="AS42" s="360" t="str">
        <f>IF(ISERROR(VLOOKUP(E42,'2013'!$P$10:$AB$45,13,0)),"-",VLOOKUP(E42,'2013'!$P$10:$AB$45,13,0))</f>
        <v>-</v>
      </c>
      <c r="AT42" s="360" t="str">
        <f>IF(ISERROR(VLOOKUP(E42,'2014'!$P$10:$AB$43,13,0)),"-",VLOOKUP(E42,'2014'!$P$10:$AB$43,13,0))</f>
        <v>-</v>
      </c>
      <c r="AU42" s="360" t="str">
        <f>IF(ISERROR(VLOOKUP(E42,'2015'!$P$10:$AB$69,13,0)),"-",VLOOKUP(E42,'2015'!$P$10:$AB$69,13,0))</f>
        <v>-</v>
      </c>
      <c r="AV42" s="360" t="str">
        <f>IF(ISERROR(VLOOKUP(E42,'2016'!$P$10:$AB$49,13,0)),"-",VLOOKUP(E42,'2016'!$P$10:$AB$49,13,0))</f>
        <v>-</v>
      </c>
      <c r="AW42" s="458" t="str">
        <f>IF(ISERROR(VLOOKUP(E42,'2017'!$P$10:$AB$47,13,0)),"-",VLOOKUP(E42,'2017'!$P$10:$AB$47,13,0))</f>
        <v>-</v>
      </c>
      <c r="AX42" s="359" t="str">
        <f>IF(ISERROR(VLOOKUP(E42,'2018'!$P$10:$AB$55,13,0)),"-",VLOOKUP(E42,'2018'!$P$10:$AB$55,13,0))</f>
        <v>-</v>
      </c>
      <c r="AY42" s="359" t="str">
        <f>IF(ISERROR(VLOOKUP(E42,'2019'!$P$10:$AB$55,13,0)),"-",VLOOKUP(E42,'2019'!$P$10:$AB$55,13,0))</f>
        <v>-</v>
      </c>
      <c r="AZ42" s="359" t="str">
        <f>IF(ISERROR(VLOOKUP(E42,'2020'!$P$10:$AB$47,13,0)),"-",VLOOKUP(E42,'2020'!$P$10:$AB$47,13,0))</f>
        <v>-</v>
      </c>
      <c r="BA42" s="480" t="str">
        <f>IF(ISERROR(VLOOKUP(E42,'2021'!$P$10:$AB$47,13,0)),"-",VLOOKUP(E42,'2021'!$P$10:$AB$47,13,0))</f>
        <v>-</v>
      </c>
      <c r="BB42" s="358"/>
      <c r="BD42" s="25">
        <f t="shared" si="25"/>
        <v>20</v>
      </c>
      <c r="BE42" s="5" t="s">
        <v>91</v>
      </c>
      <c r="BF42" s="3">
        <f>IF(ISERROR(VLOOKUP($BE42,Tables!$M$3:$U$201,BF$2,0)),"0",(VLOOKUP($BE42,Tables!$M$3:$U$201,BF$2,0)))</f>
        <v>236</v>
      </c>
      <c r="BG42" s="4">
        <f>IF(ISERROR(VLOOKUP($BE42,Tables!$M$3:$U$201,BG$2,0)),"0",(VLOOKUP($BE42,Tables!$M$3:$U$201,BG$2,0)))</f>
        <v>62</v>
      </c>
      <c r="BH42" s="4">
        <f>IF(ISERROR(VLOOKUP($BE42,Tables!$M$3:$U$201,BH$2,0)),"0",(VLOOKUP($BE42,Tables!$M$3:$U$201,BH$2,0)))</f>
        <v>42</v>
      </c>
      <c r="BI42" s="4">
        <f>IF(ISERROR(VLOOKUP($BE42,Tables!$M$3:$U$201,BI$2,0)),"0",(VLOOKUP($BE42,Tables!$M$3:$U$201,BI$2,0)))</f>
        <v>132</v>
      </c>
      <c r="BJ42" s="4">
        <f>IF(ISERROR(VLOOKUP($BE42,Tables!$M$3:$U$201,BJ$2,0)),"0",(VLOOKUP($BE42,Tables!$M$3:$U$201,BJ$2,0)))</f>
        <v>314</v>
      </c>
      <c r="BK42" s="4">
        <f>IF(ISERROR(VLOOKUP($BE42,Tables!$M$3:$U$201,BK$2,0)),"0",(VLOOKUP($BE42,Tables!$M$3:$U$201,BK$2,0)))</f>
        <v>522</v>
      </c>
      <c r="BL42" s="4">
        <f>IF(ISERROR(VLOOKUP($BE42,Tables!$M$3:$U$201,BL$2,0)),"0",(VLOOKUP($BE42,Tables!$M$3:$U$201,BL$2,0)))</f>
        <v>-208</v>
      </c>
      <c r="BM42" s="321">
        <f>IF(ISERROR(VLOOKUP($BE42,Tables!$M$3:$U$201,BM$2,0)),"0",(VLOOKUP($BE42,Tables!$M$3:$U$201,BM$2,0)))</f>
        <v>228</v>
      </c>
      <c r="BN42" s="20">
        <v>36</v>
      </c>
      <c r="BO42" s="12">
        <f t="shared" si="11"/>
        <v>20</v>
      </c>
      <c r="BP42" s="13">
        <f t="shared" si="12"/>
        <v>1</v>
      </c>
      <c r="BQ42" s="12" t="str">
        <f t="shared" si="13"/>
        <v/>
      </c>
      <c r="BR42" s="13">
        <f t="shared" si="14"/>
        <v>1</v>
      </c>
      <c r="BS42" s="12" t="str">
        <f t="shared" si="15"/>
        <v/>
      </c>
      <c r="BT42" s="16">
        <f t="shared" si="16"/>
        <v>20000000</v>
      </c>
      <c r="BU42" s="13">
        <f t="shared" si="17"/>
        <v>1</v>
      </c>
      <c r="BV42" s="24" t="str">
        <f t="shared" si="18"/>
        <v>0</v>
      </c>
      <c r="BW42" s="14">
        <v>36</v>
      </c>
      <c r="BX42" s="16">
        <f t="shared" si="19"/>
        <v>20000000000</v>
      </c>
      <c r="BY42" s="15" t="e">
        <f>VLOOKUP(E42,#REF!,2,0)</f>
        <v>#REF!</v>
      </c>
      <c r="BZ42" s="15">
        <f t="shared" si="20"/>
        <v>20</v>
      </c>
      <c r="CA42" s="424">
        <f t="shared" si="21"/>
        <v>1</v>
      </c>
    </row>
    <row r="43" spans="1:79" ht="26.25" customHeight="1" thickBot="1" x14ac:dyDescent="0.3">
      <c r="A43" s="55"/>
      <c r="B43" s="726">
        <f t="shared" si="2"/>
        <v>37</v>
      </c>
      <c r="C43" s="727"/>
      <c r="D43" s="350"/>
      <c r="E43" s="38" t="str">
        <f t="shared" si="22"/>
        <v>Romanista</v>
      </c>
      <c r="F43" s="39">
        <f t="shared" si="23"/>
        <v>7</v>
      </c>
      <c r="G43" s="40">
        <f t="shared" si="3"/>
        <v>130</v>
      </c>
      <c r="H43" s="41">
        <f t="shared" si="4"/>
        <v>33</v>
      </c>
      <c r="I43" s="41">
        <f t="shared" si="5"/>
        <v>11</v>
      </c>
      <c r="J43" s="41">
        <f t="shared" si="6"/>
        <v>88</v>
      </c>
      <c r="K43" s="41">
        <f t="shared" si="7"/>
        <v>161</v>
      </c>
      <c r="L43" s="41">
        <f t="shared" si="8"/>
        <v>368</v>
      </c>
      <c r="M43" s="42">
        <f t="shared" si="9"/>
        <v>-207</v>
      </c>
      <c r="N43" s="43">
        <f t="shared" si="10"/>
        <v>110</v>
      </c>
      <c r="O43" s="406" t="e">
        <f t="shared" si="28"/>
        <v>#REF!</v>
      </c>
      <c r="P43" s="406" t="e">
        <f t="shared" si="28"/>
        <v>#REF!</v>
      </c>
      <c r="Q43" s="406" t="e">
        <f t="shared" si="28"/>
        <v>#REF!</v>
      </c>
      <c r="R43" s="406" t="e">
        <f t="shared" si="28"/>
        <v>#REF!</v>
      </c>
      <c r="S43" s="406" t="e">
        <f t="shared" si="28"/>
        <v>#REF!</v>
      </c>
      <c r="T43" s="406" t="e">
        <f t="shared" si="28"/>
        <v>#REF!</v>
      </c>
      <c r="U43" s="406" t="e">
        <f t="shared" si="28"/>
        <v>#REF!</v>
      </c>
      <c r="V43" s="54" t="e">
        <f t="shared" si="28"/>
        <v>#REF!</v>
      </c>
      <c r="W43" s="407" t="e">
        <f t="shared" si="28"/>
        <v>#REF!</v>
      </c>
      <c r="X43" s="406" t="e">
        <f t="shared" si="28"/>
        <v>#REF!</v>
      </c>
      <c r="Y43" s="406" t="e">
        <f t="shared" si="28"/>
        <v>#REF!</v>
      </c>
      <c r="Z43" s="406" t="e">
        <f t="shared" si="28"/>
        <v>#REF!</v>
      </c>
      <c r="AA43" s="406" t="e">
        <f t="shared" si="28"/>
        <v>#REF!</v>
      </c>
      <c r="AB43" s="406" t="e">
        <f t="shared" si="28"/>
        <v>#REF!</v>
      </c>
      <c r="AC43" s="406" t="e">
        <f t="shared" si="28"/>
        <v>#REF!</v>
      </c>
      <c r="AD43" s="54" t="e">
        <f t="shared" si="28"/>
        <v>#REF!</v>
      </c>
      <c r="AE43" s="54"/>
      <c r="AF43" s="462">
        <f t="shared" si="1"/>
        <v>0.84615384615384615</v>
      </c>
      <c r="AG43" s="54"/>
      <c r="AH43" s="463">
        <f t="shared" si="24"/>
        <v>17</v>
      </c>
      <c r="AI43" s="55"/>
      <c r="AJ43" s="481" t="str">
        <f>IF(ISERROR(VLOOKUP(E43,'2004'!$P$10:$AB$18,13,0)),"-",VLOOKUP(E43,'2004'!$P$10:$AB$18,13,0))</f>
        <v>-</v>
      </c>
      <c r="AK43" s="360" t="str">
        <f>IF(ISERROR(VLOOKUP(E43,'2005'!$P$10:$AB$18,13,0)),"-",VLOOKUP(E43,'2005'!$P$10:$AB$18,13,0))</f>
        <v>-</v>
      </c>
      <c r="AL43" s="360" t="str">
        <f>IF(ISERROR(VLOOKUP(E43,'2006'!$P$10:$AB$60,13,0)),"-",VLOOKUP(E43,'2006'!$P$10:$AB$60,13,0))</f>
        <v>-</v>
      </c>
      <c r="AM43" s="360" t="str">
        <f>IF(ISERROR(VLOOKUP(E43,'2007'!$P$10:$AB$60,13,0)),"-",VLOOKUP(E43,'2007'!$P$10:$AB$60,13,0))</f>
        <v>-</v>
      </c>
      <c r="AN43" s="360" t="str">
        <f>IF(ISERROR(VLOOKUP(E43,'2008'!$P$10:$AB$60,13,0)),"-",VLOOKUP(E43,'2008'!$P$10:$AB$60,13,0))</f>
        <v>-</v>
      </c>
      <c r="AO43" s="360" t="str">
        <f>IF(ISERROR(VLOOKUP(E43,'2009'!$P$10:$AB$80,13,0)),"-",VLOOKUP(E43,'2009'!$P$10:$AB$80,13,0))</f>
        <v>-</v>
      </c>
      <c r="AP43" s="360" t="str">
        <f>IF(ISERROR(VLOOKUP(E43,'2010'!$P$10:$AB$42,13,0)),"-",VLOOKUP(E43,'2010'!$P$10:$AB$42,13,0))</f>
        <v>-</v>
      </c>
      <c r="AQ43" s="360" t="str">
        <f>IF(ISERROR(VLOOKUP(E43,'2011'!$P$10:$AB$28,13,0)),"-",VLOOKUP(E43,'2011'!$P$10:$AB$28,13,0))</f>
        <v>-</v>
      </c>
      <c r="AR43" s="360">
        <f>IF(ISERROR(VLOOKUP(E43,'2012'!$P$10:$AB$46,13,0)),"-",VLOOKUP(E43,'2012'!$P$10:$AB$46,13,0))</f>
        <v>29</v>
      </c>
      <c r="AS43" s="360" t="str">
        <f>IF(ISERROR(VLOOKUP(E43,'2013'!$P$10:$AB$45,13,0)),"-",VLOOKUP(E43,'2013'!$P$10:$AB$45,13,0))</f>
        <v>-</v>
      </c>
      <c r="AT43" s="360" t="str">
        <f>IF(ISERROR(VLOOKUP(E43,'2014'!$P$10:$AB$43,13,0)),"-",VLOOKUP(E43,'2014'!$P$10:$AB$43,13,0))</f>
        <v>-</v>
      </c>
      <c r="AU43" s="360">
        <f>IF(ISERROR(VLOOKUP(E43,'2015'!$P$10:$AB$69,13,0)),"-",VLOOKUP(E43,'2015'!$P$10:$AB$69,13,0))</f>
        <v>44</v>
      </c>
      <c r="AV43" s="360">
        <f>IF(ISERROR(VLOOKUP(E43,'2016'!$P$10:$AB$49,13,0)),"-",VLOOKUP(E43,'2016'!$P$10:$AB$49,13,0))</f>
        <v>30</v>
      </c>
      <c r="AW43" s="458" t="str">
        <f>IF(ISERROR(VLOOKUP(E43,'2017'!$P$10:$AB$47,13,0)),"-",VLOOKUP(E43,'2017'!$P$10:$AB$47,13,0))</f>
        <v>-</v>
      </c>
      <c r="AX43" s="359">
        <f>IF(ISERROR(VLOOKUP(E43,'2018'!$P$10:$AB$55,13,0)),"-",VLOOKUP(E43,'2018'!$P$10:$AB$55,13,0))</f>
        <v>29</v>
      </c>
      <c r="AY43" s="359">
        <f>IF(ISERROR(VLOOKUP(E43,'2019'!$P$10:$AB$55,13,0)),"-",VLOOKUP(E43,'2019'!$P$10:$AB$55,13,0))</f>
        <v>27</v>
      </c>
      <c r="AZ43" s="359">
        <f>IF(ISERROR(VLOOKUP(E43,'2020'!$P$10:$AB$47,13,0)),"-",VLOOKUP(E43,'2020'!$P$10:$AB$47,13,0))</f>
        <v>17</v>
      </c>
      <c r="BA43" s="480">
        <f>IF(ISERROR(VLOOKUP(E43,'2021'!$P$10:$AB$47,13,0)),"-",VLOOKUP(E43,'2021'!$P$10:$AB$47,13,0))</f>
        <v>26</v>
      </c>
      <c r="BB43" s="358"/>
      <c r="BD43" s="25">
        <f t="shared" si="25"/>
        <v>7</v>
      </c>
      <c r="BE43" s="5" t="s">
        <v>83</v>
      </c>
      <c r="BF43" s="3">
        <f>IF(ISERROR(VLOOKUP($BE43,Tables!$M$3:$U$201,BF$2,0)),"0",(VLOOKUP($BE43,Tables!$M$3:$U$201,BF$2,0)))</f>
        <v>244</v>
      </c>
      <c r="BG43" s="4">
        <f>IF(ISERROR(VLOOKUP($BE43,Tables!$M$3:$U$201,BG$2,0)),"0",(VLOOKUP($BE43,Tables!$M$3:$U$201,BG$2,0)))</f>
        <v>156</v>
      </c>
      <c r="BH43" s="4">
        <f>IF(ISERROR(VLOOKUP($BE43,Tables!$M$3:$U$201,BH$2,0)),"0",(VLOOKUP($BE43,Tables!$M$3:$U$201,BH$2,0)))</f>
        <v>35</v>
      </c>
      <c r="BI43" s="4">
        <f>IF(ISERROR(VLOOKUP($BE43,Tables!$M$3:$U$201,BI$2,0)),"0",(VLOOKUP($BE43,Tables!$M$3:$U$201,BI$2,0)))</f>
        <v>53</v>
      </c>
      <c r="BJ43" s="4">
        <f>IF(ISERROR(VLOOKUP($BE43,Tables!$M$3:$U$201,BJ$2,0)),"0",(VLOOKUP($BE43,Tables!$M$3:$U$201,BJ$2,0)))</f>
        <v>685</v>
      </c>
      <c r="BK43" s="4">
        <f>IF(ISERROR(VLOOKUP($BE43,Tables!$M$3:$U$201,BK$2,0)),"0",(VLOOKUP($BE43,Tables!$M$3:$U$201,BK$2,0)))</f>
        <v>344</v>
      </c>
      <c r="BL43" s="4">
        <f>IF(ISERROR(VLOOKUP($BE43,Tables!$M$3:$U$201,BL$2,0)),"0",(VLOOKUP($BE43,Tables!$M$3:$U$201,BL$2,0)))</f>
        <v>341</v>
      </c>
      <c r="BM43" s="321">
        <f>IF(ISERROR(VLOOKUP($BE43,Tables!$M$3:$U$201,BM$2,0)),"0",(VLOOKUP($BE43,Tables!$M$3:$U$201,BM$2,0)))</f>
        <v>503</v>
      </c>
      <c r="BN43" s="20">
        <v>37</v>
      </c>
      <c r="BO43" s="12">
        <f t="shared" si="11"/>
        <v>7</v>
      </c>
      <c r="BP43" s="13">
        <f t="shared" si="12"/>
        <v>1</v>
      </c>
      <c r="BQ43" s="12" t="str">
        <f t="shared" si="13"/>
        <v/>
      </c>
      <c r="BR43" s="13">
        <f t="shared" si="14"/>
        <v>1</v>
      </c>
      <c r="BS43" s="12" t="str">
        <f t="shared" si="15"/>
        <v/>
      </c>
      <c r="BT43" s="16">
        <f t="shared" si="16"/>
        <v>7000000</v>
      </c>
      <c r="BU43" s="13">
        <f t="shared" si="17"/>
        <v>1</v>
      </c>
      <c r="BV43" s="24" t="str">
        <f t="shared" si="18"/>
        <v>0</v>
      </c>
      <c r="BW43" s="14">
        <v>37</v>
      </c>
      <c r="BX43" s="16">
        <f t="shared" si="19"/>
        <v>7000000000</v>
      </c>
      <c r="BY43" s="15" t="e">
        <f>VLOOKUP(E43,#REF!,2,0)</f>
        <v>#REF!</v>
      </c>
      <c r="BZ43" s="15">
        <f t="shared" si="20"/>
        <v>7</v>
      </c>
      <c r="CA43" s="424">
        <f t="shared" si="21"/>
        <v>1</v>
      </c>
    </row>
    <row r="44" spans="1:79" ht="26.25" customHeight="1" thickBot="1" x14ac:dyDescent="0.3">
      <c r="A44" s="55"/>
      <c r="B44" s="726">
        <f t="shared" si="2"/>
        <v>38</v>
      </c>
      <c r="C44" s="727"/>
      <c r="D44" s="350"/>
      <c r="E44" s="38" t="str">
        <f t="shared" si="22"/>
        <v>Wänä81</v>
      </c>
      <c r="F44" s="39">
        <f t="shared" si="23"/>
        <v>4</v>
      </c>
      <c r="G44" s="40">
        <f t="shared" si="3"/>
        <v>70</v>
      </c>
      <c r="H44" s="41">
        <f t="shared" si="4"/>
        <v>33</v>
      </c>
      <c r="I44" s="41">
        <f t="shared" si="5"/>
        <v>10</v>
      </c>
      <c r="J44" s="41">
        <f t="shared" si="6"/>
        <v>27</v>
      </c>
      <c r="K44" s="41">
        <f t="shared" si="7"/>
        <v>154</v>
      </c>
      <c r="L44" s="41">
        <f t="shared" si="8"/>
        <v>115</v>
      </c>
      <c r="M44" s="42">
        <f t="shared" si="9"/>
        <v>39</v>
      </c>
      <c r="N44" s="43">
        <f t="shared" si="10"/>
        <v>109</v>
      </c>
      <c r="O44" s="406" t="e">
        <f t="shared" si="28"/>
        <v>#REF!</v>
      </c>
      <c r="P44" s="406" t="e">
        <f t="shared" si="28"/>
        <v>#REF!</v>
      </c>
      <c r="Q44" s="406" t="e">
        <f t="shared" si="28"/>
        <v>#REF!</v>
      </c>
      <c r="R44" s="406" t="e">
        <f t="shared" si="28"/>
        <v>#REF!</v>
      </c>
      <c r="S44" s="406" t="e">
        <f t="shared" si="28"/>
        <v>#REF!</v>
      </c>
      <c r="T44" s="406" t="e">
        <f t="shared" si="28"/>
        <v>#REF!</v>
      </c>
      <c r="U44" s="406" t="e">
        <f t="shared" si="28"/>
        <v>#REF!</v>
      </c>
      <c r="V44" s="54" t="e">
        <f t="shared" si="28"/>
        <v>#REF!</v>
      </c>
      <c r="W44" s="407" t="e">
        <f t="shared" si="28"/>
        <v>#REF!</v>
      </c>
      <c r="X44" s="406" t="e">
        <f t="shared" si="28"/>
        <v>#REF!</v>
      </c>
      <c r="Y44" s="406" t="e">
        <f t="shared" si="28"/>
        <v>#REF!</v>
      </c>
      <c r="Z44" s="406" t="e">
        <f t="shared" si="28"/>
        <v>#REF!</v>
      </c>
      <c r="AA44" s="406" t="e">
        <f t="shared" si="28"/>
        <v>#REF!</v>
      </c>
      <c r="AB44" s="406" t="e">
        <f t="shared" si="28"/>
        <v>#REF!</v>
      </c>
      <c r="AC44" s="406" t="e">
        <f t="shared" si="28"/>
        <v>#REF!</v>
      </c>
      <c r="AD44" s="54" t="e">
        <f t="shared" si="28"/>
        <v>#REF!</v>
      </c>
      <c r="AE44" s="54"/>
      <c r="AF44" s="462">
        <f t="shared" si="1"/>
        <v>1.5571428571428572</v>
      </c>
      <c r="AG44" s="54"/>
      <c r="AH44" s="463">
        <f t="shared" si="24"/>
        <v>4</v>
      </c>
      <c r="AI44" s="55"/>
      <c r="AJ44" s="481" t="str">
        <f>IF(ISERROR(VLOOKUP(E44,'2004'!$P$10:$AB$18,13,0)),"-",VLOOKUP(E44,'2004'!$P$10:$AB$18,13,0))</f>
        <v>-</v>
      </c>
      <c r="AK44" s="360" t="str">
        <f>IF(ISERROR(VLOOKUP(E44,'2005'!$P$10:$AB$18,13,0)),"-",VLOOKUP(E44,'2005'!$P$10:$AB$18,13,0))</f>
        <v>-</v>
      </c>
      <c r="AL44" s="360" t="str">
        <f>IF(ISERROR(VLOOKUP(E44,'2006'!$P$10:$AB$60,13,0)),"-",VLOOKUP(E44,'2006'!$P$10:$AB$60,13,0))</f>
        <v>-</v>
      </c>
      <c r="AM44" s="360">
        <f>IF(ISERROR(VLOOKUP(E44,'2007'!$P$10:$AB$60,13,0)),"-",VLOOKUP(E44,'2007'!$P$10:$AB$60,13,0))</f>
        <v>26</v>
      </c>
      <c r="AN44" s="360">
        <f>IF(ISERROR(VLOOKUP(E44,'2008'!$P$10:$AB$60,13,0)),"-",VLOOKUP(E44,'2008'!$P$10:$AB$60,13,0))</f>
        <v>21</v>
      </c>
      <c r="AO44" s="360">
        <f>IF(ISERROR(VLOOKUP(E44,'2009'!$P$10:$AB$80,13,0)),"-",VLOOKUP(E44,'2009'!$P$10:$AB$80,13,0))</f>
        <v>23</v>
      </c>
      <c r="AP44" s="360">
        <f>IF(ISERROR(VLOOKUP(E44,'2010'!$P$10:$AB$42,13,0)),"-",VLOOKUP(E44,'2010'!$P$10:$AB$42,13,0))</f>
        <v>4</v>
      </c>
      <c r="AQ44" s="360" t="str">
        <f>IF(ISERROR(VLOOKUP(E44,'2011'!$P$10:$AB$28,13,0)),"-",VLOOKUP(E44,'2011'!$P$10:$AB$28,13,0))</f>
        <v>-</v>
      </c>
      <c r="AR44" s="360" t="str">
        <f>IF(ISERROR(VLOOKUP(E44,'2012'!$P$10:$AB$46,13,0)),"-",VLOOKUP(E44,'2012'!$P$10:$AB$46,13,0))</f>
        <v>-</v>
      </c>
      <c r="AS44" s="360" t="str">
        <f>IF(ISERROR(VLOOKUP(E44,'2013'!$P$10:$AB$45,13,0)),"-",VLOOKUP(E44,'2013'!$P$10:$AB$45,13,0))</f>
        <v>-</v>
      </c>
      <c r="AT44" s="360" t="str">
        <f>IF(ISERROR(VLOOKUP(E44,'2014'!$P$10:$AB$43,13,0)),"-",VLOOKUP(E44,'2014'!$P$10:$AB$43,13,0))</f>
        <v>-</v>
      </c>
      <c r="AU44" s="360" t="str">
        <f>IF(ISERROR(VLOOKUP(E44,'2015'!$P$10:$AB$69,13,0)),"-",VLOOKUP(E44,'2015'!$P$10:$AB$69,13,0))</f>
        <v>-</v>
      </c>
      <c r="AV44" s="360" t="str">
        <f>IF(ISERROR(VLOOKUP(E44,'2016'!$P$10:$AB$49,13,0)),"-",VLOOKUP(E44,'2016'!$P$10:$AB$49,13,0))</f>
        <v>-</v>
      </c>
      <c r="AW44" s="458" t="str">
        <f>IF(ISERROR(VLOOKUP(E44,'2017'!$P$10:$AB$47,13,0)),"-",VLOOKUP(E44,'2017'!$P$10:$AB$47,13,0))</f>
        <v>-</v>
      </c>
      <c r="AX44" s="359" t="str">
        <f>IF(ISERROR(VLOOKUP(E44,'2018'!$P$10:$AB$55,13,0)),"-",VLOOKUP(E44,'2018'!$P$10:$AB$55,13,0))</f>
        <v>-</v>
      </c>
      <c r="AY44" s="359" t="str">
        <f>IF(ISERROR(VLOOKUP(E44,'2019'!$P$10:$AB$55,13,0)),"-",VLOOKUP(E44,'2019'!$P$10:$AB$55,13,0))</f>
        <v>-</v>
      </c>
      <c r="AZ44" s="359" t="str">
        <f>IF(ISERROR(VLOOKUP(E44,'2020'!$P$10:$AB$47,13,0)),"-",VLOOKUP(E44,'2020'!$P$10:$AB$47,13,0))</f>
        <v>-</v>
      </c>
      <c r="BA44" s="480" t="str">
        <f>IF(ISERROR(VLOOKUP(E44,'2021'!$P$10:$AB$47,13,0)),"-",VLOOKUP(E44,'2021'!$P$10:$AB$47,13,0))</f>
        <v>-</v>
      </c>
      <c r="BB44" s="358"/>
      <c r="BD44" s="25">
        <f t="shared" si="25"/>
        <v>166</v>
      </c>
      <c r="BE44" s="5" t="s">
        <v>297</v>
      </c>
      <c r="BF44" s="3">
        <f>IF(ISERROR(VLOOKUP($BE44,Tables!$M$3:$U$201,BF$2,0)),"0",(VLOOKUP($BE44,Tables!$M$3:$U$201,BF$2,0)))</f>
        <v>14</v>
      </c>
      <c r="BG44" s="4">
        <f>IF(ISERROR(VLOOKUP($BE44,Tables!$M$3:$U$201,BG$2,0)),"0",(VLOOKUP($BE44,Tables!$M$3:$U$201,BG$2,0)))</f>
        <v>0</v>
      </c>
      <c r="BH44" s="4">
        <f>IF(ISERROR(VLOOKUP($BE44,Tables!$M$3:$U$201,BH$2,0)),"0",(VLOOKUP($BE44,Tables!$M$3:$U$201,BH$2,0)))</f>
        <v>2</v>
      </c>
      <c r="BI44" s="4">
        <f>IF(ISERROR(VLOOKUP($BE44,Tables!$M$3:$U$201,BI$2,0)),"0",(VLOOKUP($BE44,Tables!$M$3:$U$201,BI$2,0)))</f>
        <v>12</v>
      </c>
      <c r="BJ44" s="4">
        <f>IF(ISERROR(VLOOKUP($BE44,Tables!$M$3:$U$201,BJ$2,0)),"0",(VLOOKUP($BE44,Tables!$M$3:$U$201,BJ$2,0)))</f>
        <v>18</v>
      </c>
      <c r="BK44" s="4">
        <f>IF(ISERROR(VLOOKUP($BE44,Tables!$M$3:$U$201,BK$2,0)),"0",(VLOOKUP($BE44,Tables!$M$3:$U$201,BK$2,0)))</f>
        <v>55</v>
      </c>
      <c r="BL44" s="4">
        <f>IF(ISERROR(VLOOKUP($BE44,Tables!$M$3:$U$201,BL$2,0)),"0",(VLOOKUP($BE44,Tables!$M$3:$U$201,BL$2,0)))</f>
        <v>-37</v>
      </c>
      <c r="BM44" s="321">
        <f>IF(ISERROR(VLOOKUP($BE44,Tables!$M$3:$U$201,BM$2,0)),"0",(VLOOKUP($BE44,Tables!$M$3:$U$201,BM$2,0)))</f>
        <v>2</v>
      </c>
      <c r="BN44" s="20">
        <v>38</v>
      </c>
      <c r="BO44" s="12">
        <f t="shared" si="11"/>
        <v>166</v>
      </c>
      <c r="BP44" s="13">
        <f t="shared" si="12"/>
        <v>3</v>
      </c>
      <c r="BQ44" s="12">
        <f t="shared" si="13"/>
        <v>127</v>
      </c>
      <c r="BR44" s="13">
        <f t="shared" si="14"/>
        <v>4</v>
      </c>
      <c r="BS44" s="12">
        <f t="shared" si="15"/>
        <v>122</v>
      </c>
      <c r="BT44" s="16">
        <f t="shared" si="16"/>
        <v>166127122</v>
      </c>
      <c r="BU44" s="13">
        <f t="shared" si="17"/>
        <v>1</v>
      </c>
      <c r="BV44" s="24" t="str">
        <f t="shared" si="18"/>
        <v>0</v>
      </c>
      <c r="BW44" s="14">
        <v>38</v>
      </c>
      <c r="BX44" s="16">
        <f t="shared" si="19"/>
        <v>166127122000</v>
      </c>
      <c r="BY44" s="15" t="e">
        <f>VLOOKUP(E44,#REF!,2,0)</f>
        <v>#REF!</v>
      </c>
      <c r="BZ44" s="15">
        <f t="shared" si="20"/>
        <v>166</v>
      </c>
      <c r="CA44" s="424">
        <f t="shared" si="21"/>
        <v>1</v>
      </c>
    </row>
    <row r="45" spans="1:79" ht="26.25" customHeight="1" thickBot="1" x14ac:dyDescent="0.3">
      <c r="A45" s="55"/>
      <c r="B45" s="726">
        <f t="shared" si="2"/>
        <v>39</v>
      </c>
      <c r="C45" s="727"/>
      <c r="D45" s="350"/>
      <c r="E45" s="38" t="str">
        <f t="shared" si="22"/>
        <v>gomi</v>
      </c>
      <c r="F45" s="39">
        <f t="shared" si="23"/>
        <v>2</v>
      </c>
      <c r="G45" s="40">
        <f t="shared" si="3"/>
        <v>44</v>
      </c>
      <c r="H45" s="41">
        <f t="shared" si="4"/>
        <v>32</v>
      </c>
      <c r="I45" s="41">
        <f t="shared" si="5"/>
        <v>3</v>
      </c>
      <c r="J45" s="41">
        <f t="shared" si="6"/>
        <v>9</v>
      </c>
      <c r="K45" s="41">
        <f t="shared" si="7"/>
        <v>147</v>
      </c>
      <c r="L45" s="41">
        <f t="shared" si="8"/>
        <v>64</v>
      </c>
      <c r="M45" s="42">
        <f t="shared" si="9"/>
        <v>83</v>
      </c>
      <c r="N45" s="43">
        <f t="shared" si="10"/>
        <v>99</v>
      </c>
      <c r="O45" s="406" t="e">
        <f t="shared" si="28"/>
        <v>#REF!</v>
      </c>
      <c r="P45" s="406" t="e">
        <f t="shared" si="28"/>
        <v>#REF!</v>
      </c>
      <c r="Q45" s="406" t="e">
        <f t="shared" si="28"/>
        <v>#REF!</v>
      </c>
      <c r="R45" s="406" t="e">
        <f t="shared" si="28"/>
        <v>#REF!</v>
      </c>
      <c r="S45" s="406" t="e">
        <f t="shared" si="28"/>
        <v>#REF!</v>
      </c>
      <c r="T45" s="406" t="e">
        <f t="shared" si="28"/>
        <v>#REF!</v>
      </c>
      <c r="U45" s="406" t="e">
        <f t="shared" si="28"/>
        <v>#REF!</v>
      </c>
      <c r="V45" s="54" t="e">
        <f t="shared" si="28"/>
        <v>#REF!</v>
      </c>
      <c r="W45" s="407" t="e">
        <f t="shared" si="28"/>
        <v>#REF!</v>
      </c>
      <c r="X45" s="406" t="e">
        <f t="shared" si="28"/>
        <v>#REF!</v>
      </c>
      <c r="Y45" s="406" t="e">
        <f t="shared" si="28"/>
        <v>#REF!</v>
      </c>
      <c r="Z45" s="406" t="e">
        <f t="shared" si="28"/>
        <v>#REF!</v>
      </c>
      <c r="AA45" s="406" t="e">
        <f t="shared" si="28"/>
        <v>#REF!</v>
      </c>
      <c r="AB45" s="406" t="e">
        <f t="shared" si="28"/>
        <v>#REF!</v>
      </c>
      <c r="AC45" s="406" t="e">
        <f t="shared" si="28"/>
        <v>#REF!</v>
      </c>
      <c r="AD45" s="54" t="e">
        <f t="shared" si="28"/>
        <v>#REF!</v>
      </c>
      <c r="AE45" s="54"/>
      <c r="AF45" s="462">
        <f t="shared" si="1"/>
        <v>2.25</v>
      </c>
      <c r="AG45" s="54"/>
      <c r="AH45" s="463">
        <f t="shared" si="24"/>
        <v>3</v>
      </c>
      <c r="AI45" s="55"/>
      <c r="AJ45" s="481" t="str">
        <f>IF(ISERROR(VLOOKUP(E45,'2004'!$P$10:$AB$18,13,0)),"-",VLOOKUP(E45,'2004'!$P$10:$AB$18,13,0))</f>
        <v>-</v>
      </c>
      <c r="AK45" s="360" t="str">
        <f>IF(ISERROR(VLOOKUP(E45,'2005'!$P$10:$AB$18,13,0)),"-",VLOOKUP(E45,'2005'!$P$10:$AB$18,13,0))</f>
        <v>-</v>
      </c>
      <c r="AL45" s="360" t="str">
        <f>IF(ISERROR(VLOOKUP(E45,'2006'!$P$10:$AB$60,13,0)),"-",VLOOKUP(E45,'2006'!$P$10:$AB$60,13,0))</f>
        <v>-</v>
      </c>
      <c r="AM45" s="360" t="str">
        <f>IF(ISERROR(VLOOKUP(E45,'2007'!$P$10:$AB$60,13,0)),"-",VLOOKUP(E45,'2007'!$P$10:$AB$60,13,0))</f>
        <v>-</v>
      </c>
      <c r="AN45" s="360" t="str">
        <f>IF(ISERROR(VLOOKUP(E45,'2008'!$P$10:$AB$60,13,0)),"-",VLOOKUP(E45,'2008'!$P$10:$AB$60,13,0))</f>
        <v>-</v>
      </c>
      <c r="AO45" s="360" t="str">
        <f>IF(ISERROR(VLOOKUP(E45,'2009'!$P$10:$AB$80,13,0)),"-",VLOOKUP(E45,'2009'!$P$10:$AB$80,13,0))</f>
        <v>-</v>
      </c>
      <c r="AP45" s="360">
        <f>IF(ISERROR(VLOOKUP(E45,'2010'!$P$10:$AB$42,13,0)),"-",VLOOKUP(E45,'2010'!$P$10:$AB$42,13,0))</f>
        <v>5</v>
      </c>
      <c r="AQ45" s="360" t="str">
        <f>IF(ISERROR(VLOOKUP(E45,'2011'!$P$10:$AB$28,13,0)),"-",VLOOKUP(E45,'2011'!$P$10:$AB$28,13,0))</f>
        <v>-</v>
      </c>
      <c r="AR45" s="360" t="str">
        <f>IF(ISERROR(VLOOKUP(E45,'2012'!$P$10:$AB$46,13,0)),"-",VLOOKUP(E45,'2012'!$P$10:$AB$46,13,0))</f>
        <v>-</v>
      </c>
      <c r="AS45" s="360" t="str">
        <f>IF(ISERROR(VLOOKUP(E45,'2013'!$P$10:$AB$45,13,0)),"-",VLOOKUP(E45,'2013'!$P$10:$AB$45,13,0))</f>
        <v>-</v>
      </c>
      <c r="AT45" s="360" t="str">
        <f>IF(ISERROR(VLOOKUP(E45,'2014'!$P$10:$AB$43,13,0)),"-",VLOOKUP(E45,'2014'!$P$10:$AB$43,13,0))</f>
        <v>-</v>
      </c>
      <c r="AU45" s="360">
        <f>IF(ISERROR(VLOOKUP(E45,'2015'!$P$10:$AB$69,13,0)),"-",VLOOKUP(E45,'2015'!$P$10:$AB$69,13,0))</f>
        <v>3</v>
      </c>
      <c r="AV45" s="360" t="str">
        <f>IF(ISERROR(VLOOKUP(E45,'2016'!$P$10:$AB$49,13,0)),"-",VLOOKUP(E45,'2016'!$P$10:$AB$49,13,0))</f>
        <v>-</v>
      </c>
      <c r="AW45" s="458" t="str">
        <f>IF(ISERROR(VLOOKUP(E45,'2017'!$P$10:$AB$47,13,0)),"-",VLOOKUP(E45,'2017'!$P$10:$AB$47,13,0))</f>
        <v>-</v>
      </c>
      <c r="AX45" s="359" t="str">
        <f>IF(ISERROR(VLOOKUP(E45,'2018'!$P$10:$AB$55,13,0)),"-",VLOOKUP(E45,'2018'!$P$10:$AB$55,13,0))</f>
        <v>-</v>
      </c>
      <c r="AY45" s="359" t="str">
        <f>IF(ISERROR(VLOOKUP(E45,'2019'!$P$10:$AB$55,13,0)),"-",VLOOKUP(E45,'2019'!$P$10:$AB$55,13,0))</f>
        <v>-</v>
      </c>
      <c r="AZ45" s="359" t="str">
        <f>IF(ISERROR(VLOOKUP(E45,'2020'!$P$10:$AB$47,13,0)),"-",VLOOKUP(E45,'2020'!$P$10:$AB$47,13,0))</f>
        <v>-</v>
      </c>
      <c r="BA45" s="480" t="str">
        <f>IF(ISERROR(VLOOKUP(E45,'2021'!$P$10:$AB$47,13,0)),"-",VLOOKUP(E45,'2021'!$P$10:$AB$47,13,0))</f>
        <v>-</v>
      </c>
      <c r="BB45" s="358"/>
      <c r="BD45" s="25">
        <f t="shared" si="25"/>
        <v>64</v>
      </c>
      <c r="BE45" s="5" t="s">
        <v>177</v>
      </c>
      <c r="BF45" s="3">
        <f>IF(ISERROR(VLOOKUP($BE45,Tables!$M$3:$U$201,BF$2,0)),"0",(VLOOKUP($BE45,Tables!$M$3:$U$201,BF$2,0)))</f>
        <v>34</v>
      </c>
      <c r="BG45" s="4">
        <f>IF(ISERROR(VLOOKUP($BE45,Tables!$M$3:$U$201,BG$2,0)),"0",(VLOOKUP($BE45,Tables!$M$3:$U$201,BG$2,0)))</f>
        <v>14</v>
      </c>
      <c r="BH45" s="4">
        <f>IF(ISERROR(VLOOKUP($BE45,Tables!$M$3:$U$201,BH$2,0)),"0",(VLOOKUP($BE45,Tables!$M$3:$U$201,BH$2,0)))</f>
        <v>3</v>
      </c>
      <c r="BI45" s="4">
        <f>IF(ISERROR(VLOOKUP($BE45,Tables!$M$3:$U$201,BI$2,0)),"0",(VLOOKUP($BE45,Tables!$M$3:$U$201,BI$2,0)))</f>
        <v>17</v>
      </c>
      <c r="BJ45" s="4">
        <f>IF(ISERROR(VLOOKUP($BE45,Tables!$M$3:$U$201,BJ$2,0)),"0",(VLOOKUP($BE45,Tables!$M$3:$U$201,BJ$2,0)))</f>
        <v>53</v>
      </c>
      <c r="BK45" s="4">
        <f>IF(ISERROR(VLOOKUP($BE45,Tables!$M$3:$U$201,BK$2,0)),"0",(VLOOKUP($BE45,Tables!$M$3:$U$201,BK$2,0)))</f>
        <v>66</v>
      </c>
      <c r="BL45" s="4">
        <f>IF(ISERROR(VLOOKUP($BE45,Tables!$M$3:$U$201,BL$2,0)),"0",(VLOOKUP($BE45,Tables!$M$3:$U$201,BL$2,0)))</f>
        <v>-13</v>
      </c>
      <c r="BM45" s="321">
        <f>IF(ISERROR(VLOOKUP($BE45,Tables!$M$3:$U$201,BM$2,0)),"0",(VLOOKUP($BE45,Tables!$M$3:$U$201,BM$2,0)))</f>
        <v>45</v>
      </c>
      <c r="BN45" s="20">
        <v>39</v>
      </c>
      <c r="BO45" s="12">
        <f t="shared" si="11"/>
        <v>64</v>
      </c>
      <c r="BP45" s="13">
        <f t="shared" si="12"/>
        <v>2</v>
      </c>
      <c r="BQ45" s="12">
        <f t="shared" si="13"/>
        <v>70</v>
      </c>
      <c r="BR45" s="13">
        <f t="shared" si="14"/>
        <v>4</v>
      </c>
      <c r="BS45" s="12">
        <f t="shared" si="15"/>
        <v>68</v>
      </c>
      <c r="BT45" s="16">
        <f t="shared" si="16"/>
        <v>64070068</v>
      </c>
      <c r="BU45" s="13">
        <f t="shared" si="17"/>
        <v>1</v>
      </c>
      <c r="BV45" s="24" t="str">
        <f t="shared" si="18"/>
        <v>0</v>
      </c>
      <c r="BW45" s="14">
        <v>39</v>
      </c>
      <c r="BX45" s="16">
        <f t="shared" si="19"/>
        <v>64070068000</v>
      </c>
      <c r="BY45" s="15" t="e">
        <f>VLOOKUP(E45,#REF!,2,0)</f>
        <v>#REF!</v>
      </c>
      <c r="BZ45" s="15">
        <f t="shared" si="20"/>
        <v>64</v>
      </c>
      <c r="CA45" s="424">
        <f t="shared" si="21"/>
        <v>1</v>
      </c>
    </row>
    <row r="46" spans="1:79" ht="26.25" customHeight="1" thickBot="1" x14ac:dyDescent="0.3">
      <c r="A46" s="55"/>
      <c r="B46" s="726">
        <f t="shared" si="2"/>
        <v>40</v>
      </c>
      <c r="C46" s="727"/>
      <c r="D46" s="350"/>
      <c r="E46" s="38" t="str">
        <f t="shared" si="22"/>
        <v>Sasy</v>
      </c>
      <c r="F46" s="39">
        <f t="shared" si="23"/>
        <v>3</v>
      </c>
      <c r="G46" s="40">
        <f t="shared" si="3"/>
        <v>57</v>
      </c>
      <c r="H46" s="41">
        <f t="shared" si="4"/>
        <v>30</v>
      </c>
      <c r="I46" s="41">
        <f t="shared" si="5"/>
        <v>9</v>
      </c>
      <c r="J46" s="41">
        <f t="shared" si="6"/>
        <v>18</v>
      </c>
      <c r="K46" s="41">
        <f t="shared" si="7"/>
        <v>104</v>
      </c>
      <c r="L46" s="41">
        <f t="shared" si="8"/>
        <v>83</v>
      </c>
      <c r="M46" s="42">
        <f t="shared" si="9"/>
        <v>21</v>
      </c>
      <c r="N46" s="43">
        <f t="shared" si="10"/>
        <v>99</v>
      </c>
      <c r="O46" s="406" t="e">
        <f t="shared" si="28"/>
        <v>#REF!</v>
      </c>
      <c r="P46" s="406" t="e">
        <f t="shared" si="28"/>
        <v>#REF!</v>
      </c>
      <c r="Q46" s="406" t="e">
        <f t="shared" si="28"/>
        <v>#REF!</v>
      </c>
      <c r="R46" s="406" t="e">
        <f t="shared" si="28"/>
        <v>#REF!</v>
      </c>
      <c r="S46" s="406" t="e">
        <f t="shared" si="28"/>
        <v>#REF!</v>
      </c>
      <c r="T46" s="406" t="e">
        <f t="shared" si="28"/>
        <v>#REF!</v>
      </c>
      <c r="U46" s="406" t="e">
        <f t="shared" si="28"/>
        <v>#REF!</v>
      </c>
      <c r="V46" s="54" t="e">
        <f t="shared" si="28"/>
        <v>#REF!</v>
      </c>
      <c r="W46" s="407" t="e">
        <f t="shared" si="28"/>
        <v>#REF!</v>
      </c>
      <c r="X46" s="406" t="e">
        <f t="shared" si="28"/>
        <v>#REF!</v>
      </c>
      <c r="Y46" s="406" t="e">
        <f t="shared" si="28"/>
        <v>#REF!</v>
      </c>
      <c r="Z46" s="406" t="e">
        <f t="shared" si="28"/>
        <v>#REF!</v>
      </c>
      <c r="AA46" s="406" t="e">
        <f t="shared" si="28"/>
        <v>#REF!</v>
      </c>
      <c r="AB46" s="406" t="e">
        <f t="shared" si="28"/>
        <v>#REF!</v>
      </c>
      <c r="AC46" s="406" t="e">
        <f t="shared" si="28"/>
        <v>#REF!</v>
      </c>
      <c r="AD46" s="54" t="e">
        <f t="shared" si="28"/>
        <v>#REF!</v>
      </c>
      <c r="AE46" s="54"/>
      <c r="AF46" s="462">
        <f t="shared" si="1"/>
        <v>1.736842105263158</v>
      </c>
      <c r="AG46" s="54"/>
      <c r="AH46" s="463">
        <f t="shared" si="24"/>
        <v>4</v>
      </c>
      <c r="AI46" s="55"/>
      <c r="AJ46" s="481" t="str">
        <f>IF(ISERROR(VLOOKUP(E46,'2004'!$P$10:$AB$18,13,0)),"-",VLOOKUP(E46,'2004'!$P$10:$AB$18,13,0))</f>
        <v>-</v>
      </c>
      <c r="AK46" s="360" t="str">
        <f>IF(ISERROR(VLOOKUP(E46,'2005'!$P$10:$AB$18,13,0)),"-",VLOOKUP(E46,'2005'!$P$10:$AB$18,13,0))</f>
        <v>-</v>
      </c>
      <c r="AL46" s="360" t="str">
        <f>IF(ISERROR(VLOOKUP(E46,'2006'!$P$10:$AB$60,13,0)),"-",VLOOKUP(E46,'2006'!$P$10:$AB$60,13,0))</f>
        <v>-</v>
      </c>
      <c r="AM46" s="360">
        <f>IF(ISERROR(VLOOKUP(E46,'2007'!$P$10:$AB$60,13,0)),"-",VLOOKUP(E46,'2007'!$P$10:$AB$60,13,0))</f>
        <v>4</v>
      </c>
      <c r="AN46" s="360">
        <f>IF(ISERROR(VLOOKUP(E46,'2008'!$P$10:$AB$60,13,0)),"-",VLOOKUP(E46,'2008'!$P$10:$AB$60,13,0))</f>
        <v>13</v>
      </c>
      <c r="AO46" s="360">
        <f>IF(ISERROR(VLOOKUP(E46,'2009'!$P$10:$AB$80,13,0)),"-",VLOOKUP(E46,'2009'!$P$10:$AB$80,13,0))</f>
        <v>14</v>
      </c>
      <c r="AP46" s="360" t="str">
        <f>IF(ISERROR(VLOOKUP(E46,'2010'!$P$10:$AB$42,13,0)),"-",VLOOKUP(E46,'2010'!$P$10:$AB$42,13,0))</f>
        <v>-</v>
      </c>
      <c r="AQ46" s="360" t="str">
        <f>IF(ISERROR(VLOOKUP(E46,'2011'!$P$10:$AB$28,13,0)),"-",VLOOKUP(E46,'2011'!$P$10:$AB$28,13,0))</f>
        <v>-</v>
      </c>
      <c r="AR46" s="360" t="str">
        <f>IF(ISERROR(VLOOKUP(E46,'2012'!$P$10:$AB$46,13,0)),"-",VLOOKUP(E46,'2012'!$P$10:$AB$46,13,0))</f>
        <v>-</v>
      </c>
      <c r="AS46" s="360" t="str">
        <f>IF(ISERROR(VLOOKUP(E46,'2013'!$P$10:$AB$45,13,0)),"-",VLOOKUP(E46,'2013'!$P$10:$AB$45,13,0))</f>
        <v>-</v>
      </c>
      <c r="AT46" s="360" t="str">
        <f>IF(ISERROR(VLOOKUP(E46,'2014'!$P$10:$AB$43,13,0)),"-",VLOOKUP(E46,'2014'!$P$10:$AB$43,13,0))</f>
        <v>-</v>
      </c>
      <c r="AU46" s="360" t="str">
        <f>IF(ISERROR(VLOOKUP(E46,'2015'!$P$10:$AB$69,13,0)),"-",VLOOKUP(E46,'2015'!$P$10:$AB$69,13,0))</f>
        <v>-</v>
      </c>
      <c r="AV46" s="360" t="str">
        <f>IF(ISERROR(VLOOKUP(E46,'2016'!$P$10:$AB$49,13,0)),"-",VLOOKUP(E46,'2016'!$P$10:$AB$49,13,0))</f>
        <v>-</v>
      </c>
      <c r="AW46" s="458" t="str">
        <f>IF(ISERROR(VLOOKUP(E46,'2017'!$P$10:$AB$47,13,0)),"-",VLOOKUP(E46,'2017'!$P$10:$AB$47,13,0))</f>
        <v>-</v>
      </c>
      <c r="AX46" s="359" t="str">
        <f>IF(ISERROR(VLOOKUP(E46,'2018'!$P$10:$AB$55,13,0)),"-",VLOOKUP(E46,'2018'!$P$10:$AB$55,13,0))</f>
        <v>-</v>
      </c>
      <c r="AY46" s="359" t="str">
        <f>IF(ISERROR(VLOOKUP(E46,'2019'!$P$10:$AB$55,13,0)),"-",VLOOKUP(E46,'2019'!$P$10:$AB$55,13,0))</f>
        <v>-</v>
      </c>
      <c r="AZ46" s="359" t="str">
        <f>IF(ISERROR(VLOOKUP(E46,'2020'!$P$10:$AB$47,13,0)),"-",VLOOKUP(E46,'2020'!$P$10:$AB$47,13,0))</f>
        <v>-</v>
      </c>
      <c r="BA46" s="480" t="str">
        <f>IF(ISERROR(VLOOKUP(E46,'2021'!$P$10:$AB$47,13,0)),"-",VLOOKUP(E46,'2021'!$P$10:$AB$47,13,0))</f>
        <v>-</v>
      </c>
      <c r="BB46" s="358"/>
      <c r="BD46" s="25">
        <f t="shared" si="25"/>
        <v>15</v>
      </c>
      <c r="BE46" s="5" t="s">
        <v>93</v>
      </c>
      <c r="BF46" s="3">
        <f>IF(ISERROR(VLOOKUP($BE46,Tables!$M$3:$U$201,BF$2,0)),"0",(VLOOKUP($BE46,Tables!$M$3:$U$201,BF$2,0)))</f>
        <v>190</v>
      </c>
      <c r="BG46" s="4">
        <f>IF(ISERROR(VLOOKUP($BE46,Tables!$M$3:$U$201,BG$2,0)),"0",(VLOOKUP($BE46,Tables!$M$3:$U$201,BG$2,0)))</f>
        <v>97</v>
      </c>
      <c r="BH46" s="4">
        <f>IF(ISERROR(VLOOKUP($BE46,Tables!$M$3:$U$201,BH$2,0)),"0",(VLOOKUP($BE46,Tables!$M$3:$U$201,BH$2,0)))</f>
        <v>32</v>
      </c>
      <c r="BI46" s="4">
        <f>IF(ISERROR(VLOOKUP($BE46,Tables!$M$3:$U$201,BI$2,0)),"0",(VLOOKUP($BE46,Tables!$M$3:$U$201,BI$2,0)))</f>
        <v>61</v>
      </c>
      <c r="BJ46" s="4">
        <f>IF(ISERROR(VLOOKUP($BE46,Tables!$M$3:$U$201,BJ$2,0)),"0",(VLOOKUP($BE46,Tables!$M$3:$U$201,BJ$2,0)))</f>
        <v>430</v>
      </c>
      <c r="BK46" s="4">
        <f>IF(ISERROR(VLOOKUP($BE46,Tables!$M$3:$U$201,BK$2,0)),"0",(VLOOKUP($BE46,Tables!$M$3:$U$201,BK$2,0)))</f>
        <v>299</v>
      </c>
      <c r="BL46" s="4">
        <f>IF(ISERROR(VLOOKUP($BE46,Tables!$M$3:$U$201,BL$2,0)),"0",(VLOOKUP($BE46,Tables!$M$3:$U$201,BL$2,0)))</f>
        <v>131</v>
      </c>
      <c r="BM46" s="321">
        <f>IF(ISERROR(VLOOKUP($BE46,Tables!$M$3:$U$201,BM$2,0)),"0",(VLOOKUP($BE46,Tables!$M$3:$U$201,BM$2,0)))</f>
        <v>323</v>
      </c>
      <c r="BN46" s="20">
        <v>40</v>
      </c>
      <c r="BO46" s="12">
        <f t="shared" si="11"/>
        <v>15</v>
      </c>
      <c r="BP46" s="13">
        <f t="shared" si="12"/>
        <v>1</v>
      </c>
      <c r="BQ46" s="12" t="str">
        <f t="shared" si="13"/>
        <v/>
      </c>
      <c r="BR46" s="13">
        <f t="shared" si="14"/>
        <v>1</v>
      </c>
      <c r="BS46" s="12" t="str">
        <f t="shared" si="15"/>
        <v/>
      </c>
      <c r="BT46" s="16">
        <f t="shared" si="16"/>
        <v>15000000</v>
      </c>
      <c r="BU46" s="13">
        <f t="shared" si="17"/>
        <v>1</v>
      </c>
      <c r="BV46" s="24" t="str">
        <f t="shared" si="18"/>
        <v>0</v>
      </c>
      <c r="BW46" s="14">
        <v>40</v>
      </c>
      <c r="BX46" s="16">
        <f t="shared" si="19"/>
        <v>15000000000</v>
      </c>
      <c r="BY46" s="15" t="e">
        <f>VLOOKUP(E46,#REF!,2,0)</f>
        <v>#REF!</v>
      </c>
      <c r="BZ46" s="15">
        <f t="shared" si="20"/>
        <v>15</v>
      </c>
      <c r="CA46" s="424">
        <f t="shared" si="21"/>
        <v>1</v>
      </c>
    </row>
    <row r="47" spans="1:79" ht="26.25" customHeight="1" thickBot="1" x14ac:dyDescent="0.3">
      <c r="A47" s="55"/>
      <c r="B47" s="726">
        <f t="shared" si="2"/>
        <v>41</v>
      </c>
      <c r="C47" s="727"/>
      <c r="D47" s="350"/>
      <c r="E47" s="38" t="str">
        <f t="shared" si="22"/>
        <v>Egebjerg Luxus</v>
      </c>
      <c r="F47" s="39">
        <f t="shared" si="23"/>
        <v>5</v>
      </c>
      <c r="G47" s="40">
        <f t="shared" si="3"/>
        <v>83</v>
      </c>
      <c r="H47" s="41">
        <f t="shared" si="4"/>
        <v>29</v>
      </c>
      <c r="I47" s="41">
        <f t="shared" si="5"/>
        <v>9</v>
      </c>
      <c r="J47" s="41">
        <f t="shared" si="6"/>
        <v>45</v>
      </c>
      <c r="K47" s="41">
        <f t="shared" si="7"/>
        <v>127</v>
      </c>
      <c r="L47" s="41">
        <f t="shared" si="8"/>
        <v>185</v>
      </c>
      <c r="M47" s="42">
        <f t="shared" si="9"/>
        <v>-58</v>
      </c>
      <c r="N47" s="43">
        <f t="shared" si="10"/>
        <v>96</v>
      </c>
      <c r="O47" s="408" t="e">
        <f t="shared" ref="O47:AD56" si="29">IF(ISNA(VLOOKUP($B47,$BD$7:$BM$183,COLUMN()-3,0)),0,VLOOKUP($B47,$BD$7:$BM$183,COLUMN()-3,0))</f>
        <v>#REF!</v>
      </c>
      <c r="P47" s="408" t="e">
        <f t="shared" si="29"/>
        <v>#REF!</v>
      </c>
      <c r="Q47" s="408" t="e">
        <f t="shared" si="29"/>
        <v>#REF!</v>
      </c>
      <c r="R47" s="408" t="e">
        <f t="shared" si="29"/>
        <v>#REF!</v>
      </c>
      <c r="S47" s="408" t="e">
        <f t="shared" si="29"/>
        <v>#REF!</v>
      </c>
      <c r="T47" s="408" t="e">
        <f t="shared" si="29"/>
        <v>#REF!</v>
      </c>
      <c r="U47" s="408" t="e">
        <f t="shared" si="29"/>
        <v>#REF!</v>
      </c>
      <c r="V47" s="52" t="e">
        <f t="shared" si="29"/>
        <v>#REF!</v>
      </c>
      <c r="W47" s="409" t="e">
        <f t="shared" si="29"/>
        <v>#REF!</v>
      </c>
      <c r="X47" s="408" t="e">
        <f t="shared" si="29"/>
        <v>#REF!</v>
      </c>
      <c r="Y47" s="408" t="e">
        <f t="shared" si="29"/>
        <v>#REF!</v>
      </c>
      <c r="Z47" s="408" t="e">
        <f t="shared" si="29"/>
        <v>#REF!</v>
      </c>
      <c r="AA47" s="408" t="e">
        <f t="shared" si="29"/>
        <v>#REF!</v>
      </c>
      <c r="AB47" s="408" t="e">
        <f t="shared" si="29"/>
        <v>#REF!</v>
      </c>
      <c r="AC47" s="408" t="e">
        <f t="shared" si="29"/>
        <v>#REF!</v>
      </c>
      <c r="AD47" s="52" t="e">
        <f t="shared" si="29"/>
        <v>#REF!</v>
      </c>
      <c r="AE47" s="52"/>
      <c r="AF47" s="473">
        <f t="shared" si="1"/>
        <v>1.1566265060240963</v>
      </c>
      <c r="AG47" s="52"/>
      <c r="AH47" s="463">
        <f t="shared" si="24"/>
        <v>18</v>
      </c>
      <c r="AI47" s="55"/>
      <c r="AJ47" s="481" t="str">
        <f>IF(ISERROR(VLOOKUP(E47,'2004'!$P$10:$AB$18,13,0)),"-",VLOOKUP(E47,'2004'!$P$10:$AB$18,13,0))</f>
        <v>-</v>
      </c>
      <c r="AK47" s="360" t="str">
        <f>IF(ISERROR(VLOOKUP(E47,'2005'!$P$10:$AB$18,13,0)),"-",VLOOKUP(E47,'2005'!$P$10:$AB$18,13,0))</f>
        <v>-</v>
      </c>
      <c r="AL47" s="360" t="str">
        <f>IF(ISERROR(VLOOKUP(E47,'2006'!$P$10:$AB$60,13,0)),"-",VLOOKUP(E47,'2006'!$P$10:$AB$60,13,0))</f>
        <v>-</v>
      </c>
      <c r="AM47" s="360" t="str">
        <f>IF(ISERROR(VLOOKUP(E47,'2007'!$P$10:$AB$60,13,0)),"-",VLOOKUP(E47,'2007'!$P$10:$AB$60,13,0))</f>
        <v>-</v>
      </c>
      <c r="AN47" s="360" t="str">
        <f>IF(ISERROR(VLOOKUP(E47,'2008'!$P$10:$AB$60,13,0)),"-",VLOOKUP(E47,'2008'!$P$10:$AB$60,13,0))</f>
        <v>-</v>
      </c>
      <c r="AO47" s="360" t="str">
        <f>IF(ISERROR(VLOOKUP(E47,'2009'!$P$10:$AB$80,13,0)),"-",VLOOKUP(E47,'2009'!$P$10:$AB$80,13,0))</f>
        <v>-</v>
      </c>
      <c r="AP47" s="360" t="str">
        <f>IF(ISERROR(VLOOKUP(E47,'2010'!$P$10:$AB$42,13,0)),"-",VLOOKUP(E47,'2010'!$P$10:$AB$42,13,0))</f>
        <v>-</v>
      </c>
      <c r="AQ47" s="360" t="str">
        <f>IF(ISERROR(VLOOKUP(E47,'2011'!$P$10:$AB$28,13,0)),"-",VLOOKUP(E47,'2011'!$P$10:$AB$28,13,0))</f>
        <v>-</v>
      </c>
      <c r="AR47" s="360" t="str">
        <f>IF(ISERROR(VLOOKUP(E47,'2012'!$P$10:$AB$46,13,0)),"-",VLOOKUP(E47,'2012'!$P$10:$AB$46,13,0))</f>
        <v>-</v>
      </c>
      <c r="AS47" s="360" t="str">
        <f>IF(ISERROR(VLOOKUP(E47,'2013'!$P$10:$AB$45,13,0)),"-",VLOOKUP(E47,'2013'!$P$10:$AB$45,13,0))</f>
        <v>-</v>
      </c>
      <c r="AT47" s="360">
        <f>IF(ISERROR(VLOOKUP(E47,'2014'!$P$10:$AB$43,13,0)),"-",VLOOKUP(E47,'2014'!$P$10:$AB$43,13,0))</f>
        <v>22</v>
      </c>
      <c r="AU47" s="360">
        <f>IF(ISERROR(VLOOKUP(E47,'2015'!$P$10:$AB$69,13,0)),"-",VLOOKUP(E47,'2015'!$P$10:$AB$69,13,0))</f>
        <v>30</v>
      </c>
      <c r="AV47" s="360">
        <f>IF(ISERROR(VLOOKUP(E47,'2016'!$P$10:$AB$49,13,0)),"-",VLOOKUP(E47,'2016'!$P$10:$AB$49,13,0))</f>
        <v>27</v>
      </c>
      <c r="AW47" s="458">
        <f>IF(ISERROR(VLOOKUP(E47,'2017'!$P$10:$AB$47,13,0)),"-",VLOOKUP(E47,'2017'!$P$10:$AB$47,13,0))</f>
        <v>30</v>
      </c>
      <c r="AX47" s="359">
        <f>IF(ISERROR(VLOOKUP(E47,'2018'!$P$10:$AB$55,13,0)),"-",VLOOKUP(E47,'2018'!$P$10:$AB$55,13,0))</f>
        <v>18</v>
      </c>
      <c r="AY47" s="359" t="str">
        <f>IF(ISERROR(VLOOKUP(E47,'2019'!$P$10:$AB$55,13,0)),"-",VLOOKUP(E47,'2019'!$P$10:$AB$55,13,0))</f>
        <v>-</v>
      </c>
      <c r="AZ47" s="359" t="str">
        <f>IF(ISERROR(VLOOKUP(E47,'2020'!$P$10:$AB$47,13,0)),"-",VLOOKUP(E47,'2020'!$P$10:$AB$47,13,0))</f>
        <v>-</v>
      </c>
      <c r="BA47" s="480" t="str">
        <f>IF(ISERROR(VLOOKUP(E47,'2021'!$P$10:$AB$47,13,0)),"-",VLOOKUP(E47,'2021'!$P$10:$AB$47,13,0))</f>
        <v>-</v>
      </c>
      <c r="BB47" s="358"/>
      <c r="BD47" s="25">
        <f t="shared" si="25"/>
        <v>92</v>
      </c>
      <c r="BE47" s="5" t="s">
        <v>234</v>
      </c>
      <c r="BF47" s="3">
        <f>IF(ISERROR(VLOOKUP($BE47,Tables!$M$3:$U$201,BF$2,0)),"0",(VLOOKUP($BE47,Tables!$M$3:$U$201,BF$2,0)))</f>
        <v>16</v>
      </c>
      <c r="BG47" s="4">
        <f>IF(ISERROR(VLOOKUP($BE47,Tables!$M$3:$U$201,BG$2,0)),"0",(VLOOKUP($BE47,Tables!$M$3:$U$201,BG$2,0)))</f>
        <v>6</v>
      </c>
      <c r="BH47" s="4">
        <f>IF(ISERROR(VLOOKUP($BE47,Tables!$M$3:$U$201,BH$2,0)),"0",(VLOOKUP($BE47,Tables!$M$3:$U$201,BH$2,0)))</f>
        <v>4</v>
      </c>
      <c r="BI47" s="4">
        <f>IF(ISERROR(VLOOKUP($BE47,Tables!$M$3:$U$201,BI$2,0)),"0",(VLOOKUP($BE47,Tables!$M$3:$U$201,BI$2,0)))</f>
        <v>6</v>
      </c>
      <c r="BJ47" s="4">
        <f>IF(ISERROR(VLOOKUP($BE47,Tables!$M$3:$U$201,BJ$2,0)),"0",(VLOOKUP($BE47,Tables!$M$3:$U$201,BJ$2,0)))</f>
        <v>32</v>
      </c>
      <c r="BK47" s="4">
        <f>IF(ISERROR(VLOOKUP($BE47,Tables!$M$3:$U$201,BK$2,0)),"0",(VLOOKUP($BE47,Tables!$M$3:$U$201,BK$2,0)))</f>
        <v>21</v>
      </c>
      <c r="BL47" s="4">
        <f>IF(ISERROR(VLOOKUP($BE47,Tables!$M$3:$U$201,BL$2,0)),"0",(VLOOKUP($BE47,Tables!$M$3:$U$201,BL$2,0)))</f>
        <v>11</v>
      </c>
      <c r="BM47" s="321">
        <f>IF(ISERROR(VLOOKUP($BE47,Tables!$M$3:$U$201,BM$2,0)),"0",(VLOOKUP($BE47,Tables!$M$3:$U$201,BM$2,0)))</f>
        <v>22</v>
      </c>
      <c r="BN47" s="20">
        <v>41</v>
      </c>
      <c r="BO47" s="12">
        <f t="shared" si="11"/>
        <v>92</v>
      </c>
      <c r="BP47" s="13">
        <f t="shared" si="12"/>
        <v>6</v>
      </c>
      <c r="BQ47" s="12">
        <f t="shared" si="13"/>
        <v>41</v>
      </c>
      <c r="BR47" s="13">
        <f t="shared" si="14"/>
        <v>2</v>
      </c>
      <c r="BS47" s="12">
        <f t="shared" si="15"/>
        <v>94</v>
      </c>
      <c r="BT47" s="16">
        <f t="shared" si="16"/>
        <v>92041094</v>
      </c>
      <c r="BU47" s="13">
        <f t="shared" si="17"/>
        <v>1</v>
      </c>
      <c r="BV47" s="24" t="str">
        <f t="shared" si="18"/>
        <v>0</v>
      </c>
      <c r="BW47" s="14">
        <v>41</v>
      </c>
      <c r="BX47" s="16">
        <f t="shared" si="19"/>
        <v>92041094000</v>
      </c>
      <c r="BY47" s="15" t="e">
        <f>VLOOKUP(E47,#REF!,2,0)</f>
        <v>#REF!</v>
      </c>
      <c r="BZ47" s="15">
        <f t="shared" si="20"/>
        <v>92</v>
      </c>
      <c r="CA47" s="424">
        <f t="shared" si="21"/>
        <v>1</v>
      </c>
    </row>
    <row r="48" spans="1:79" ht="26.25" customHeight="1" thickBot="1" x14ac:dyDescent="0.3">
      <c r="A48" s="55"/>
      <c r="B48" s="726">
        <f t="shared" si="2"/>
        <v>42</v>
      </c>
      <c r="C48" s="727"/>
      <c r="D48" s="350"/>
      <c r="E48" s="38" t="str">
        <f t="shared" si="22"/>
        <v>Oli O</v>
      </c>
      <c r="F48" s="39">
        <f t="shared" si="23"/>
        <v>6</v>
      </c>
      <c r="G48" s="40">
        <f t="shared" si="3"/>
        <v>74</v>
      </c>
      <c r="H48" s="41">
        <f t="shared" si="4"/>
        <v>29</v>
      </c>
      <c r="I48" s="41">
        <f t="shared" si="5"/>
        <v>8</v>
      </c>
      <c r="J48" s="41">
        <f t="shared" si="6"/>
        <v>37</v>
      </c>
      <c r="K48" s="41">
        <f t="shared" si="7"/>
        <v>130</v>
      </c>
      <c r="L48" s="41">
        <f t="shared" si="8"/>
        <v>137</v>
      </c>
      <c r="M48" s="42">
        <f t="shared" si="9"/>
        <v>-7</v>
      </c>
      <c r="N48" s="43">
        <f t="shared" si="10"/>
        <v>95</v>
      </c>
      <c r="O48" s="406" t="e">
        <f t="shared" si="29"/>
        <v>#REF!</v>
      </c>
      <c r="P48" s="406" t="e">
        <f t="shared" si="29"/>
        <v>#REF!</v>
      </c>
      <c r="Q48" s="406" t="e">
        <f t="shared" si="29"/>
        <v>#REF!</v>
      </c>
      <c r="R48" s="406" t="e">
        <f t="shared" si="29"/>
        <v>#REF!</v>
      </c>
      <c r="S48" s="406" t="e">
        <f t="shared" si="29"/>
        <v>#REF!</v>
      </c>
      <c r="T48" s="406" t="e">
        <f t="shared" si="29"/>
        <v>#REF!</v>
      </c>
      <c r="U48" s="406" t="e">
        <f t="shared" si="29"/>
        <v>#REF!</v>
      </c>
      <c r="V48" s="54" t="e">
        <f t="shared" si="29"/>
        <v>#REF!</v>
      </c>
      <c r="W48" s="407" t="e">
        <f t="shared" si="29"/>
        <v>#REF!</v>
      </c>
      <c r="X48" s="406" t="e">
        <f t="shared" si="29"/>
        <v>#REF!</v>
      </c>
      <c r="Y48" s="406" t="e">
        <f t="shared" si="29"/>
        <v>#REF!</v>
      </c>
      <c r="Z48" s="406" t="e">
        <f t="shared" si="29"/>
        <v>#REF!</v>
      </c>
      <c r="AA48" s="406" t="e">
        <f t="shared" si="29"/>
        <v>#REF!</v>
      </c>
      <c r="AB48" s="406" t="e">
        <f t="shared" si="29"/>
        <v>#REF!</v>
      </c>
      <c r="AC48" s="406" t="e">
        <f t="shared" si="29"/>
        <v>#REF!</v>
      </c>
      <c r="AD48" s="54" t="e">
        <f t="shared" si="29"/>
        <v>#REF!</v>
      </c>
      <c r="AE48" s="54"/>
      <c r="AF48" s="462">
        <f t="shared" si="1"/>
        <v>1.2837837837837838</v>
      </c>
      <c r="AG48" s="54"/>
      <c r="AH48" s="463">
        <f t="shared" si="24"/>
        <v>2</v>
      </c>
      <c r="AI48" s="55"/>
      <c r="AJ48" s="481">
        <f>IF(ISERROR(VLOOKUP(E48,'2004'!$P$10:$AB$18,13,0)),"-",VLOOKUP(E48,'2004'!$P$10:$AB$18,13,0))</f>
        <v>4</v>
      </c>
      <c r="AK48" s="360">
        <f>IF(ISERROR(VLOOKUP(E48,'2005'!$P$10:$AB$18,13,0)),"-",VLOOKUP(E48,'2005'!$P$10:$AB$18,13,0))</f>
        <v>2</v>
      </c>
      <c r="AL48" s="360">
        <f>IF(ISERROR(VLOOKUP(E48,'2006'!$P$10:$AB$60,13,0)),"-",VLOOKUP(E48,'2006'!$P$10:$AB$60,13,0))</f>
        <v>9</v>
      </c>
      <c r="AM48" s="360">
        <f>IF(ISERROR(VLOOKUP(E48,'2007'!$P$10:$AB$60,13,0)),"-",VLOOKUP(E48,'2007'!$P$10:$AB$60,13,0))</f>
        <v>25</v>
      </c>
      <c r="AN48" s="360">
        <f>IF(ISERROR(VLOOKUP(E48,'2008'!$P$10:$AB$60,13,0)),"-",VLOOKUP(E48,'2008'!$P$10:$AB$60,13,0))</f>
        <v>18</v>
      </c>
      <c r="AO48" s="360">
        <f>IF(ISERROR(VLOOKUP(E48,'2009'!$P$10:$AB$80,13,0)),"-",VLOOKUP(E48,'2009'!$P$10:$AB$80,13,0))</f>
        <v>31</v>
      </c>
      <c r="AP48" s="360" t="str">
        <f>IF(ISERROR(VLOOKUP(E48,'2010'!$P$10:$AB$42,13,0)),"-",VLOOKUP(E48,'2010'!$P$10:$AB$42,13,0))</f>
        <v>-</v>
      </c>
      <c r="AQ48" s="360" t="str">
        <f>IF(ISERROR(VLOOKUP(E48,'2011'!$P$10:$AB$28,13,0)),"-",VLOOKUP(E48,'2011'!$P$10:$AB$28,13,0))</f>
        <v>-</v>
      </c>
      <c r="AR48" s="360" t="str">
        <f>IF(ISERROR(VLOOKUP(E48,'2012'!$P$10:$AB$46,13,0)),"-",VLOOKUP(E48,'2012'!$P$10:$AB$46,13,0))</f>
        <v>-</v>
      </c>
      <c r="AS48" s="360" t="str">
        <f>IF(ISERROR(VLOOKUP(E48,'2013'!$P$10:$AB$45,13,0)),"-",VLOOKUP(E48,'2013'!$P$10:$AB$45,13,0))</f>
        <v>-</v>
      </c>
      <c r="AT48" s="360" t="str">
        <f>IF(ISERROR(VLOOKUP(E48,'2014'!$P$10:$AB$43,13,0)),"-",VLOOKUP(E48,'2014'!$P$10:$AB$43,13,0))</f>
        <v>-</v>
      </c>
      <c r="AU48" s="360" t="str">
        <f>IF(ISERROR(VLOOKUP(E48,'2015'!$P$10:$AB$69,13,0)),"-",VLOOKUP(E48,'2015'!$P$10:$AB$69,13,0))</f>
        <v>-</v>
      </c>
      <c r="AV48" s="360" t="str">
        <f>IF(ISERROR(VLOOKUP(E48,'2016'!$P$10:$AB$49,13,0)),"-",VLOOKUP(E48,'2016'!$P$10:$AB$49,13,0))</f>
        <v>-</v>
      </c>
      <c r="AW48" s="458" t="str">
        <f>IF(ISERROR(VLOOKUP(E48,'2017'!$P$10:$AB$47,13,0)),"-",VLOOKUP(E48,'2017'!$P$10:$AB$47,13,0))</f>
        <v>-</v>
      </c>
      <c r="AX48" s="359" t="str">
        <f>IF(ISERROR(VLOOKUP(E48,'2018'!$P$10:$AB$55,13,0)),"-",VLOOKUP(E48,'2018'!$P$10:$AB$55,13,0))</f>
        <v>-</v>
      </c>
      <c r="AY48" s="359" t="str">
        <f>IF(ISERROR(VLOOKUP(E48,'2019'!$P$10:$AB$55,13,0)),"-",VLOOKUP(E48,'2019'!$P$10:$AB$55,13,0))</f>
        <v>-</v>
      </c>
      <c r="AZ48" s="359" t="str">
        <f>IF(ISERROR(VLOOKUP(E48,'2020'!$P$10:$AB$47,13,0)),"-",VLOOKUP(E48,'2020'!$P$10:$AB$47,13,0))</f>
        <v>-</v>
      </c>
      <c r="BA48" s="480" t="str">
        <f>IF(ISERROR(VLOOKUP(E48,'2021'!$P$10:$AB$47,13,0)),"-",VLOOKUP(E48,'2021'!$P$10:$AB$47,13,0))</f>
        <v>-</v>
      </c>
      <c r="BB48" s="358"/>
      <c r="BD48" s="25">
        <f t="shared" si="25"/>
        <v>41</v>
      </c>
      <c r="BE48" s="5" t="s">
        <v>182</v>
      </c>
      <c r="BF48" s="3">
        <f>IF(ISERROR(VLOOKUP($BE48,Tables!$M$3:$U$201,BF$2,0)),"0",(VLOOKUP($BE48,Tables!$M$3:$U$201,BF$2,0)))</f>
        <v>83</v>
      </c>
      <c r="BG48" s="4">
        <f>IF(ISERROR(VLOOKUP($BE48,Tables!$M$3:$U$201,BG$2,0)),"0",(VLOOKUP($BE48,Tables!$M$3:$U$201,BG$2,0)))</f>
        <v>29</v>
      </c>
      <c r="BH48" s="4">
        <f>IF(ISERROR(VLOOKUP($BE48,Tables!$M$3:$U$201,BH$2,0)),"0",(VLOOKUP($BE48,Tables!$M$3:$U$201,BH$2,0)))</f>
        <v>9</v>
      </c>
      <c r="BI48" s="4">
        <f>IF(ISERROR(VLOOKUP($BE48,Tables!$M$3:$U$201,BI$2,0)),"0",(VLOOKUP($BE48,Tables!$M$3:$U$201,BI$2,0)))</f>
        <v>45</v>
      </c>
      <c r="BJ48" s="4">
        <f>IF(ISERROR(VLOOKUP($BE48,Tables!$M$3:$U$201,BJ$2,0)),"0",(VLOOKUP($BE48,Tables!$M$3:$U$201,BJ$2,0)))</f>
        <v>127</v>
      </c>
      <c r="BK48" s="4">
        <f>IF(ISERROR(VLOOKUP($BE48,Tables!$M$3:$U$201,BK$2,0)),"0",(VLOOKUP($BE48,Tables!$M$3:$U$201,BK$2,0)))</f>
        <v>185</v>
      </c>
      <c r="BL48" s="4">
        <f>IF(ISERROR(VLOOKUP($BE48,Tables!$M$3:$U$201,BL$2,0)),"0",(VLOOKUP($BE48,Tables!$M$3:$U$201,BL$2,0)))</f>
        <v>-58</v>
      </c>
      <c r="BM48" s="321">
        <f>IF(ISERROR(VLOOKUP($BE48,Tables!$M$3:$U$201,BM$2,0)),"0",(VLOOKUP($BE48,Tables!$M$3:$U$201,BM$2,0)))</f>
        <v>96</v>
      </c>
      <c r="BN48" s="20">
        <v>42</v>
      </c>
      <c r="BO48" s="12">
        <f t="shared" si="11"/>
        <v>41</v>
      </c>
      <c r="BP48" s="13">
        <f t="shared" si="12"/>
        <v>1</v>
      </c>
      <c r="BQ48" s="12" t="str">
        <f t="shared" si="13"/>
        <v/>
      </c>
      <c r="BR48" s="13">
        <f t="shared" si="14"/>
        <v>1</v>
      </c>
      <c r="BS48" s="12" t="str">
        <f t="shared" si="15"/>
        <v/>
      </c>
      <c r="BT48" s="16">
        <f t="shared" si="16"/>
        <v>41000000</v>
      </c>
      <c r="BU48" s="13">
        <f t="shared" si="17"/>
        <v>1</v>
      </c>
      <c r="BV48" s="24" t="str">
        <f t="shared" si="18"/>
        <v>0</v>
      </c>
      <c r="BW48" s="14">
        <v>42</v>
      </c>
      <c r="BX48" s="16">
        <f t="shared" si="19"/>
        <v>41000000000</v>
      </c>
      <c r="BY48" s="15" t="e">
        <f>VLOOKUP(E48,#REF!,2,0)</f>
        <v>#REF!</v>
      </c>
      <c r="BZ48" s="15">
        <f t="shared" si="20"/>
        <v>41</v>
      </c>
      <c r="CA48" s="424">
        <f t="shared" si="21"/>
        <v>1</v>
      </c>
    </row>
    <row r="49" spans="1:79" ht="26.25" customHeight="1" thickBot="1" x14ac:dyDescent="0.3">
      <c r="A49" s="55"/>
      <c r="B49" s="726">
        <f t="shared" si="2"/>
        <v>43</v>
      </c>
      <c r="C49" s="727"/>
      <c r="D49" s="350"/>
      <c r="E49" s="38" t="str">
        <f t="shared" si="22"/>
        <v>Coolio_Jack</v>
      </c>
      <c r="F49" s="39">
        <f t="shared" si="23"/>
        <v>2</v>
      </c>
      <c r="G49" s="40">
        <f t="shared" si="3"/>
        <v>34</v>
      </c>
      <c r="H49" s="41">
        <f t="shared" si="4"/>
        <v>30</v>
      </c>
      <c r="I49" s="41">
        <f t="shared" si="5"/>
        <v>2</v>
      </c>
      <c r="J49" s="41">
        <f t="shared" si="6"/>
        <v>2</v>
      </c>
      <c r="K49" s="41">
        <f t="shared" si="7"/>
        <v>115</v>
      </c>
      <c r="L49" s="41">
        <f t="shared" si="8"/>
        <v>30</v>
      </c>
      <c r="M49" s="42">
        <f t="shared" si="9"/>
        <v>85</v>
      </c>
      <c r="N49" s="43">
        <f t="shared" si="10"/>
        <v>92</v>
      </c>
      <c r="O49" s="406" t="e">
        <f t="shared" si="29"/>
        <v>#REF!</v>
      </c>
      <c r="P49" s="406" t="e">
        <f t="shared" si="29"/>
        <v>#REF!</v>
      </c>
      <c r="Q49" s="406" t="e">
        <f t="shared" si="29"/>
        <v>#REF!</v>
      </c>
      <c r="R49" s="406" t="e">
        <f t="shared" si="29"/>
        <v>#REF!</v>
      </c>
      <c r="S49" s="406" t="e">
        <f t="shared" si="29"/>
        <v>#REF!</v>
      </c>
      <c r="T49" s="406" t="e">
        <f t="shared" si="29"/>
        <v>#REF!</v>
      </c>
      <c r="U49" s="406" t="e">
        <f t="shared" si="29"/>
        <v>#REF!</v>
      </c>
      <c r="V49" s="54" t="e">
        <f t="shared" si="29"/>
        <v>#REF!</v>
      </c>
      <c r="W49" s="407" t="e">
        <f t="shared" si="29"/>
        <v>#REF!</v>
      </c>
      <c r="X49" s="406" t="e">
        <f t="shared" si="29"/>
        <v>#REF!</v>
      </c>
      <c r="Y49" s="406" t="e">
        <f t="shared" si="29"/>
        <v>#REF!</v>
      </c>
      <c r="Z49" s="406" t="e">
        <f t="shared" si="29"/>
        <v>#REF!</v>
      </c>
      <c r="AA49" s="406" t="e">
        <f t="shared" si="29"/>
        <v>#REF!</v>
      </c>
      <c r="AB49" s="406" t="e">
        <f t="shared" si="29"/>
        <v>#REF!</v>
      </c>
      <c r="AC49" s="406" t="e">
        <f t="shared" si="29"/>
        <v>#REF!</v>
      </c>
      <c r="AD49" s="54" t="e">
        <f t="shared" si="29"/>
        <v>#REF!</v>
      </c>
      <c r="AE49" s="54"/>
      <c r="AF49" s="462">
        <f t="shared" si="1"/>
        <v>2.7058823529411766</v>
      </c>
      <c r="AG49" s="54"/>
      <c r="AH49" s="463">
        <f t="shared" si="24"/>
        <v>5</v>
      </c>
      <c r="AI49" s="55"/>
      <c r="AJ49" s="481" t="str">
        <f>IF(ISERROR(VLOOKUP(E49,'2004'!$P$10:$AB$18,13,0)),"-",VLOOKUP(E49,'2004'!$P$10:$AB$18,13,0))</f>
        <v>-</v>
      </c>
      <c r="AK49" s="360" t="str">
        <f>IF(ISERROR(VLOOKUP(E49,'2005'!$P$10:$AB$18,13,0)),"-",VLOOKUP(E49,'2005'!$P$10:$AB$18,13,0))</f>
        <v>-</v>
      </c>
      <c r="AL49" s="360" t="str">
        <f>IF(ISERROR(VLOOKUP(E49,'2006'!$P$10:$AB$60,13,0)),"-",VLOOKUP(E49,'2006'!$P$10:$AB$60,13,0))</f>
        <v>-</v>
      </c>
      <c r="AM49" s="360">
        <f>IF(ISERROR(VLOOKUP(E49,'2007'!$P$10:$AB$60,13,0)),"-",VLOOKUP(E49,'2007'!$P$10:$AB$60,13,0))</f>
        <v>5</v>
      </c>
      <c r="AN49" s="360" t="str">
        <f>IF(ISERROR(VLOOKUP(E49,'2008'!$P$10:$AB$60,13,0)),"-",VLOOKUP(E49,'2008'!$P$10:$AB$60,13,0))</f>
        <v>-</v>
      </c>
      <c r="AO49" s="360">
        <f>IF(ISERROR(VLOOKUP(E49,'2009'!$P$10:$AB$80,13,0)),"-",VLOOKUP(E49,'2009'!$P$10:$AB$80,13,0))</f>
        <v>9</v>
      </c>
      <c r="AP49" s="360" t="str">
        <f>IF(ISERROR(VLOOKUP(E49,'2010'!$P$10:$AB$42,13,0)),"-",VLOOKUP(E49,'2010'!$P$10:$AB$42,13,0))</f>
        <v>-</v>
      </c>
      <c r="AQ49" s="360" t="str">
        <f>IF(ISERROR(VLOOKUP(E49,'2011'!$P$10:$AB$28,13,0)),"-",VLOOKUP(E49,'2011'!$P$10:$AB$28,13,0))</f>
        <v>-</v>
      </c>
      <c r="AR49" s="360" t="str">
        <f>IF(ISERROR(VLOOKUP(E49,'2012'!$P$10:$AB$46,13,0)),"-",VLOOKUP(E49,'2012'!$P$10:$AB$46,13,0))</f>
        <v>-</v>
      </c>
      <c r="AS49" s="360" t="str">
        <f>IF(ISERROR(VLOOKUP(E49,'2013'!$P$10:$AB$45,13,0)),"-",VLOOKUP(E49,'2013'!$P$10:$AB$45,13,0))</f>
        <v>-</v>
      </c>
      <c r="AT49" s="360" t="str">
        <f>IF(ISERROR(VLOOKUP(E49,'2014'!$P$10:$AB$43,13,0)),"-",VLOOKUP(E49,'2014'!$P$10:$AB$43,13,0))</f>
        <v>-</v>
      </c>
      <c r="AU49" s="360" t="str">
        <f>IF(ISERROR(VLOOKUP(E49,'2015'!$P$10:$AB$69,13,0)),"-",VLOOKUP(E49,'2015'!$P$10:$AB$69,13,0))</f>
        <v>-</v>
      </c>
      <c r="AV49" s="360" t="str">
        <f>IF(ISERROR(VLOOKUP(E49,'2016'!$P$10:$AB$49,13,0)),"-",VLOOKUP(E49,'2016'!$P$10:$AB$49,13,0))</f>
        <v>-</v>
      </c>
      <c r="AW49" s="458" t="str">
        <f>IF(ISERROR(VLOOKUP(E49,'2017'!$P$10:$AB$47,13,0)),"-",VLOOKUP(E49,'2017'!$P$10:$AB$47,13,0))</f>
        <v>-</v>
      </c>
      <c r="AX49" s="359" t="str">
        <f>IF(ISERROR(VLOOKUP(E49,'2018'!$P$10:$AB$55,13,0)),"-",VLOOKUP(E49,'2018'!$P$10:$AB$55,13,0))</f>
        <v>-</v>
      </c>
      <c r="AY49" s="359" t="str">
        <f>IF(ISERROR(VLOOKUP(E49,'2019'!$P$10:$AB$55,13,0)),"-",VLOOKUP(E49,'2019'!$P$10:$AB$55,13,0))</f>
        <v>-</v>
      </c>
      <c r="AZ49" s="359" t="str">
        <f>IF(ISERROR(VLOOKUP(E49,'2020'!$P$10:$AB$47,13,0)),"-",VLOOKUP(E49,'2020'!$P$10:$AB$47,13,0))</f>
        <v>-</v>
      </c>
      <c r="BA49" s="480" t="str">
        <f>IF(ISERROR(VLOOKUP(E49,'2021'!$P$10:$AB$47,13,0)),"-",VLOOKUP(E49,'2021'!$P$10:$AB$47,13,0))</f>
        <v>-</v>
      </c>
      <c r="BB49" s="358"/>
      <c r="BD49" s="25">
        <f t="shared" si="25"/>
        <v>63</v>
      </c>
      <c r="BE49" s="5" t="s">
        <v>60</v>
      </c>
      <c r="BF49" s="3">
        <f>IF(ISERROR(VLOOKUP($BE49,Tables!$M$3:$U$201,BF$2,0)),"0",(VLOOKUP($BE49,Tables!$M$3:$U$201,BF$2,0)))</f>
        <v>28</v>
      </c>
      <c r="BG49" s="4">
        <f>IF(ISERROR(VLOOKUP($BE49,Tables!$M$3:$U$201,BG$2,0)),"0",(VLOOKUP($BE49,Tables!$M$3:$U$201,BG$2,0)))</f>
        <v>14</v>
      </c>
      <c r="BH49" s="4">
        <f>IF(ISERROR(VLOOKUP($BE49,Tables!$M$3:$U$201,BH$2,0)),"0",(VLOOKUP($BE49,Tables!$M$3:$U$201,BH$2,0)))</f>
        <v>6</v>
      </c>
      <c r="BI49" s="4">
        <f>IF(ISERROR(VLOOKUP($BE49,Tables!$M$3:$U$201,BI$2,0)),"0",(VLOOKUP($BE49,Tables!$M$3:$U$201,BI$2,0)))</f>
        <v>8</v>
      </c>
      <c r="BJ49" s="4">
        <f>IF(ISERROR(VLOOKUP($BE49,Tables!$M$3:$U$201,BJ$2,0)),"0",(VLOOKUP($BE49,Tables!$M$3:$U$201,BJ$2,0)))</f>
        <v>48</v>
      </c>
      <c r="BK49" s="4">
        <f>IF(ISERROR(VLOOKUP($BE49,Tables!$M$3:$U$201,BK$2,0)),"0",(VLOOKUP($BE49,Tables!$M$3:$U$201,BK$2,0)))</f>
        <v>38</v>
      </c>
      <c r="BL49" s="4">
        <f>IF(ISERROR(VLOOKUP($BE49,Tables!$M$3:$U$201,BL$2,0)),"0",(VLOOKUP($BE49,Tables!$M$3:$U$201,BL$2,0)))</f>
        <v>10</v>
      </c>
      <c r="BM49" s="321">
        <f>IF(ISERROR(VLOOKUP($BE49,Tables!$M$3:$U$201,BM$2,0)),"0",(VLOOKUP($BE49,Tables!$M$3:$U$201,BM$2,0)))</f>
        <v>48</v>
      </c>
      <c r="BN49" s="20">
        <v>43</v>
      </c>
      <c r="BO49" s="12">
        <f t="shared" si="11"/>
        <v>63</v>
      </c>
      <c r="BP49" s="13">
        <f t="shared" si="12"/>
        <v>1</v>
      </c>
      <c r="BQ49" s="12" t="str">
        <f t="shared" si="13"/>
        <v/>
      </c>
      <c r="BR49" s="13">
        <f t="shared" si="14"/>
        <v>1</v>
      </c>
      <c r="BS49" s="12" t="str">
        <f t="shared" si="15"/>
        <v/>
      </c>
      <c r="BT49" s="16">
        <f t="shared" si="16"/>
        <v>63000000</v>
      </c>
      <c r="BU49" s="13">
        <f t="shared" si="17"/>
        <v>1</v>
      </c>
      <c r="BV49" s="24" t="str">
        <f t="shared" si="18"/>
        <v>0</v>
      </c>
      <c r="BW49" s="14">
        <v>43</v>
      </c>
      <c r="BX49" s="16">
        <f t="shared" si="19"/>
        <v>63000000000</v>
      </c>
      <c r="BY49" s="15" t="e">
        <f>VLOOKUP(E49,#REF!,2,0)</f>
        <v>#REF!</v>
      </c>
      <c r="BZ49" s="15">
        <f t="shared" si="20"/>
        <v>63</v>
      </c>
      <c r="CA49" s="424">
        <f t="shared" si="21"/>
        <v>1</v>
      </c>
    </row>
    <row r="50" spans="1:79" ht="26.25" customHeight="1" thickBot="1" x14ac:dyDescent="0.3">
      <c r="A50" s="55"/>
      <c r="B50" s="726">
        <f t="shared" si="2"/>
        <v>44</v>
      </c>
      <c r="C50" s="727"/>
      <c r="D50" s="350"/>
      <c r="E50" s="38" t="str">
        <f t="shared" si="22"/>
        <v>St. Vitus</v>
      </c>
      <c r="F50" s="39">
        <f t="shared" si="23"/>
        <v>6</v>
      </c>
      <c r="G50" s="40">
        <f t="shared" si="3"/>
        <v>97</v>
      </c>
      <c r="H50" s="41">
        <f t="shared" si="4"/>
        <v>24</v>
      </c>
      <c r="I50" s="41">
        <f t="shared" si="5"/>
        <v>17</v>
      </c>
      <c r="J50" s="41">
        <f t="shared" si="6"/>
        <v>56</v>
      </c>
      <c r="K50" s="41">
        <f t="shared" si="7"/>
        <v>110</v>
      </c>
      <c r="L50" s="41">
        <f t="shared" si="8"/>
        <v>204</v>
      </c>
      <c r="M50" s="42">
        <f t="shared" si="9"/>
        <v>-94</v>
      </c>
      <c r="N50" s="43">
        <f t="shared" si="10"/>
        <v>89</v>
      </c>
      <c r="O50" s="406" t="e">
        <f t="shared" si="29"/>
        <v>#REF!</v>
      </c>
      <c r="P50" s="406" t="e">
        <f t="shared" si="29"/>
        <v>#REF!</v>
      </c>
      <c r="Q50" s="406" t="e">
        <f t="shared" si="29"/>
        <v>#REF!</v>
      </c>
      <c r="R50" s="406" t="e">
        <f t="shared" si="29"/>
        <v>#REF!</v>
      </c>
      <c r="S50" s="406" t="e">
        <f t="shared" si="29"/>
        <v>#REF!</v>
      </c>
      <c r="T50" s="406" t="e">
        <f t="shared" si="29"/>
        <v>#REF!</v>
      </c>
      <c r="U50" s="406" t="e">
        <f t="shared" si="29"/>
        <v>#REF!</v>
      </c>
      <c r="V50" s="54" t="e">
        <f t="shared" si="29"/>
        <v>#REF!</v>
      </c>
      <c r="W50" s="407" t="e">
        <f t="shared" si="29"/>
        <v>#REF!</v>
      </c>
      <c r="X50" s="406" t="e">
        <f t="shared" si="29"/>
        <v>#REF!</v>
      </c>
      <c r="Y50" s="406" t="e">
        <f t="shared" si="29"/>
        <v>#REF!</v>
      </c>
      <c r="Z50" s="406" t="e">
        <f t="shared" si="29"/>
        <v>#REF!</v>
      </c>
      <c r="AA50" s="406" t="e">
        <f t="shared" si="29"/>
        <v>#REF!</v>
      </c>
      <c r="AB50" s="406" t="e">
        <f t="shared" si="29"/>
        <v>#REF!</v>
      </c>
      <c r="AC50" s="406" t="e">
        <f t="shared" si="29"/>
        <v>#REF!</v>
      </c>
      <c r="AD50" s="54" t="e">
        <f t="shared" si="29"/>
        <v>#REF!</v>
      </c>
      <c r="AE50" s="54"/>
      <c r="AF50" s="462">
        <f t="shared" si="1"/>
        <v>0.91752577319587625</v>
      </c>
      <c r="AG50" s="54"/>
      <c r="AH50" s="463">
        <f t="shared" si="24"/>
        <v>22</v>
      </c>
      <c r="AI50" s="55"/>
      <c r="AJ50" s="481" t="str">
        <f>IF(ISERROR(VLOOKUP(E50,'2004'!$P$10:$AB$18,13,0)),"-",VLOOKUP(E50,'2004'!$P$10:$AB$18,13,0))</f>
        <v>-</v>
      </c>
      <c r="AK50" s="360" t="str">
        <f>IF(ISERROR(VLOOKUP(E50,'2005'!$P$10:$AB$18,13,0)),"-",VLOOKUP(E50,'2005'!$P$10:$AB$18,13,0))</f>
        <v>-</v>
      </c>
      <c r="AL50" s="360" t="str">
        <f>IF(ISERROR(VLOOKUP(E50,'2006'!$P$10:$AB$60,13,0)),"-",VLOOKUP(E50,'2006'!$P$10:$AB$60,13,0))</f>
        <v>-</v>
      </c>
      <c r="AM50" s="360" t="str">
        <f>IF(ISERROR(VLOOKUP(E50,'2007'!$P$10:$AB$60,13,0)),"-",VLOOKUP(E50,'2007'!$P$10:$AB$60,13,0))</f>
        <v>-</v>
      </c>
      <c r="AN50" s="360" t="str">
        <f>IF(ISERROR(VLOOKUP(E50,'2008'!$P$10:$AB$60,13,0)),"-",VLOOKUP(E50,'2008'!$P$10:$AB$60,13,0))</f>
        <v>-</v>
      </c>
      <c r="AO50" s="360" t="str">
        <f>IF(ISERROR(VLOOKUP(E50,'2009'!$P$10:$AB$80,13,0)),"-",VLOOKUP(E50,'2009'!$P$10:$AB$80,13,0))</f>
        <v>-</v>
      </c>
      <c r="AP50" s="360" t="str">
        <f>IF(ISERROR(VLOOKUP(E50,'2010'!$P$10:$AB$42,13,0)),"-",VLOOKUP(E50,'2010'!$P$10:$AB$42,13,0))</f>
        <v>-</v>
      </c>
      <c r="AQ50" s="360" t="str">
        <f>IF(ISERROR(VLOOKUP(E50,'2011'!$P$10:$AB$28,13,0)),"-",VLOOKUP(E50,'2011'!$P$10:$AB$28,13,0))</f>
        <v>-</v>
      </c>
      <c r="AR50" s="360">
        <f>IF(ISERROR(VLOOKUP(E50,'2012'!$P$10:$AB$46,13,0)),"-",VLOOKUP(E50,'2012'!$P$10:$AB$46,13,0))</f>
        <v>34</v>
      </c>
      <c r="AS50" s="360">
        <f>IF(ISERROR(VLOOKUP(E50,'2013'!$P$10:$AB$45,13,0)),"-",VLOOKUP(E50,'2013'!$P$10:$AB$45,13,0))</f>
        <v>27</v>
      </c>
      <c r="AT50" s="360">
        <f>IF(ISERROR(VLOOKUP(E50,'2014'!$P$10:$AB$43,13,0)),"-",VLOOKUP(E50,'2014'!$P$10:$AB$43,13,0))</f>
        <v>25</v>
      </c>
      <c r="AU50" s="360">
        <f>IF(ISERROR(VLOOKUP(E50,'2015'!$P$10:$AB$69,13,0)),"-",VLOOKUP(E50,'2015'!$P$10:$AB$69,13,0))</f>
        <v>40</v>
      </c>
      <c r="AV50" s="360">
        <f>IF(ISERROR(VLOOKUP(E50,'2016'!$P$10:$AB$49,13,0)),"-",VLOOKUP(E50,'2016'!$P$10:$AB$49,13,0))</f>
        <v>22</v>
      </c>
      <c r="AW50" s="458" t="str">
        <f>IF(ISERROR(VLOOKUP(E50,'2017'!$P$10:$AB$47,13,0)),"-",VLOOKUP(E50,'2017'!$P$10:$AB$47,13,0))</f>
        <v>-</v>
      </c>
      <c r="AX50" s="359" t="str">
        <f>IF(ISERROR(VLOOKUP(E50,'2018'!$P$10:$AB$55,13,0)),"-",VLOOKUP(E50,'2018'!$P$10:$AB$55,13,0))</f>
        <v>-</v>
      </c>
      <c r="AY50" s="359">
        <f>IF(ISERROR(VLOOKUP(E50,'2019'!$P$10:$AB$55,13,0)),"-",VLOOKUP(E50,'2019'!$P$10:$AB$55,13,0))</f>
        <v>24</v>
      </c>
      <c r="AZ50" s="359" t="str">
        <f>IF(ISERROR(VLOOKUP(E50,'2020'!$P$10:$AB$47,13,0)),"-",VLOOKUP(E50,'2020'!$P$10:$AB$47,13,0))</f>
        <v>-</v>
      </c>
      <c r="BA50" s="480" t="str">
        <f>IF(ISERROR(VLOOKUP(E50,'2021'!$P$10:$AB$47,13,0)),"-",VLOOKUP(E50,'2021'!$P$10:$AB$47,13,0))</f>
        <v>-</v>
      </c>
      <c r="BB50" s="358"/>
      <c r="BD50" s="25">
        <f t="shared" si="25"/>
        <v>4</v>
      </c>
      <c r="BE50" s="5" t="s">
        <v>37</v>
      </c>
      <c r="BF50" s="3">
        <f>IF(ISERROR(VLOOKUP($BE50,Tables!$M$3:$U$201,BF$2,0)),"0",(VLOOKUP($BE50,Tables!$M$3:$U$201,BF$2,0)))</f>
        <v>326</v>
      </c>
      <c r="BG50" s="4">
        <f>IF(ISERROR(VLOOKUP($BE50,Tables!$M$3:$U$201,BG$2,0)),"0",(VLOOKUP($BE50,Tables!$M$3:$U$201,BG$2,0)))</f>
        <v>174</v>
      </c>
      <c r="BH50" s="4">
        <f>IF(ISERROR(VLOOKUP($BE50,Tables!$M$3:$U$201,BH$2,0)),"0",(VLOOKUP($BE50,Tables!$M$3:$U$201,BH$2,0)))</f>
        <v>42</v>
      </c>
      <c r="BI50" s="4">
        <f>IF(ISERROR(VLOOKUP($BE50,Tables!$M$3:$U$201,BI$2,0)),"0",(VLOOKUP($BE50,Tables!$M$3:$U$201,BI$2,0)))</f>
        <v>110</v>
      </c>
      <c r="BJ50" s="4">
        <f>IF(ISERROR(VLOOKUP($BE50,Tables!$M$3:$U$201,BJ$2,0)),"0",(VLOOKUP($BE50,Tables!$M$3:$U$201,BJ$2,0)))</f>
        <v>732</v>
      </c>
      <c r="BK50" s="4">
        <f>IF(ISERROR(VLOOKUP($BE50,Tables!$M$3:$U$201,BK$2,0)),"0",(VLOOKUP($BE50,Tables!$M$3:$U$201,BK$2,0)))</f>
        <v>521</v>
      </c>
      <c r="BL50" s="4">
        <f>IF(ISERROR(VLOOKUP($BE50,Tables!$M$3:$U$201,BL$2,0)),"0",(VLOOKUP($BE50,Tables!$M$3:$U$201,BL$2,0)))</f>
        <v>211</v>
      </c>
      <c r="BM50" s="321">
        <f>IF(ISERROR(VLOOKUP($BE50,Tables!$M$3:$U$201,BM$2,0)),"0",(VLOOKUP($BE50,Tables!$M$3:$U$201,BM$2,0)))</f>
        <v>564</v>
      </c>
      <c r="BN50" s="20">
        <v>44</v>
      </c>
      <c r="BO50" s="12">
        <f t="shared" si="11"/>
        <v>4</v>
      </c>
      <c r="BP50" s="13">
        <f t="shared" si="12"/>
        <v>1</v>
      </c>
      <c r="BQ50" s="12" t="str">
        <f t="shared" si="13"/>
        <v/>
      </c>
      <c r="BR50" s="13">
        <f t="shared" si="14"/>
        <v>1</v>
      </c>
      <c r="BS50" s="12" t="str">
        <f t="shared" si="15"/>
        <v/>
      </c>
      <c r="BT50" s="16">
        <f t="shared" si="16"/>
        <v>4000000</v>
      </c>
      <c r="BU50" s="13">
        <f t="shared" si="17"/>
        <v>1</v>
      </c>
      <c r="BV50" s="24" t="str">
        <f t="shared" si="18"/>
        <v>0</v>
      </c>
      <c r="BW50" s="14">
        <v>44</v>
      </c>
      <c r="BX50" s="16">
        <f t="shared" si="19"/>
        <v>4000000000</v>
      </c>
      <c r="BY50" s="15" t="e">
        <f>VLOOKUP(E50,#REF!,2,0)</f>
        <v>#REF!</v>
      </c>
      <c r="BZ50" s="15">
        <f t="shared" si="20"/>
        <v>4</v>
      </c>
      <c r="CA50" s="424">
        <f t="shared" si="21"/>
        <v>1</v>
      </c>
    </row>
    <row r="51" spans="1:79" ht="26.25" customHeight="1" thickBot="1" x14ac:dyDescent="0.3">
      <c r="A51" s="55"/>
      <c r="B51" s="726">
        <f t="shared" si="2"/>
        <v>45</v>
      </c>
      <c r="C51" s="727"/>
      <c r="D51" s="350"/>
      <c r="E51" s="38" t="str">
        <f t="shared" si="22"/>
        <v>Marty</v>
      </c>
      <c r="F51" s="39">
        <f t="shared" si="23"/>
        <v>3</v>
      </c>
      <c r="G51" s="40">
        <f t="shared" si="3"/>
        <v>54</v>
      </c>
      <c r="H51" s="41">
        <f t="shared" si="4"/>
        <v>25</v>
      </c>
      <c r="I51" s="41">
        <f t="shared" si="5"/>
        <v>13</v>
      </c>
      <c r="J51" s="41">
        <f t="shared" si="6"/>
        <v>16</v>
      </c>
      <c r="K51" s="41">
        <f t="shared" si="7"/>
        <v>113</v>
      </c>
      <c r="L51" s="41">
        <f t="shared" si="8"/>
        <v>80</v>
      </c>
      <c r="M51" s="42">
        <f t="shared" si="9"/>
        <v>33</v>
      </c>
      <c r="N51" s="43">
        <f t="shared" si="10"/>
        <v>88</v>
      </c>
      <c r="O51" s="406" t="e">
        <f t="shared" si="29"/>
        <v>#REF!</v>
      </c>
      <c r="P51" s="406" t="e">
        <f t="shared" si="29"/>
        <v>#REF!</v>
      </c>
      <c r="Q51" s="406" t="e">
        <f t="shared" si="29"/>
        <v>#REF!</v>
      </c>
      <c r="R51" s="406" t="e">
        <f t="shared" si="29"/>
        <v>#REF!</v>
      </c>
      <c r="S51" s="406" t="e">
        <f t="shared" si="29"/>
        <v>#REF!</v>
      </c>
      <c r="T51" s="406" t="e">
        <f t="shared" si="29"/>
        <v>#REF!</v>
      </c>
      <c r="U51" s="406" t="e">
        <f t="shared" si="29"/>
        <v>#REF!</v>
      </c>
      <c r="V51" s="54" t="e">
        <f t="shared" si="29"/>
        <v>#REF!</v>
      </c>
      <c r="W51" s="407" t="e">
        <f t="shared" si="29"/>
        <v>#REF!</v>
      </c>
      <c r="X51" s="406" t="e">
        <f t="shared" si="29"/>
        <v>#REF!</v>
      </c>
      <c r="Y51" s="406" t="e">
        <f t="shared" si="29"/>
        <v>#REF!</v>
      </c>
      <c r="Z51" s="406" t="e">
        <f t="shared" si="29"/>
        <v>#REF!</v>
      </c>
      <c r="AA51" s="406" t="e">
        <f t="shared" si="29"/>
        <v>#REF!</v>
      </c>
      <c r="AB51" s="406" t="e">
        <f t="shared" si="29"/>
        <v>#REF!</v>
      </c>
      <c r="AC51" s="406" t="e">
        <f t="shared" si="29"/>
        <v>#REF!</v>
      </c>
      <c r="AD51" s="54" t="e">
        <f t="shared" si="29"/>
        <v>#REF!</v>
      </c>
      <c r="AE51" s="54"/>
      <c r="AF51" s="462">
        <f t="shared" si="1"/>
        <v>1.6296296296296295</v>
      </c>
      <c r="AG51" s="54"/>
      <c r="AH51" s="463">
        <f t="shared" si="24"/>
        <v>8</v>
      </c>
      <c r="AI51" s="55"/>
      <c r="AJ51" s="481" t="str">
        <f>IF(ISERROR(VLOOKUP(E51,'2004'!$P$10:$AB$18,13,0)),"-",VLOOKUP(E51,'2004'!$P$10:$AB$18,13,0))</f>
        <v>-</v>
      </c>
      <c r="AK51" s="360" t="str">
        <f>IF(ISERROR(VLOOKUP(E51,'2005'!$P$10:$AB$18,13,0)),"-",VLOOKUP(E51,'2005'!$P$10:$AB$18,13,0))</f>
        <v>-</v>
      </c>
      <c r="AL51" s="360" t="str">
        <f>IF(ISERROR(VLOOKUP(E51,'2006'!$P$10:$AB$60,13,0)),"-",VLOOKUP(E51,'2006'!$P$10:$AB$60,13,0))</f>
        <v>-</v>
      </c>
      <c r="AM51" s="360">
        <f>IF(ISERROR(VLOOKUP(E51,'2007'!$P$10:$AB$60,13,0)),"-",VLOOKUP(E51,'2007'!$P$10:$AB$60,13,0))</f>
        <v>16</v>
      </c>
      <c r="AN51" s="360">
        <f>IF(ISERROR(VLOOKUP(E51,'2008'!$P$10:$AB$60,13,0)),"-",VLOOKUP(E51,'2008'!$P$10:$AB$60,13,0))</f>
        <v>8</v>
      </c>
      <c r="AO51" s="360">
        <f>IF(ISERROR(VLOOKUP(E51,'2009'!$P$10:$AB$80,13,0)),"-",VLOOKUP(E51,'2009'!$P$10:$AB$80,13,0))</f>
        <v>8</v>
      </c>
      <c r="AP51" s="360" t="str">
        <f>IF(ISERROR(VLOOKUP(E51,'2010'!$P$10:$AB$42,13,0)),"-",VLOOKUP(E51,'2010'!$P$10:$AB$42,13,0))</f>
        <v>-</v>
      </c>
      <c r="AQ51" s="360" t="str">
        <f>IF(ISERROR(VLOOKUP(E51,'2011'!$P$10:$AB$28,13,0)),"-",VLOOKUP(E51,'2011'!$P$10:$AB$28,13,0))</f>
        <v>-</v>
      </c>
      <c r="AR51" s="360" t="str">
        <f>IF(ISERROR(VLOOKUP(E51,'2012'!$P$10:$AB$46,13,0)),"-",VLOOKUP(E51,'2012'!$P$10:$AB$46,13,0))</f>
        <v>-</v>
      </c>
      <c r="AS51" s="360" t="str">
        <f>IF(ISERROR(VLOOKUP(E51,'2013'!$P$10:$AB$45,13,0)),"-",VLOOKUP(E51,'2013'!$P$10:$AB$45,13,0))</f>
        <v>-</v>
      </c>
      <c r="AT51" s="360" t="str">
        <f>IF(ISERROR(VLOOKUP(E51,'2014'!$P$10:$AB$43,13,0)),"-",VLOOKUP(E51,'2014'!$P$10:$AB$43,13,0))</f>
        <v>-</v>
      </c>
      <c r="AU51" s="360" t="str">
        <f>IF(ISERROR(VLOOKUP(E51,'2015'!$P$10:$AB$69,13,0)),"-",VLOOKUP(E51,'2015'!$P$10:$AB$69,13,0))</f>
        <v>-</v>
      </c>
      <c r="AV51" s="360" t="str">
        <f>IF(ISERROR(VLOOKUP(E51,'2016'!$P$10:$AB$49,13,0)),"-",VLOOKUP(E51,'2016'!$P$10:$AB$49,13,0))</f>
        <v>-</v>
      </c>
      <c r="AW51" s="458" t="str">
        <f>IF(ISERROR(VLOOKUP(E51,'2017'!$P$10:$AB$47,13,0)),"-",VLOOKUP(E51,'2017'!$P$10:$AB$47,13,0))</f>
        <v>-</v>
      </c>
      <c r="AX51" s="359" t="str">
        <f>IF(ISERROR(VLOOKUP(E51,'2018'!$P$10:$AB$55,13,0)),"-",VLOOKUP(E51,'2018'!$P$10:$AB$55,13,0))</f>
        <v>-</v>
      </c>
      <c r="AY51" s="359" t="str">
        <f>IF(ISERROR(VLOOKUP(E51,'2019'!$P$10:$AB$55,13,0)),"-",VLOOKUP(E51,'2019'!$P$10:$AB$55,13,0))</f>
        <v>-</v>
      </c>
      <c r="AZ51" s="359" t="str">
        <f>IF(ISERROR(VLOOKUP(E51,'2020'!$P$10:$AB$47,13,0)),"-",VLOOKUP(E51,'2020'!$P$10:$AB$47,13,0))</f>
        <v>-</v>
      </c>
      <c r="BA51" s="480" t="str">
        <f>IF(ISERROR(VLOOKUP(E51,'2021'!$P$10:$AB$47,13,0)),"-",VLOOKUP(E51,'2021'!$P$10:$AB$47,13,0))</f>
        <v>-</v>
      </c>
      <c r="BB51" s="358"/>
      <c r="BD51" s="25">
        <f t="shared" si="25"/>
        <v>56</v>
      </c>
      <c r="BE51" s="5" t="s">
        <v>87</v>
      </c>
      <c r="BF51" s="3">
        <f>IF(ISERROR(VLOOKUP($BE51,Tables!$M$3:$U$201,BF$2,0)),"0",(VLOOKUP($BE51,Tables!$M$3:$U$201,BF$2,0)))</f>
        <v>40</v>
      </c>
      <c r="BG51" s="4">
        <f>IF(ISERROR(VLOOKUP($BE51,Tables!$M$3:$U$201,BG$2,0)),"0",(VLOOKUP($BE51,Tables!$M$3:$U$201,BG$2,0)))</f>
        <v>18</v>
      </c>
      <c r="BH51" s="4">
        <f>IF(ISERROR(VLOOKUP($BE51,Tables!$M$3:$U$201,BH$2,0)),"0",(VLOOKUP($BE51,Tables!$M$3:$U$201,BH$2,0)))</f>
        <v>7</v>
      </c>
      <c r="BI51" s="4">
        <f>IF(ISERROR(VLOOKUP($BE51,Tables!$M$3:$U$201,BI$2,0)),"0",(VLOOKUP($BE51,Tables!$M$3:$U$201,BI$2,0)))</f>
        <v>15</v>
      </c>
      <c r="BJ51" s="4">
        <f>IF(ISERROR(VLOOKUP($BE51,Tables!$M$3:$U$201,BJ$2,0)),"0",(VLOOKUP($BE51,Tables!$M$3:$U$201,BJ$2,0)))</f>
        <v>72</v>
      </c>
      <c r="BK51" s="4">
        <f>IF(ISERROR(VLOOKUP($BE51,Tables!$M$3:$U$201,BK$2,0)),"0",(VLOOKUP($BE51,Tables!$M$3:$U$201,BK$2,0)))</f>
        <v>61</v>
      </c>
      <c r="BL51" s="4">
        <f>IF(ISERROR(VLOOKUP($BE51,Tables!$M$3:$U$201,BL$2,0)),"0",(VLOOKUP($BE51,Tables!$M$3:$U$201,BL$2,0)))</f>
        <v>11</v>
      </c>
      <c r="BM51" s="321">
        <f>IF(ISERROR(VLOOKUP($BE51,Tables!$M$3:$U$201,BM$2,0)),"0",(VLOOKUP($BE51,Tables!$M$3:$U$201,BM$2,0)))</f>
        <v>61</v>
      </c>
      <c r="BN51" s="20">
        <v>45</v>
      </c>
      <c r="BO51" s="12">
        <f t="shared" si="11"/>
        <v>56</v>
      </c>
      <c r="BP51" s="13">
        <f t="shared" si="12"/>
        <v>2</v>
      </c>
      <c r="BQ51" s="12">
        <f t="shared" si="13"/>
        <v>41</v>
      </c>
      <c r="BR51" s="13">
        <f t="shared" si="14"/>
        <v>2</v>
      </c>
      <c r="BS51" s="12">
        <f t="shared" si="15"/>
        <v>59</v>
      </c>
      <c r="BT51" s="16">
        <f t="shared" si="16"/>
        <v>56041059</v>
      </c>
      <c r="BU51" s="13">
        <f t="shared" si="17"/>
        <v>1</v>
      </c>
      <c r="BV51" s="24" t="str">
        <f t="shared" si="18"/>
        <v>0</v>
      </c>
      <c r="BW51" s="14">
        <v>45</v>
      </c>
      <c r="BX51" s="16">
        <f t="shared" si="19"/>
        <v>56041059000</v>
      </c>
      <c r="BY51" s="15" t="e">
        <f>VLOOKUP(E51,#REF!,2,0)</f>
        <v>#REF!</v>
      </c>
      <c r="BZ51" s="15">
        <f t="shared" si="20"/>
        <v>56</v>
      </c>
      <c r="CA51" s="424">
        <f t="shared" si="21"/>
        <v>1</v>
      </c>
    </row>
    <row r="52" spans="1:79" ht="26.25" customHeight="1" thickBot="1" x14ac:dyDescent="0.3">
      <c r="A52" s="55"/>
      <c r="B52" s="726">
        <f t="shared" si="2"/>
        <v>46</v>
      </c>
      <c r="C52" s="727"/>
      <c r="D52" s="350"/>
      <c r="E52" s="38" t="str">
        <f t="shared" si="22"/>
        <v>m.c.t.</v>
      </c>
      <c r="F52" s="39">
        <f t="shared" si="23"/>
        <v>4</v>
      </c>
      <c r="G52" s="40">
        <f t="shared" si="3"/>
        <v>70</v>
      </c>
      <c r="H52" s="41">
        <f t="shared" si="4"/>
        <v>24</v>
      </c>
      <c r="I52" s="41">
        <f t="shared" si="5"/>
        <v>13</v>
      </c>
      <c r="J52" s="41">
        <f t="shared" si="6"/>
        <v>33</v>
      </c>
      <c r="K52" s="41">
        <f t="shared" si="7"/>
        <v>119</v>
      </c>
      <c r="L52" s="41">
        <f t="shared" si="8"/>
        <v>144</v>
      </c>
      <c r="M52" s="42">
        <f t="shared" si="9"/>
        <v>-25</v>
      </c>
      <c r="N52" s="43">
        <f t="shared" si="10"/>
        <v>85</v>
      </c>
      <c r="O52" s="406" t="e">
        <f t="shared" si="29"/>
        <v>#REF!</v>
      </c>
      <c r="P52" s="406" t="e">
        <f t="shared" si="29"/>
        <v>#REF!</v>
      </c>
      <c r="Q52" s="406" t="e">
        <f t="shared" si="29"/>
        <v>#REF!</v>
      </c>
      <c r="R52" s="406" t="e">
        <f t="shared" si="29"/>
        <v>#REF!</v>
      </c>
      <c r="S52" s="406" t="e">
        <f t="shared" si="29"/>
        <v>#REF!</v>
      </c>
      <c r="T52" s="406" t="e">
        <f t="shared" si="29"/>
        <v>#REF!</v>
      </c>
      <c r="U52" s="406" t="e">
        <f t="shared" si="29"/>
        <v>#REF!</v>
      </c>
      <c r="V52" s="54" t="e">
        <f t="shared" si="29"/>
        <v>#REF!</v>
      </c>
      <c r="W52" s="407" t="e">
        <f t="shared" si="29"/>
        <v>#REF!</v>
      </c>
      <c r="X52" s="406" t="e">
        <f t="shared" si="29"/>
        <v>#REF!</v>
      </c>
      <c r="Y52" s="406" t="e">
        <f t="shared" si="29"/>
        <v>#REF!</v>
      </c>
      <c r="Z52" s="406" t="e">
        <f t="shared" si="29"/>
        <v>#REF!</v>
      </c>
      <c r="AA52" s="406" t="e">
        <f t="shared" si="29"/>
        <v>#REF!</v>
      </c>
      <c r="AB52" s="406" t="e">
        <f t="shared" si="29"/>
        <v>#REF!</v>
      </c>
      <c r="AC52" s="406" t="e">
        <f t="shared" si="29"/>
        <v>#REF!</v>
      </c>
      <c r="AD52" s="54" t="e">
        <f t="shared" si="29"/>
        <v>#REF!</v>
      </c>
      <c r="AE52" s="54"/>
      <c r="AF52" s="462">
        <f t="shared" si="1"/>
        <v>1.2142857142857142</v>
      </c>
      <c r="AG52" s="54"/>
      <c r="AH52" s="463">
        <f t="shared" si="24"/>
        <v>13</v>
      </c>
      <c r="AI52" s="55"/>
      <c r="AJ52" s="481" t="str">
        <f>IF(ISERROR(VLOOKUP(E52,'2004'!$P$10:$AB$18,13,0)),"-",VLOOKUP(E52,'2004'!$P$10:$AB$18,13,0))</f>
        <v>-</v>
      </c>
      <c r="AK52" s="360" t="str">
        <f>IF(ISERROR(VLOOKUP(E52,'2005'!$P$10:$AB$18,13,0)),"-",VLOOKUP(E52,'2005'!$P$10:$AB$18,13,0))</f>
        <v>-</v>
      </c>
      <c r="AL52" s="360" t="str">
        <f>IF(ISERROR(VLOOKUP(E52,'2006'!$P$10:$AB$60,13,0)),"-",VLOOKUP(E52,'2006'!$P$10:$AB$60,13,0))</f>
        <v>-</v>
      </c>
      <c r="AM52" s="360">
        <f>IF(ISERROR(VLOOKUP(E52,'2007'!$P$10:$AB$60,13,0)),"-",VLOOKUP(E52,'2007'!$P$10:$AB$60,13,0))</f>
        <v>24</v>
      </c>
      <c r="AN52" s="360">
        <f>IF(ISERROR(VLOOKUP(E52,'2008'!$P$10:$AB$60,13,0)),"-",VLOOKUP(E52,'2008'!$P$10:$AB$60,13,0))</f>
        <v>30</v>
      </c>
      <c r="AO52" s="360" t="str">
        <f>IF(ISERROR(VLOOKUP(E52,'2009'!$P$10:$AB$80,13,0)),"-",VLOOKUP(E52,'2009'!$P$10:$AB$80,13,0))</f>
        <v>-</v>
      </c>
      <c r="AP52" s="360" t="str">
        <f>IF(ISERROR(VLOOKUP(E52,'2010'!$P$10:$AB$42,13,0)),"-",VLOOKUP(E52,'2010'!$P$10:$AB$42,13,0))</f>
        <v>-</v>
      </c>
      <c r="AQ52" s="360">
        <f>IF(ISERROR(VLOOKUP(E52,'2011'!$P$10:$AB$28,13,0)),"-",VLOOKUP(E52,'2011'!$P$10:$AB$28,13,0))</f>
        <v>13</v>
      </c>
      <c r="AR52" s="360" t="str">
        <f>IF(ISERROR(VLOOKUP(E52,'2012'!$P$10:$AB$46,13,0)),"-",VLOOKUP(E52,'2012'!$P$10:$AB$46,13,0))</f>
        <v>-</v>
      </c>
      <c r="AS52" s="360" t="str">
        <f>IF(ISERROR(VLOOKUP(E52,'2013'!$P$10:$AB$45,13,0)),"-",VLOOKUP(E52,'2013'!$P$10:$AB$45,13,0))</f>
        <v>-</v>
      </c>
      <c r="AT52" s="360" t="str">
        <f>IF(ISERROR(VLOOKUP(E52,'2014'!$P$10:$AB$43,13,0)),"-",VLOOKUP(E52,'2014'!$P$10:$AB$43,13,0))</f>
        <v>-</v>
      </c>
      <c r="AU52" s="360">
        <f>IF(ISERROR(VLOOKUP(E52,'2015'!$P$10:$AB$69,13,0)),"-",VLOOKUP(E52,'2015'!$P$10:$AB$69,13,0))</f>
        <v>15</v>
      </c>
      <c r="AV52" s="360" t="str">
        <f>IF(ISERROR(VLOOKUP(E52,'2016'!$P$10:$AB$49,13,0)),"-",VLOOKUP(E52,'2016'!$P$10:$AB$49,13,0))</f>
        <v>-</v>
      </c>
      <c r="AW52" s="458" t="str">
        <f>IF(ISERROR(VLOOKUP(E52,'2017'!$P$10:$AB$47,13,0)),"-",VLOOKUP(E52,'2017'!$P$10:$AB$47,13,0))</f>
        <v>-</v>
      </c>
      <c r="AX52" s="359" t="str">
        <f>IF(ISERROR(VLOOKUP(E52,'2018'!$P$10:$AB$55,13,0)),"-",VLOOKUP(E52,'2018'!$P$10:$AB$55,13,0))</f>
        <v>-</v>
      </c>
      <c r="AY52" s="359" t="str">
        <f>IF(ISERROR(VLOOKUP(E52,'2019'!$P$10:$AB$55,13,0)),"-",VLOOKUP(E52,'2019'!$P$10:$AB$55,13,0))</f>
        <v>-</v>
      </c>
      <c r="AZ52" s="359" t="str">
        <f>IF(ISERROR(VLOOKUP(E52,'2020'!$P$10:$AB$47,13,0)),"-",VLOOKUP(E52,'2020'!$P$10:$AB$47,13,0))</f>
        <v>-</v>
      </c>
      <c r="BA52" s="480" t="str">
        <f>IF(ISERROR(VLOOKUP(E52,'2021'!$P$10:$AB$47,13,0)),"-",VLOOKUP(E52,'2021'!$P$10:$AB$47,13,0))</f>
        <v>-</v>
      </c>
      <c r="BB52" s="358"/>
      <c r="BD52" s="25">
        <f t="shared" si="25"/>
        <v>170</v>
      </c>
      <c r="BE52" s="5" t="s">
        <v>184</v>
      </c>
      <c r="BF52" s="3">
        <f>IF(ISERROR(VLOOKUP($BE52,Tables!$M$3:$U$201,BF$2,0)),"0",(VLOOKUP($BE52,Tables!$M$3:$U$201,BF$2,0)))</f>
        <v>12</v>
      </c>
      <c r="BG52" s="4">
        <f>IF(ISERROR(VLOOKUP($BE52,Tables!$M$3:$U$201,BG$2,0)),"0",(VLOOKUP($BE52,Tables!$M$3:$U$201,BG$2,0)))</f>
        <v>0</v>
      </c>
      <c r="BH52" s="4">
        <f>IF(ISERROR(VLOOKUP($BE52,Tables!$M$3:$U$201,BH$2,0)),"0",(VLOOKUP($BE52,Tables!$M$3:$U$201,BH$2,0)))</f>
        <v>1</v>
      </c>
      <c r="BI52" s="4">
        <f>IF(ISERROR(VLOOKUP($BE52,Tables!$M$3:$U$201,BI$2,0)),"0",(VLOOKUP($BE52,Tables!$M$3:$U$201,BI$2,0)))</f>
        <v>11</v>
      </c>
      <c r="BJ52" s="4">
        <f>IF(ISERROR(VLOOKUP($BE52,Tables!$M$3:$U$201,BJ$2,0)),"0",(VLOOKUP($BE52,Tables!$M$3:$U$201,BJ$2,0)))</f>
        <v>6</v>
      </c>
      <c r="BK52" s="4">
        <f>IF(ISERROR(VLOOKUP($BE52,Tables!$M$3:$U$201,BK$2,0)),"0",(VLOOKUP($BE52,Tables!$M$3:$U$201,BK$2,0)))</f>
        <v>43</v>
      </c>
      <c r="BL52" s="4">
        <f>IF(ISERROR(VLOOKUP($BE52,Tables!$M$3:$U$201,BL$2,0)),"0",(VLOOKUP($BE52,Tables!$M$3:$U$201,BL$2,0)))</f>
        <v>-37</v>
      </c>
      <c r="BM52" s="321">
        <f>IF(ISERROR(VLOOKUP($BE52,Tables!$M$3:$U$201,BM$2,0)),"0",(VLOOKUP($BE52,Tables!$M$3:$U$201,BM$2,0)))</f>
        <v>1</v>
      </c>
      <c r="BN52" s="20">
        <v>46</v>
      </c>
      <c r="BO52" s="12">
        <f t="shared" si="11"/>
        <v>169</v>
      </c>
      <c r="BP52" s="13">
        <f t="shared" si="12"/>
        <v>5</v>
      </c>
      <c r="BQ52" s="12">
        <f t="shared" si="13"/>
        <v>127</v>
      </c>
      <c r="BR52" s="13">
        <f t="shared" si="14"/>
        <v>4</v>
      </c>
      <c r="BS52" s="12">
        <f t="shared" si="15"/>
        <v>169</v>
      </c>
      <c r="BT52" s="16">
        <f t="shared" si="16"/>
        <v>169127169</v>
      </c>
      <c r="BU52" s="13">
        <f t="shared" si="17"/>
        <v>1</v>
      </c>
      <c r="BV52" s="24" t="str">
        <f t="shared" si="18"/>
        <v>0</v>
      </c>
      <c r="BW52" s="14">
        <v>46</v>
      </c>
      <c r="BX52" s="16">
        <f t="shared" si="19"/>
        <v>169127169000</v>
      </c>
      <c r="BY52" s="15" t="e">
        <f>VLOOKUP(E52,#REF!,2,0)</f>
        <v>#REF!</v>
      </c>
      <c r="BZ52" s="15">
        <f t="shared" si="20"/>
        <v>170</v>
      </c>
      <c r="CA52" s="424">
        <f t="shared" si="21"/>
        <v>1</v>
      </c>
    </row>
    <row r="53" spans="1:79" ht="26.25" customHeight="1" thickBot="1" x14ac:dyDescent="0.3">
      <c r="A53" s="55"/>
      <c r="B53" s="726">
        <f t="shared" si="2"/>
        <v>47</v>
      </c>
      <c r="C53" s="727"/>
      <c r="D53" s="350"/>
      <c r="E53" s="38" t="str">
        <f t="shared" si="22"/>
        <v>Nepus</v>
      </c>
      <c r="F53" s="39">
        <f t="shared" si="23"/>
        <v>3</v>
      </c>
      <c r="G53" s="40">
        <f t="shared" si="3"/>
        <v>58</v>
      </c>
      <c r="H53" s="41">
        <f t="shared" si="4"/>
        <v>25</v>
      </c>
      <c r="I53" s="41">
        <f t="shared" si="5"/>
        <v>4</v>
      </c>
      <c r="J53" s="41">
        <f t="shared" si="6"/>
        <v>29</v>
      </c>
      <c r="K53" s="41">
        <f t="shared" si="7"/>
        <v>134</v>
      </c>
      <c r="L53" s="41">
        <f t="shared" si="8"/>
        <v>129</v>
      </c>
      <c r="M53" s="42">
        <f t="shared" si="9"/>
        <v>5</v>
      </c>
      <c r="N53" s="43">
        <f t="shared" si="10"/>
        <v>79</v>
      </c>
      <c r="O53" s="406" t="e">
        <f t="shared" si="29"/>
        <v>#REF!</v>
      </c>
      <c r="P53" s="406" t="e">
        <f t="shared" si="29"/>
        <v>#REF!</v>
      </c>
      <c r="Q53" s="406" t="e">
        <f t="shared" si="29"/>
        <v>#REF!</v>
      </c>
      <c r="R53" s="406" t="e">
        <f t="shared" si="29"/>
        <v>#REF!</v>
      </c>
      <c r="S53" s="406" t="e">
        <f t="shared" si="29"/>
        <v>#REF!</v>
      </c>
      <c r="T53" s="406" t="e">
        <f t="shared" si="29"/>
        <v>#REF!</v>
      </c>
      <c r="U53" s="406" t="e">
        <f t="shared" si="29"/>
        <v>#REF!</v>
      </c>
      <c r="V53" s="54" t="e">
        <f t="shared" si="29"/>
        <v>#REF!</v>
      </c>
      <c r="W53" s="407" t="e">
        <f t="shared" si="29"/>
        <v>#REF!</v>
      </c>
      <c r="X53" s="406" t="e">
        <f t="shared" si="29"/>
        <v>#REF!</v>
      </c>
      <c r="Y53" s="406" t="e">
        <f t="shared" si="29"/>
        <v>#REF!</v>
      </c>
      <c r="Z53" s="406" t="e">
        <f t="shared" si="29"/>
        <v>#REF!</v>
      </c>
      <c r="AA53" s="406" t="e">
        <f t="shared" si="29"/>
        <v>#REF!</v>
      </c>
      <c r="AB53" s="406" t="e">
        <f t="shared" si="29"/>
        <v>#REF!</v>
      </c>
      <c r="AC53" s="406" t="e">
        <f t="shared" si="29"/>
        <v>#REF!</v>
      </c>
      <c r="AD53" s="54" t="e">
        <f t="shared" si="29"/>
        <v>#REF!</v>
      </c>
      <c r="AE53" s="54"/>
      <c r="AF53" s="462">
        <f t="shared" si="1"/>
        <v>1.3620689655172413</v>
      </c>
      <c r="AG53" s="54"/>
      <c r="AH53" s="463">
        <f t="shared" si="24"/>
        <v>8</v>
      </c>
      <c r="AI53" s="55"/>
      <c r="AJ53" s="481" t="str">
        <f>IF(ISERROR(VLOOKUP(E53,'2004'!$P$10:$AB$18,13,0)),"-",VLOOKUP(E53,'2004'!$P$10:$AB$18,13,0))</f>
        <v>-</v>
      </c>
      <c r="AK53" s="360" t="str">
        <f>IF(ISERROR(VLOOKUP(E53,'2005'!$P$10:$AB$18,13,0)),"-",VLOOKUP(E53,'2005'!$P$10:$AB$18,13,0))</f>
        <v>-</v>
      </c>
      <c r="AL53" s="360" t="str">
        <f>IF(ISERROR(VLOOKUP(E53,'2006'!$P$10:$AB$60,13,0)),"-",VLOOKUP(E53,'2006'!$P$10:$AB$60,13,0))</f>
        <v>-</v>
      </c>
      <c r="AM53" s="360" t="str">
        <f>IF(ISERROR(VLOOKUP(E53,'2007'!$P$10:$AB$60,13,0)),"-",VLOOKUP(E53,'2007'!$P$10:$AB$60,13,0))</f>
        <v>-</v>
      </c>
      <c r="AN53" s="360" t="str">
        <f>IF(ISERROR(VLOOKUP(E53,'2008'!$P$10:$AB$60,13,0)),"-",VLOOKUP(E53,'2008'!$P$10:$AB$60,13,0))</f>
        <v>-</v>
      </c>
      <c r="AO53" s="360" t="str">
        <f>IF(ISERROR(VLOOKUP(E53,'2009'!$P$10:$AB$80,13,0)),"-",VLOOKUP(E53,'2009'!$P$10:$AB$80,13,0))</f>
        <v>-</v>
      </c>
      <c r="AP53" s="360">
        <f>IF(ISERROR(VLOOKUP(E53,'2010'!$P$10:$AB$42,13,0)),"-",VLOOKUP(E53,'2010'!$P$10:$AB$42,13,0))</f>
        <v>14</v>
      </c>
      <c r="AQ53" s="360" t="str">
        <f>IF(ISERROR(VLOOKUP(E53,'2011'!$P$10:$AB$28,13,0)),"-",VLOOKUP(E53,'2011'!$P$10:$AB$28,13,0))</f>
        <v>-</v>
      </c>
      <c r="AR53" s="360" t="str">
        <f>IF(ISERROR(VLOOKUP(E53,'2012'!$P$10:$AB$46,13,0)),"-",VLOOKUP(E53,'2012'!$P$10:$AB$46,13,0))</f>
        <v>-</v>
      </c>
      <c r="AS53" s="360" t="str">
        <f>IF(ISERROR(VLOOKUP(E53,'2013'!$P$10:$AB$45,13,0)),"-",VLOOKUP(E53,'2013'!$P$10:$AB$45,13,0))</f>
        <v>-</v>
      </c>
      <c r="AT53" s="360" t="str">
        <f>IF(ISERROR(VLOOKUP(E53,'2014'!$P$10:$AB$43,13,0)),"-",VLOOKUP(E53,'2014'!$P$10:$AB$43,13,0))</f>
        <v>-</v>
      </c>
      <c r="AU53" s="360">
        <f>IF(ISERROR(VLOOKUP(E53,'2015'!$P$10:$AB$69,13,0)),"-",VLOOKUP(E53,'2015'!$P$10:$AB$69,13,0))</f>
        <v>8</v>
      </c>
      <c r="AV53" s="360" t="str">
        <f>IF(ISERROR(VLOOKUP(E53,'2016'!$P$10:$AB$49,13,0)),"-",VLOOKUP(E53,'2016'!$P$10:$AB$49,13,0))</f>
        <v>-</v>
      </c>
      <c r="AW53" s="458" t="str">
        <f>IF(ISERROR(VLOOKUP(E53,'2017'!$P$10:$AB$47,13,0)),"-",VLOOKUP(E53,'2017'!$P$10:$AB$47,13,0))</f>
        <v>-</v>
      </c>
      <c r="AX53" s="359" t="str">
        <f>IF(ISERROR(VLOOKUP(E53,'2018'!$P$10:$AB$55,13,0)),"-",VLOOKUP(E53,'2018'!$P$10:$AB$55,13,0))</f>
        <v>-</v>
      </c>
      <c r="AY53" s="359" t="str">
        <f>IF(ISERROR(VLOOKUP(E53,'2019'!$P$10:$AB$55,13,0)),"-",VLOOKUP(E53,'2019'!$P$10:$AB$55,13,0))</f>
        <v>-</v>
      </c>
      <c r="AZ53" s="359" t="str">
        <f>IF(ISERROR(VLOOKUP(E53,'2020'!$P$10:$AB$47,13,0)),"-",VLOOKUP(E53,'2020'!$P$10:$AB$47,13,0))</f>
        <v>-</v>
      </c>
      <c r="BA53" s="480">
        <f>IF(ISERROR(VLOOKUP(E53,'2021'!$P$10:$AB$47,13,0)),"-",VLOOKUP(E53,'2021'!$P$10:$AB$47,13,0))</f>
        <v>22</v>
      </c>
      <c r="BB53" s="358"/>
      <c r="BD53" s="25">
        <f t="shared" si="25"/>
        <v>119</v>
      </c>
      <c r="BE53" s="5" t="s">
        <v>288</v>
      </c>
      <c r="BF53" s="3">
        <f>IF(ISERROR(VLOOKUP($BE53,Tables!$M$3:$U$201,BF$2,0)),"0",(VLOOKUP($BE53,Tables!$M$3:$U$201,BF$2,0)))</f>
        <v>16</v>
      </c>
      <c r="BG53" s="4">
        <f>IF(ISERROR(VLOOKUP($BE53,Tables!$M$3:$U$201,BG$2,0)),"0",(VLOOKUP($BE53,Tables!$M$3:$U$201,BG$2,0)))</f>
        <v>2</v>
      </c>
      <c r="BH53" s="4">
        <f>IF(ISERROR(VLOOKUP($BE53,Tables!$M$3:$U$201,BH$2,0)),"0",(VLOOKUP($BE53,Tables!$M$3:$U$201,BH$2,0)))</f>
        <v>5</v>
      </c>
      <c r="BI53" s="4">
        <f>IF(ISERROR(VLOOKUP($BE53,Tables!$M$3:$U$201,BI$2,0)),"0",(VLOOKUP($BE53,Tables!$M$3:$U$201,BI$2,0)))</f>
        <v>9</v>
      </c>
      <c r="BJ53" s="4">
        <f>IF(ISERROR(VLOOKUP($BE53,Tables!$M$3:$U$201,BJ$2,0)),"0",(VLOOKUP($BE53,Tables!$M$3:$U$201,BJ$2,0)))</f>
        <v>15</v>
      </c>
      <c r="BK53" s="4">
        <f>IF(ISERROR(VLOOKUP($BE53,Tables!$M$3:$U$201,BK$2,0)),"0",(VLOOKUP($BE53,Tables!$M$3:$U$201,BK$2,0)))</f>
        <v>36</v>
      </c>
      <c r="BL53" s="4">
        <f>IF(ISERROR(VLOOKUP($BE53,Tables!$M$3:$U$201,BL$2,0)),"0",(VLOOKUP($BE53,Tables!$M$3:$U$201,BL$2,0)))</f>
        <v>-21</v>
      </c>
      <c r="BM53" s="321">
        <f>IF(ISERROR(VLOOKUP($BE53,Tables!$M$3:$U$201,BM$2,0)),"0",(VLOOKUP($BE53,Tables!$M$3:$U$201,BM$2,0)))</f>
        <v>11</v>
      </c>
      <c r="BN53" s="20">
        <v>47</v>
      </c>
      <c r="BO53" s="12">
        <f t="shared" si="11"/>
        <v>117</v>
      </c>
      <c r="BP53" s="13">
        <f t="shared" si="12"/>
        <v>8</v>
      </c>
      <c r="BQ53" s="12">
        <f t="shared" si="13"/>
        <v>91</v>
      </c>
      <c r="BR53" s="13">
        <f t="shared" si="14"/>
        <v>2</v>
      </c>
      <c r="BS53" s="12">
        <f t="shared" si="15"/>
        <v>132</v>
      </c>
      <c r="BT53" s="16">
        <f t="shared" si="16"/>
        <v>117091132</v>
      </c>
      <c r="BU53" s="13">
        <f t="shared" si="17"/>
        <v>1</v>
      </c>
      <c r="BV53" s="24" t="str">
        <f t="shared" si="18"/>
        <v>0</v>
      </c>
      <c r="BW53" s="14">
        <v>47</v>
      </c>
      <c r="BX53" s="16">
        <f t="shared" si="19"/>
        <v>117091132000</v>
      </c>
      <c r="BY53" s="15" t="e">
        <f>VLOOKUP(E53,#REF!,2,0)</f>
        <v>#REF!</v>
      </c>
      <c r="BZ53" s="15">
        <f t="shared" si="20"/>
        <v>119</v>
      </c>
      <c r="CA53" s="424">
        <f t="shared" si="21"/>
        <v>1</v>
      </c>
    </row>
    <row r="54" spans="1:79" ht="26.25" customHeight="1" thickBot="1" x14ac:dyDescent="0.3">
      <c r="A54" s="55"/>
      <c r="B54" s="726">
        <f t="shared" si="2"/>
        <v>48</v>
      </c>
      <c r="C54" s="727"/>
      <c r="D54" s="350"/>
      <c r="E54" s="38" t="str">
        <f t="shared" si="22"/>
        <v>Swoozh</v>
      </c>
      <c r="F54" s="39">
        <f t="shared" si="23"/>
        <v>4</v>
      </c>
      <c r="G54" s="40">
        <f t="shared" si="3"/>
        <v>56</v>
      </c>
      <c r="H54" s="41">
        <f t="shared" si="4"/>
        <v>25</v>
      </c>
      <c r="I54" s="41">
        <f t="shared" si="5"/>
        <v>4</v>
      </c>
      <c r="J54" s="41">
        <f t="shared" si="6"/>
        <v>27</v>
      </c>
      <c r="K54" s="41">
        <f t="shared" si="7"/>
        <v>112</v>
      </c>
      <c r="L54" s="41">
        <f t="shared" si="8"/>
        <v>137</v>
      </c>
      <c r="M54" s="42">
        <f t="shared" si="9"/>
        <v>-25</v>
      </c>
      <c r="N54" s="43">
        <f t="shared" si="10"/>
        <v>79</v>
      </c>
      <c r="O54" s="406" t="e">
        <f t="shared" si="29"/>
        <v>#REF!</v>
      </c>
      <c r="P54" s="406" t="e">
        <f t="shared" si="29"/>
        <v>#REF!</v>
      </c>
      <c r="Q54" s="406" t="e">
        <f t="shared" si="29"/>
        <v>#REF!</v>
      </c>
      <c r="R54" s="406" t="e">
        <f t="shared" si="29"/>
        <v>#REF!</v>
      </c>
      <c r="S54" s="406" t="e">
        <f t="shared" si="29"/>
        <v>#REF!</v>
      </c>
      <c r="T54" s="406" t="e">
        <f t="shared" si="29"/>
        <v>#REF!</v>
      </c>
      <c r="U54" s="406" t="e">
        <f t="shared" si="29"/>
        <v>#REF!</v>
      </c>
      <c r="V54" s="54" t="e">
        <f t="shared" si="29"/>
        <v>#REF!</v>
      </c>
      <c r="W54" s="407" t="e">
        <f t="shared" si="29"/>
        <v>#REF!</v>
      </c>
      <c r="X54" s="406" t="e">
        <f t="shared" si="29"/>
        <v>#REF!</v>
      </c>
      <c r="Y54" s="406" t="e">
        <f t="shared" si="29"/>
        <v>#REF!</v>
      </c>
      <c r="Z54" s="406" t="e">
        <f t="shared" si="29"/>
        <v>#REF!</v>
      </c>
      <c r="AA54" s="406" t="e">
        <f t="shared" si="29"/>
        <v>#REF!</v>
      </c>
      <c r="AB54" s="406" t="e">
        <f t="shared" si="29"/>
        <v>#REF!</v>
      </c>
      <c r="AC54" s="406" t="e">
        <f t="shared" si="29"/>
        <v>#REF!</v>
      </c>
      <c r="AD54" s="54" t="e">
        <f t="shared" si="29"/>
        <v>#REF!</v>
      </c>
      <c r="AE54" s="54"/>
      <c r="AF54" s="462">
        <f t="shared" si="1"/>
        <v>1.4107142857142858</v>
      </c>
      <c r="AG54" s="54"/>
      <c r="AH54" s="463">
        <f t="shared" si="24"/>
        <v>6</v>
      </c>
      <c r="AI54" s="55"/>
      <c r="AJ54" s="481" t="str">
        <f>IF(ISERROR(VLOOKUP(E54,'2004'!$P$10:$AB$18,13,0)),"-",VLOOKUP(E54,'2004'!$P$10:$AB$18,13,0))</f>
        <v>-</v>
      </c>
      <c r="AK54" s="360" t="str">
        <f>IF(ISERROR(VLOOKUP(E54,'2005'!$P$10:$AB$18,13,0)),"-",VLOOKUP(E54,'2005'!$P$10:$AB$18,13,0))</f>
        <v>-</v>
      </c>
      <c r="AL54" s="360">
        <f>IF(ISERROR(VLOOKUP(E54,'2006'!$P$10:$AB$60,13,0)),"-",VLOOKUP(E54,'2006'!$P$10:$AB$60,13,0))</f>
        <v>6</v>
      </c>
      <c r="AM54" s="360" t="str">
        <f>IF(ISERROR(VLOOKUP(E54,'2007'!$P$10:$AB$60,13,0)),"-",VLOOKUP(E54,'2007'!$P$10:$AB$60,13,0))</f>
        <v>-</v>
      </c>
      <c r="AN54" s="360" t="str">
        <f>IF(ISERROR(VLOOKUP(E54,'2008'!$P$10:$AB$60,13,0)),"-",VLOOKUP(E54,'2008'!$P$10:$AB$60,13,0))</f>
        <v>-</v>
      </c>
      <c r="AO54" s="360" t="str">
        <f>IF(ISERROR(VLOOKUP(E54,'2009'!$P$10:$AB$80,13,0)),"-",VLOOKUP(E54,'2009'!$P$10:$AB$80,13,0))</f>
        <v>-</v>
      </c>
      <c r="AP54" s="360" t="str">
        <f>IF(ISERROR(VLOOKUP(E54,'2010'!$P$10:$AB$42,13,0)),"-",VLOOKUP(E54,'2010'!$P$10:$AB$42,13,0))</f>
        <v>-</v>
      </c>
      <c r="AQ54" s="360" t="str">
        <f>IF(ISERROR(VLOOKUP(E54,'2011'!$P$10:$AB$28,13,0)),"-",VLOOKUP(E54,'2011'!$P$10:$AB$28,13,0))</f>
        <v>-</v>
      </c>
      <c r="AR54" s="360" t="str">
        <f>IF(ISERROR(VLOOKUP(E54,'2012'!$P$10:$AB$46,13,0)),"-",VLOOKUP(E54,'2012'!$P$10:$AB$46,13,0))</f>
        <v>-</v>
      </c>
      <c r="AS54" s="360" t="str">
        <f>IF(ISERROR(VLOOKUP(E54,'2013'!$P$10:$AB$45,13,0)),"-",VLOOKUP(E54,'2013'!$P$10:$AB$45,13,0))</f>
        <v>-</v>
      </c>
      <c r="AT54" s="360" t="str">
        <f>IF(ISERROR(VLOOKUP(E54,'2014'!$P$10:$AB$43,13,0)),"-",VLOOKUP(E54,'2014'!$P$10:$AB$43,13,0))</f>
        <v>-</v>
      </c>
      <c r="AU54" s="360">
        <f>IF(ISERROR(VLOOKUP(E54,'2015'!$P$10:$AB$69,13,0)),"-",VLOOKUP(E54,'2015'!$P$10:$AB$69,13,0))</f>
        <v>39</v>
      </c>
      <c r="AV54" s="360">
        <f>IF(ISERROR(VLOOKUP(E54,'2016'!$P$10:$AB$49,13,0)),"-",VLOOKUP(E54,'2016'!$P$10:$AB$49,13,0))</f>
        <v>24</v>
      </c>
      <c r="AW54" s="458" t="str">
        <f>IF(ISERROR(VLOOKUP(E54,'2017'!$P$10:$AB$47,13,0)),"-",VLOOKUP(E54,'2017'!$P$10:$AB$47,13,0))</f>
        <v>-</v>
      </c>
      <c r="AX54" s="359" t="str">
        <f>IF(ISERROR(VLOOKUP(E54,'2018'!$P$10:$AB$55,13,0)),"-",VLOOKUP(E54,'2018'!$P$10:$AB$55,13,0))</f>
        <v>-</v>
      </c>
      <c r="AY54" s="359">
        <f>IF(ISERROR(VLOOKUP(E54,'2019'!$P$10:$AB$55,13,0)),"-",VLOOKUP(E54,'2019'!$P$10:$AB$55,13,0))</f>
        <v>22</v>
      </c>
      <c r="AZ54" s="359" t="str">
        <f>IF(ISERROR(VLOOKUP(E54,'2020'!$P$10:$AB$47,13,0)),"-",VLOOKUP(E54,'2020'!$P$10:$AB$47,13,0))</f>
        <v>-</v>
      </c>
      <c r="BA54" s="480" t="str">
        <f>IF(ISERROR(VLOOKUP(E54,'2021'!$P$10:$AB$47,13,0)),"-",VLOOKUP(E54,'2021'!$P$10:$AB$47,13,0))</f>
        <v>-</v>
      </c>
      <c r="BB54" s="358"/>
      <c r="BD54" s="25">
        <f t="shared" si="25"/>
        <v>147</v>
      </c>
      <c r="BE54" s="5" t="s">
        <v>243</v>
      </c>
      <c r="BF54" s="3">
        <f>IF(ISERROR(VLOOKUP($BE54,Tables!$M$3:$U$201,BF$2,0)),"0",(VLOOKUP($BE54,Tables!$M$3:$U$201,BF$2,0)))</f>
        <v>12</v>
      </c>
      <c r="BG54" s="4">
        <f>IF(ISERROR(VLOOKUP($BE54,Tables!$M$3:$U$201,BG$2,0)),"0",(VLOOKUP($BE54,Tables!$M$3:$U$201,BG$2,0)))</f>
        <v>1</v>
      </c>
      <c r="BH54" s="4">
        <f>IF(ISERROR(VLOOKUP($BE54,Tables!$M$3:$U$201,BH$2,0)),"0",(VLOOKUP($BE54,Tables!$M$3:$U$201,BH$2,0)))</f>
        <v>2</v>
      </c>
      <c r="BI54" s="4">
        <f>IF(ISERROR(VLOOKUP($BE54,Tables!$M$3:$U$201,BI$2,0)),"0",(VLOOKUP($BE54,Tables!$M$3:$U$201,BI$2,0)))</f>
        <v>9</v>
      </c>
      <c r="BJ54" s="4">
        <f>IF(ISERROR(VLOOKUP($BE54,Tables!$M$3:$U$201,BJ$2,0)),"0",(VLOOKUP($BE54,Tables!$M$3:$U$201,BJ$2,0)))</f>
        <v>15</v>
      </c>
      <c r="BK54" s="4">
        <f>IF(ISERROR(VLOOKUP($BE54,Tables!$M$3:$U$201,BK$2,0)),"0",(VLOOKUP($BE54,Tables!$M$3:$U$201,BK$2,0)))</f>
        <v>28</v>
      </c>
      <c r="BL54" s="4">
        <f>IF(ISERROR(VLOOKUP($BE54,Tables!$M$3:$U$201,BL$2,0)),"0",(VLOOKUP($BE54,Tables!$M$3:$U$201,BL$2,0)))</f>
        <v>-13</v>
      </c>
      <c r="BM54" s="321">
        <f>IF(ISERROR(VLOOKUP($BE54,Tables!$M$3:$U$201,BM$2,0)),"0",(VLOOKUP($BE54,Tables!$M$3:$U$201,BM$2,0)))</f>
        <v>5</v>
      </c>
      <c r="BN54" s="20">
        <v>48</v>
      </c>
      <c r="BO54" s="12">
        <f t="shared" si="11"/>
        <v>147</v>
      </c>
      <c r="BP54" s="13">
        <f t="shared" si="12"/>
        <v>6</v>
      </c>
      <c r="BQ54" s="12">
        <f t="shared" si="13"/>
        <v>70</v>
      </c>
      <c r="BR54" s="13">
        <f t="shared" si="14"/>
        <v>4</v>
      </c>
      <c r="BS54" s="12">
        <f t="shared" si="15"/>
        <v>132</v>
      </c>
      <c r="BT54" s="16">
        <f t="shared" si="16"/>
        <v>147070132</v>
      </c>
      <c r="BU54" s="13">
        <f t="shared" si="17"/>
        <v>1</v>
      </c>
      <c r="BV54" s="24" t="str">
        <f t="shared" si="18"/>
        <v>0</v>
      </c>
      <c r="BW54" s="14">
        <v>48</v>
      </c>
      <c r="BX54" s="16">
        <f t="shared" si="19"/>
        <v>147070132000</v>
      </c>
      <c r="BY54" s="15" t="e">
        <f>VLOOKUP(E54,#REF!,2,0)</f>
        <v>#REF!</v>
      </c>
      <c r="BZ54" s="15">
        <f t="shared" si="20"/>
        <v>147</v>
      </c>
      <c r="CA54" s="424">
        <f t="shared" si="21"/>
        <v>1</v>
      </c>
    </row>
    <row r="55" spans="1:79" ht="26.25" customHeight="1" thickBot="1" x14ac:dyDescent="0.3">
      <c r="A55" s="55"/>
      <c r="B55" s="726">
        <f t="shared" si="2"/>
        <v>49</v>
      </c>
      <c r="C55" s="727"/>
      <c r="D55" s="350"/>
      <c r="E55" s="38" t="str">
        <f t="shared" si="22"/>
        <v>HeinAir</v>
      </c>
      <c r="F55" s="39">
        <f t="shared" si="23"/>
        <v>5</v>
      </c>
      <c r="G55" s="40">
        <f t="shared" si="3"/>
        <v>80</v>
      </c>
      <c r="H55" s="41">
        <f t="shared" si="4"/>
        <v>24</v>
      </c>
      <c r="I55" s="41">
        <f t="shared" si="5"/>
        <v>7</v>
      </c>
      <c r="J55" s="41">
        <f t="shared" si="6"/>
        <v>49</v>
      </c>
      <c r="K55" s="41">
        <f t="shared" si="7"/>
        <v>100</v>
      </c>
      <c r="L55" s="41">
        <f t="shared" si="8"/>
        <v>195</v>
      </c>
      <c r="M55" s="42">
        <f t="shared" si="9"/>
        <v>-95</v>
      </c>
      <c r="N55" s="43">
        <f t="shared" si="10"/>
        <v>79</v>
      </c>
      <c r="O55" s="408" t="e">
        <f t="shared" si="29"/>
        <v>#REF!</v>
      </c>
      <c r="P55" s="408" t="e">
        <f t="shared" si="29"/>
        <v>#REF!</v>
      </c>
      <c r="Q55" s="408" t="e">
        <f t="shared" si="29"/>
        <v>#REF!</v>
      </c>
      <c r="R55" s="408" t="e">
        <f t="shared" si="29"/>
        <v>#REF!</v>
      </c>
      <c r="S55" s="408" t="e">
        <f t="shared" si="29"/>
        <v>#REF!</v>
      </c>
      <c r="T55" s="408" t="e">
        <f t="shared" si="29"/>
        <v>#REF!</v>
      </c>
      <c r="U55" s="408" t="e">
        <f t="shared" si="29"/>
        <v>#REF!</v>
      </c>
      <c r="V55" s="52" t="e">
        <f t="shared" si="29"/>
        <v>#REF!</v>
      </c>
      <c r="W55" s="409" t="e">
        <f t="shared" si="29"/>
        <v>#REF!</v>
      </c>
      <c r="X55" s="408" t="e">
        <f t="shared" si="29"/>
        <v>#REF!</v>
      </c>
      <c r="Y55" s="408" t="e">
        <f t="shared" si="29"/>
        <v>#REF!</v>
      </c>
      <c r="Z55" s="408" t="e">
        <f t="shared" si="29"/>
        <v>#REF!</v>
      </c>
      <c r="AA55" s="408" t="e">
        <f t="shared" si="29"/>
        <v>#REF!</v>
      </c>
      <c r="AB55" s="408" t="e">
        <f t="shared" si="29"/>
        <v>#REF!</v>
      </c>
      <c r="AC55" s="408" t="e">
        <f t="shared" si="29"/>
        <v>#REF!</v>
      </c>
      <c r="AD55" s="52" t="e">
        <f t="shared" si="29"/>
        <v>#REF!</v>
      </c>
      <c r="AE55" s="52"/>
      <c r="AF55" s="473">
        <f t="shared" si="1"/>
        <v>0.98750000000000004</v>
      </c>
      <c r="AG55" s="52"/>
      <c r="AH55" s="463">
        <f t="shared" si="24"/>
        <v>23</v>
      </c>
      <c r="AI55" s="55"/>
      <c r="AJ55" s="481" t="str">
        <f>IF(ISERROR(VLOOKUP(E55,'2004'!$P$10:$AB$18,13,0)),"-",VLOOKUP(E55,'2004'!$P$10:$AB$18,13,0))</f>
        <v>-</v>
      </c>
      <c r="AK55" s="360" t="str">
        <f>IF(ISERROR(VLOOKUP(E55,'2005'!$P$10:$AB$18,13,0)),"-",VLOOKUP(E55,'2005'!$P$10:$AB$18,13,0))</f>
        <v>-</v>
      </c>
      <c r="AL55" s="360" t="str">
        <f>IF(ISERROR(VLOOKUP(E55,'2006'!$P$10:$AB$60,13,0)),"-",VLOOKUP(E55,'2006'!$P$10:$AB$60,13,0))</f>
        <v>-</v>
      </c>
      <c r="AM55" s="360" t="str">
        <f>IF(ISERROR(VLOOKUP(E55,'2007'!$P$10:$AB$60,13,0)),"-",VLOOKUP(E55,'2007'!$P$10:$AB$60,13,0))</f>
        <v>-</v>
      </c>
      <c r="AN55" s="360" t="str">
        <f>IF(ISERROR(VLOOKUP(E55,'2008'!$P$10:$AB$60,13,0)),"-",VLOOKUP(E55,'2008'!$P$10:$AB$60,13,0))</f>
        <v>-</v>
      </c>
      <c r="AO55" s="360" t="str">
        <f>IF(ISERROR(VLOOKUP(E55,'2009'!$P$10:$AB$80,13,0)),"-",VLOOKUP(E55,'2009'!$P$10:$AB$80,13,0))</f>
        <v>-</v>
      </c>
      <c r="AP55" s="360" t="str">
        <f>IF(ISERROR(VLOOKUP(E55,'2010'!$P$10:$AB$42,13,0)),"-",VLOOKUP(E55,'2010'!$P$10:$AB$42,13,0))</f>
        <v>-</v>
      </c>
      <c r="AQ55" s="360" t="str">
        <f>IF(ISERROR(VLOOKUP(E55,'2011'!$P$10:$AB$28,13,0)),"-",VLOOKUP(E55,'2011'!$P$10:$AB$28,13,0))</f>
        <v>-</v>
      </c>
      <c r="AR55" s="360" t="str">
        <f>IF(ISERROR(VLOOKUP(E55,'2012'!$P$10:$AB$46,13,0)),"-",VLOOKUP(E55,'2012'!$P$10:$AB$46,13,0))</f>
        <v>-</v>
      </c>
      <c r="AS55" s="360">
        <f>IF(ISERROR(VLOOKUP(E55,'2013'!$P$10:$AB$45,13,0)),"-",VLOOKUP(E55,'2013'!$P$10:$AB$45,13,0))</f>
        <v>26</v>
      </c>
      <c r="AT55" s="360">
        <f>IF(ISERROR(VLOOKUP(E55,'2014'!$P$10:$AB$43,13,0)),"-",VLOOKUP(E55,'2014'!$P$10:$AB$43,13,0))</f>
        <v>24</v>
      </c>
      <c r="AU55" s="360">
        <f>IF(ISERROR(VLOOKUP(E55,'2015'!$P$10:$AB$69,13,0)),"-",VLOOKUP(E55,'2015'!$P$10:$AB$69,13,0))</f>
        <v>34</v>
      </c>
      <c r="AV55" s="360">
        <f>IF(ISERROR(VLOOKUP(E55,'2016'!$P$10:$AB$49,13,0)),"-",VLOOKUP(E55,'2016'!$P$10:$AB$49,13,0))</f>
        <v>23</v>
      </c>
      <c r="AW55" s="458" t="str">
        <f>IF(ISERROR(VLOOKUP(E55,'2017'!$P$10:$AB$47,13,0)),"-",VLOOKUP(E55,'2017'!$P$10:$AB$47,13,0))</f>
        <v>-</v>
      </c>
      <c r="AX55" s="359">
        <f>IF(ISERROR(VLOOKUP(E55,'2018'!$P$10:$AB$55,13,0)),"-",VLOOKUP(E55,'2018'!$P$10:$AB$55,13,0))</f>
        <v>25</v>
      </c>
      <c r="AY55" s="359" t="str">
        <f>IF(ISERROR(VLOOKUP(E55,'2019'!$P$10:$AB$55,13,0)),"-",VLOOKUP(E55,'2019'!$P$10:$AB$55,13,0))</f>
        <v>-</v>
      </c>
      <c r="AZ55" s="359" t="str">
        <f>IF(ISERROR(VLOOKUP(E55,'2020'!$P$10:$AB$47,13,0)),"-",VLOOKUP(E55,'2020'!$P$10:$AB$47,13,0))</f>
        <v>-</v>
      </c>
      <c r="BA55" s="480" t="str">
        <f>IF(ISERROR(VLOOKUP(E55,'2021'!$P$10:$AB$47,13,0)),"-",VLOOKUP(E55,'2021'!$P$10:$AB$47,13,0))</f>
        <v>-</v>
      </c>
      <c r="BB55" s="358"/>
      <c r="BD55" s="25">
        <f t="shared" si="25"/>
        <v>59</v>
      </c>
      <c r="BE55" s="5" t="s">
        <v>183</v>
      </c>
      <c r="BF55" s="3">
        <f>IF(ISERROR(VLOOKUP($BE55,Tables!$M$3:$U$201,BF$2,0)),"0",(VLOOKUP($BE55,Tables!$M$3:$U$201,BF$2,0)))</f>
        <v>76</v>
      </c>
      <c r="BG55" s="4">
        <f>IF(ISERROR(VLOOKUP($BE55,Tables!$M$3:$U$201,BG$2,0)),"0",(VLOOKUP($BE55,Tables!$M$3:$U$201,BG$2,0)))</f>
        <v>15</v>
      </c>
      <c r="BH55" s="4">
        <f>IF(ISERROR(VLOOKUP($BE55,Tables!$M$3:$U$201,BH$2,0)),"0",(VLOOKUP($BE55,Tables!$M$3:$U$201,BH$2,0)))</f>
        <v>13</v>
      </c>
      <c r="BI55" s="4">
        <f>IF(ISERROR(VLOOKUP($BE55,Tables!$M$3:$U$201,BI$2,0)),"0",(VLOOKUP($BE55,Tables!$M$3:$U$201,BI$2,0)))</f>
        <v>48</v>
      </c>
      <c r="BJ55" s="4">
        <f>IF(ISERROR(VLOOKUP($BE55,Tables!$M$3:$U$201,BJ$2,0)),"0",(VLOOKUP($BE55,Tables!$M$3:$U$201,BJ$2,0)))</f>
        <v>82</v>
      </c>
      <c r="BK55" s="4">
        <f>IF(ISERROR(VLOOKUP($BE55,Tables!$M$3:$U$201,BK$2,0)),"0",(VLOOKUP($BE55,Tables!$M$3:$U$201,BK$2,0)))</f>
        <v>208</v>
      </c>
      <c r="BL55" s="4">
        <f>IF(ISERROR(VLOOKUP($BE55,Tables!$M$3:$U$201,BL$2,0)),"0",(VLOOKUP($BE55,Tables!$M$3:$U$201,BL$2,0)))</f>
        <v>-126</v>
      </c>
      <c r="BM55" s="321">
        <f>IF(ISERROR(VLOOKUP($BE55,Tables!$M$3:$U$201,BM$2,0)),"0",(VLOOKUP($BE55,Tables!$M$3:$U$201,BM$2,0)))</f>
        <v>58</v>
      </c>
      <c r="BN55" s="20">
        <v>49</v>
      </c>
      <c r="BO55" s="12">
        <f t="shared" si="11"/>
        <v>59</v>
      </c>
      <c r="BP55" s="13">
        <f t="shared" si="12"/>
        <v>1</v>
      </c>
      <c r="BQ55" s="12" t="str">
        <f t="shared" si="13"/>
        <v/>
      </c>
      <c r="BR55" s="13">
        <f t="shared" si="14"/>
        <v>1</v>
      </c>
      <c r="BS55" s="12" t="str">
        <f t="shared" si="15"/>
        <v/>
      </c>
      <c r="BT55" s="16">
        <f t="shared" si="16"/>
        <v>59000000</v>
      </c>
      <c r="BU55" s="13">
        <f t="shared" si="17"/>
        <v>1</v>
      </c>
      <c r="BV55" s="24" t="str">
        <f t="shared" si="18"/>
        <v>0</v>
      </c>
      <c r="BW55" s="14">
        <v>49</v>
      </c>
      <c r="BX55" s="16">
        <f t="shared" si="19"/>
        <v>59000000000</v>
      </c>
      <c r="BY55" s="15" t="e">
        <f>VLOOKUP(E55,#REF!,2,0)</f>
        <v>#REF!</v>
      </c>
      <c r="BZ55" s="15">
        <f t="shared" si="20"/>
        <v>59</v>
      </c>
      <c r="CA55" s="424">
        <f t="shared" si="21"/>
        <v>1</v>
      </c>
    </row>
    <row r="56" spans="1:79" ht="26.25" customHeight="1" thickBot="1" x14ac:dyDescent="0.3">
      <c r="A56" s="55"/>
      <c r="B56" s="726">
        <f t="shared" si="2"/>
        <v>50</v>
      </c>
      <c r="C56" s="727"/>
      <c r="D56" s="350"/>
      <c r="E56" s="38" t="str">
        <f t="shared" si="22"/>
        <v>Leoninho</v>
      </c>
      <c r="F56" s="39">
        <f t="shared" si="23"/>
        <v>4</v>
      </c>
      <c r="G56" s="40">
        <f t="shared" si="3"/>
        <v>68</v>
      </c>
      <c r="H56" s="41">
        <f t="shared" si="4"/>
        <v>22</v>
      </c>
      <c r="I56" s="41">
        <f t="shared" si="5"/>
        <v>12</v>
      </c>
      <c r="J56" s="41">
        <f t="shared" si="6"/>
        <v>34</v>
      </c>
      <c r="K56" s="41">
        <f t="shared" si="7"/>
        <v>121</v>
      </c>
      <c r="L56" s="41">
        <f t="shared" si="8"/>
        <v>143</v>
      </c>
      <c r="M56" s="42">
        <f t="shared" si="9"/>
        <v>-22</v>
      </c>
      <c r="N56" s="43">
        <f t="shared" si="10"/>
        <v>78</v>
      </c>
      <c r="O56" s="406" t="e">
        <f t="shared" si="29"/>
        <v>#REF!</v>
      </c>
      <c r="P56" s="406" t="e">
        <f t="shared" si="29"/>
        <v>#REF!</v>
      </c>
      <c r="Q56" s="406" t="e">
        <f t="shared" si="29"/>
        <v>#REF!</v>
      </c>
      <c r="R56" s="406" t="e">
        <f t="shared" si="29"/>
        <v>#REF!</v>
      </c>
      <c r="S56" s="406" t="e">
        <f t="shared" si="29"/>
        <v>#REF!</v>
      </c>
      <c r="T56" s="406" t="e">
        <f t="shared" si="29"/>
        <v>#REF!</v>
      </c>
      <c r="U56" s="406" t="e">
        <f t="shared" si="29"/>
        <v>#REF!</v>
      </c>
      <c r="V56" s="54" t="e">
        <f t="shared" si="29"/>
        <v>#REF!</v>
      </c>
      <c r="W56" s="407" t="e">
        <f t="shared" si="29"/>
        <v>#REF!</v>
      </c>
      <c r="X56" s="406" t="e">
        <f t="shared" si="29"/>
        <v>#REF!</v>
      </c>
      <c r="Y56" s="406" t="e">
        <f t="shared" si="29"/>
        <v>#REF!</v>
      </c>
      <c r="Z56" s="406" t="e">
        <f t="shared" si="29"/>
        <v>#REF!</v>
      </c>
      <c r="AA56" s="406" t="e">
        <f t="shared" si="29"/>
        <v>#REF!</v>
      </c>
      <c r="AB56" s="406" t="e">
        <f t="shared" si="29"/>
        <v>#REF!</v>
      </c>
      <c r="AC56" s="406" t="e">
        <f t="shared" si="29"/>
        <v>#REF!</v>
      </c>
      <c r="AD56" s="54" t="e">
        <f t="shared" si="29"/>
        <v>#REF!</v>
      </c>
      <c r="AE56" s="54"/>
      <c r="AF56" s="462">
        <f t="shared" si="1"/>
        <v>1.1470588235294117</v>
      </c>
      <c r="AG56" s="54"/>
      <c r="AH56" s="463">
        <f t="shared" si="24"/>
        <v>19</v>
      </c>
      <c r="AI56" s="55"/>
      <c r="AJ56" s="481" t="str">
        <f>IF(ISERROR(VLOOKUP(E56,'2004'!$P$10:$AB$18,13,0)),"-",VLOOKUP(E56,'2004'!$P$10:$AB$18,13,0))</f>
        <v>-</v>
      </c>
      <c r="AK56" s="360" t="str">
        <f>IF(ISERROR(VLOOKUP(E56,'2005'!$P$10:$AB$18,13,0)),"-",VLOOKUP(E56,'2005'!$P$10:$AB$18,13,0))</f>
        <v>-</v>
      </c>
      <c r="AL56" s="360" t="str">
        <f>IF(ISERROR(VLOOKUP(E56,'2006'!$P$10:$AB$60,13,0)),"-",VLOOKUP(E56,'2006'!$P$10:$AB$60,13,0))</f>
        <v>-</v>
      </c>
      <c r="AM56" s="360" t="str">
        <f>IF(ISERROR(VLOOKUP(E56,'2007'!$P$10:$AB$60,13,0)),"-",VLOOKUP(E56,'2007'!$P$10:$AB$60,13,0))</f>
        <v>-</v>
      </c>
      <c r="AN56" s="360" t="str">
        <f>IF(ISERROR(VLOOKUP(E56,'2008'!$P$10:$AB$60,13,0)),"-",VLOOKUP(E56,'2008'!$P$10:$AB$60,13,0))</f>
        <v>-</v>
      </c>
      <c r="AO56" s="360" t="str">
        <f>IF(ISERROR(VLOOKUP(E56,'2009'!$P$10:$AB$80,13,0)),"-",VLOOKUP(E56,'2009'!$P$10:$AB$80,13,0))</f>
        <v>-</v>
      </c>
      <c r="AP56" s="360" t="str">
        <f>IF(ISERROR(VLOOKUP(E56,'2010'!$P$10:$AB$42,13,0)),"-",VLOOKUP(E56,'2010'!$P$10:$AB$42,13,0))</f>
        <v>-</v>
      </c>
      <c r="AQ56" s="360" t="str">
        <f>IF(ISERROR(VLOOKUP(E56,'2011'!$P$10:$AB$28,13,0)),"-",VLOOKUP(E56,'2011'!$P$10:$AB$28,13,0))</f>
        <v>-</v>
      </c>
      <c r="AR56" s="360" t="str">
        <f>IF(ISERROR(VLOOKUP(E56,'2012'!$P$10:$AB$46,13,0)),"-",VLOOKUP(E56,'2012'!$P$10:$AB$46,13,0))</f>
        <v>-</v>
      </c>
      <c r="AS56" s="360" t="str">
        <f>IF(ISERROR(VLOOKUP(E56,'2013'!$P$10:$AB$45,13,0)),"-",VLOOKUP(E56,'2013'!$P$10:$AB$45,13,0))</f>
        <v>-</v>
      </c>
      <c r="AT56" s="360" t="str">
        <f>IF(ISERROR(VLOOKUP(E56,'2014'!$P$10:$AB$43,13,0)),"-",VLOOKUP(E56,'2014'!$P$10:$AB$43,13,0))</f>
        <v>-</v>
      </c>
      <c r="AU56" s="360" t="str">
        <f>IF(ISERROR(VLOOKUP(E56,'2015'!$P$10:$AB$69,13,0)),"-",VLOOKUP(E56,'2015'!$P$10:$AB$69,13,0))</f>
        <v>-</v>
      </c>
      <c r="AV56" s="360" t="str">
        <f>IF(ISERROR(VLOOKUP(E56,'2016'!$P$10:$AB$49,13,0)),"-",VLOOKUP(E56,'2016'!$P$10:$AB$49,13,0))</f>
        <v>-</v>
      </c>
      <c r="AW56" s="458">
        <f>IF(ISERROR(VLOOKUP(E56,'2017'!$P$10:$AB$47,13,0)),"-",VLOOKUP(E56,'2017'!$P$10:$AB$47,13,0))</f>
        <v>29</v>
      </c>
      <c r="AX56" s="359">
        <f>IF(ISERROR(VLOOKUP(E56,'2018'!$P$10:$AB$55,13,0)),"-",VLOOKUP(E56,'2018'!$P$10:$AB$55,13,0))</f>
        <v>30</v>
      </c>
      <c r="AY56" s="359">
        <f>IF(ISERROR(VLOOKUP(E56,'2019'!$P$10:$AB$55,13,0)),"-",VLOOKUP(E56,'2019'!$P$10:$AB$55,13,0))</f>
        <v>26</v>
      </c>
      <c r="AZ56" s="359" t="str">
        <f>IF(ISERROR(VLOOKUP(E56,'2020'!$P$10:$AB$47,13,0)),"-",VLOOKUP(E56,'2020'!$P$10:$AB$47,13,0))</f>
        <v>-</v>
      </c>
      <c r="BA56" s="480">
        <f>IF(ISERROR(VLOOKUP(E56,'2021'!$P$10:$AB$47,13,0)),"-",VLOOKUP(E56,'2021'!$P$10:$AB$47,13,0))</f>
        <v>19</v>
      </c>
      <c r="BB56" s="358"/>
      <c r="BD56" s="25">
        <f t="shared" si="25"/>
        <v>27</v>
      </c>
      <c r="BE56" s="5" t="s">
        <v>176</v>
      </c>
      <c r="BF56" s="3">
        <f>IF(ISERROR(VLOOKUP($BE56,Tables!$M$3:$U$201,BF$2,0)),"0",(VLOOKUP($BE56,Tables!$M$3:$U$201,BF$2,0)))</f>
        <v>112</v>
      </c>
      <c r="BG56" s="4">
        <f>IF(ISERROR(VLOOKUP($BE56,Tables!$M$3:$U$201,BG$2,0)),"0",(VLOOKUP($BE56,Tables!$M$3:$U$201,BG$2,0)))</f>
        <v>47</v>
      </c>
      <c r="BH56" s="4">
        <f>IF(ISERROR(VLOOKUP($BE56,Tables!$M$3:$U$201,BH$2,0)),"0",(VLOOKUP($BE56,Tables!$M$3:$U$201,BH$2,0)))</f>
        <v>16</v>
      </c>
      <c r="BI56" s="4">
        <f>IF(ISERROR(VLOOKUP($BE56,Tables!$M$3:$U$201,BI$2,0)),"0",(VLOOKUP($BE56,Tables!$M$3:$U$201,BI$2,0)))</f>
        <v>49</v>
      </c>
      <c r="BJ56" s="4">
        <f>IF(ISERROR(VLOOKUP($BE56,Tables!$M$3:$U$201,BJ$2,0)),"0",(VLOOKUP($BE56,Tables!$M$3:$U$201,BJ$2,0)))</f>
        <v>182</v>
      </c>
      <c r="BK56" s="4">
        <f>IF(ISERROR(VLOOKUP($BE56,Tables!$M$3:$U$201,BK$2,0)),"0",(VLOOKUP($BE56,Tables!$M$3:$U$201,BK$2,0)))</f>
        <v>184</v>
      </c>
      <c r="BL56" s="4">
        <f>IF(ISERROR(VLOOKUP($BE56,Tables!$M$3:$U$201,BL$2,0)),"0",(VLOOKUP($BE56,Tables!$M$3:$U$201,BL$2,0)))</f>
        <v>-2</v>
      </c>
      <c r="BM56" s="321">
        <f>IF(ISERROR(VLOOKUP($BE56,Tables!$M$3:$U$201,BM$2,0)),"0",(VLOOKUP($BE56,Tables!$M$3:$U$201,BM$2,0)))</f>
        <v>157</v>
      </c>
      <c r="BN56" s="20">
        <v>50</v>
      </c>
      <c r="BO56" s="12">
        <f t="shared" si="11"/>
        <v>27</v>
      </c>
      <c r="BP56" s="13">
        <f t="shared" si="12"/>
        <v>1</v>
      </c>
      <c r="BQ56" s="12" t="str">
        <f t="shared" si="13"/>
        <v/>
      </c>
      <c r="BR56" s="13">
        <f t="shared" si="14"/>
        <v>1</v>
      </c>
      <c r="BS56" s="12" t="str">
        <f t="shared" si="15"/>
        <v/>
      </c>
      <c r="BT56" s="16">
        <f t="shared" si="16"/>
        <v>27000000</v>
      </c>
      <c r="BU56" s="13">
        <f t="shared" si="17"/>
        <v>1</v>
      </c>
      <c r="BV56" s="24" t="str">
        <f t="shared" si="18"/>
        <v>0</v>
      </c>
      <c r="BW56" s="14">
        <v>50</v>
      </c>
      <c r="BX56" s="16">
        <f t="shared" si="19"/>
        <v>27000000000</v>
      </c>
      <c r="BY56" s="15" t="e">
        <f>VLOOKUP(E56,#REF!,2,0)</f>
        <v>#REF!</v>
      </c>
      <c r="BZ56" s="15">
        <f t="shared" si="20"/>
        <v>27</v>
      </c>
      <c r="CA56" s="424">
        <f t="shared" si="21"/>
        <v>1</v>
      </c>
    </row>
    <row r="57" spans="1:79" ht="26.25" customHeight="1" thickBot="1" x14ac:dyDescent="0.3">
      <c r="A57" s="55"/>
      <c r="B57" s="726">
        <f t="shared" si="2"/>
        <v>51</v>
      </c>
      <c r="C57" s="727"/>
      <c r="D57" s="350"/>
      <c r="E57" s="38" t="str">
        <f t="shared" si="22"/>
        <v>Wodiczko</v>
      </c>
      <c r="F57" s="39">
        <f t="shared" si="23"/>
        <v>2</v>
      </c>
      <c r="G57" s="40">
        <f t="shared" si="3"/>
        <v>40</v>
      </c>
      <c r="H57" s="41">
        <f t="shared" si="4"/>
        <v>23</v>
      </c>
      <c r="I57" s="41">
        <f t="shared" si="5"/>
        <v>7</v>
      </c>
      <c r="J57" s="41">
        <f t="shared" si="6"/>
        <v>10</v>
      </c>
      <c r="K57" s="41">
        <f t="shared" si="7"/>
        <v>117</v>
      </c>
      <c r="L57" s="41">
        <f t="shared" si="8"/>
        <v>67</v>
      </c>
      <c r="M57" s="42">
        <f t="shared" si="9"/>
        <v>50</v>
      </c>
      <c r="N57" s="43">
        <f t="shared" si="10"/>
        <v>76</v>
      </c>
      <c r="O57" s="406" t="e">
        <f t="shared" ref="O57:AD66" si="30">IF(ISNA(VLOOKUP($B57,$BD$7:$BM$183,COLUMN()-3,0)),0,VLOOKUP($B57,$BD$7:$BM$183,COLUMN()-3,0))</f>
        <v>#REF!</v>
      </c>
      <c r="P57" s="406" t="e">
        <f t="shared" si="30"/>
        <v>#REF!</v>
      </c>
      <c r="Q57" s="406" t="e">
        <f t="shared" si="30"/>
        <v>#REF!</v>
      </c>
      <c r="R57" s="406" t="e">
        <f t="shared" si="30"/>
        <v>#REF!</v>
      </c>
      <c r="S57" s="406" t="e">
        <f t="shared" si="30"/>
        <v>#REF!</v>
      </c>
      <c r="T57" s="406" t="e">
        <f t="shared" si="30"/>
        <v>#REF!</v>
      </c>
      <c r="U57" s="406" t="e">
        <f t="shared" si="30"/>
        <v>#REF!</v>
      </c>
      <c r="V57" s="54" t="e">
        <f t="shared" si="30"/>
        <v>#REF!</v>
      </c>
      <c r="W57" s="407" t="e">
        <f t="shared" si="30"/>
        <v>#REF!</v>
      </c>
      <c r="X57" s="406" t="e">
        <f t="shared" si="30"/>
        <v>#REF!</v>
      </c>
      <c r="Y57" s="406" t="e">
        <f t="shared" si="30"/>
        <v>#REF!</v>
      </c>
      <c r="Z57" s="406" t="e">
        <f t="shared" si="30"/>
        <v>#REF!</v>
      </c>
      <c r="AA57" s="406" t="e">
        <f t="shared" si="30"/>
        <v>#REF!</v>
      </c>
      <c r="AB57" s="406" t="e">
        <f t="shared" si="30"/>
        <v>#REF!</v>
      </c>
      <c r="AC57" s="406" t="e">
        <f t="shared" si="30"/>
        <v>#REF!</v>
      </c>
      <c r="AD57" s="54" t="e">
        <f t="shared" si="30"/>
        <v>#REF!</v>
      </c>
      <c r="AE57" s="54"/>
      <c r="AF57" s="462">
        <f t="shared" si="1"/>
        <v>1.9</v>
      </c>
      <c r="AG57" s="54"/>
      <c r="AH57" s="463">
        <f t="shared" si="24"/>
        <v>7</v>
      </c>
      <c r="AI57" s="55"/>
      <c r="AJ57" s="481" t="str">
        <f>IF(ISERROR(VLOOKUP(E57,'2004'!$P$10:$AB$18,13,0)),"-",VLOOKUP(E57,'2004'!$P$10:$AB$18,13,0))</f>
        <v>-</v>
      </c>
      <c r="AK57" s="360" t="str">
        <f>IF(ISERROR(VLOOKUP(E57,'2005'!$P$10:$AB$18,13,0)),"-",VLOOKUP(E57,'2005'!$P$10:$AB$18,13,0))</f>
        <v>-</v>
      </c>
      <c r="AL57" s="360" t="str">
        <f>IF(ISERROR(VLOOKUP(E57,'2006'!$P$10:$AB$60,13,0)),"-",VLOOKUP(E57,'2006'!$P$10:$AB$60,13,0))</f>
        <v>-</v>
      </c>
      <c r="AM57" s="360" t="str">
        <f>IF(ISERROR(VLOOKUP(E57,'2007'!$P$10:$AB$60,13,0)),"-",VLOOKUP(E57,'2007'!$P$10:$AB$60,13,0))</f>
        <v>-</v>
      </c>
      <c r="AN57" s="360" t="str">
        <f>IF(ISERROR(VLOOKUP(E57,'2008'!$P$10:$AB$60,13,0)),"-",VLOOKUP(E57,'2008'!$P$10:$AB$60,13,0))</f>
        <v>-</v>
      </c>
      <c r="AO57" s="360" t="str">
        <f>IF(ISERROR(VLOOKUP(E57,'2009'!$P$10:$AB$80,13,0)),"-",VLOOKUP(E57,'2009'!$P$10:$AB$80,13,0))</f>
        <v>-</v>
      </c>
      <c r="AP57" s="360">
        <f>IF(ISERROR(VLOOKUP(E57,'2010'!$P$10:$AB$42,13,0)),"-",VLOOKUP(E57,'2010'!$P$10:$AB$42,13,0))</f>
        <v>7</v>
      </c>
      <c r="AQ57" s="360" t="str">
        <f>IF(ISERROR(VLOOKUP(E57,'2011'!$P$10:$AB$28,13,0)),"-",VLOOKUP(E57,'2011'!$P$10:$AB$28,13,0))</f>
        <v>-</v>
      </c>
      <c r="AR57" s="360" t="str">
        <f>IF(ISERROR(VLOOKUP(E57,'2012'!$P$10:$AB$46,13,0)),"-",VLOOKUP(E57,'2012'!$P$10:$AB$46,13,0))</f>
        <v>-</v>
      </c>
      <c r="AS57" s="360" t="str">
        <f>IF(ISERROR(VLOOKUP(E57,'2013'!$P$10:$AB$45,13,0)),"-",VLOOKUP(E57,'2013'!$P$10:$AB$45,13,0))</f>
        <v>-</v>
      </c>
      <c r="AT57" s="360" t="str">
        <f>IF(ISERROR(VLOOKUP(E57,'2014'!$P$10:$AB$43,13,0)),"-",VLOOKUP(E57,'2014'!$P$10:$AB$43,13,0))</f>
        <v>-</v>
      </c>
      <c r="AU57" s="360">
        <f>IF(ISERROR(VLOOKUP(E57,'2015'!$P$10:$AB$69,13,0)),"-",VLOOKUP(E57,'2015'!$P$10:$AB$69,13,0))</f>
        <v>14</v>
      </c>
      <c r="AV57" s="360" t="str">
        <f>IF(ISERROR(VLOOKUP(E57,'2016'!$P$10:$AB$49,13,0)),"-",VLOOKUP(E57,'2016'!$P$10:$AB$49,13,0))</f>
        <v>-</v>
      </c>
      <c r="AW57" s="458" t="str">
        <f>IF(ISERROR(VLOOKUP(E57,'2017'!$P$10:$AB$47,13,0)),"-",VLOOKUP(E57,'2017'!$P$10:$AB$47,13,0))</f>
        <v>-</v>
      </c>
      <c r="AX57" s="359" t="str">
        <f>IF(ISERROR(VLOOKUP(E57,'2018'!$P$10:$AB$55,13,0)),"-",VLOOKUP(E57,'2018'!$P$10:$AB$55,13,0))</f>
        <v>-</v>
      </c>
      <c r="AY57" s="359" t="str">
        <f>IF(ISERROR(VLOOKUP(E57,'2019'!$P$10:$AB$55,13,0)),"-",VLOOKUP(E57,'2019'!$P$10:$AB$55,13,0))</f>
        <v>-</v>
      </c>
      <c r="AZ57" s="359" t="str">
        <f>IF(ISERROR(VLOOKUP(E57,'2020'!$P$10:$AB$47,13,0)),"-",VLOOKUP(E57,'2020'!$P$10:$AB$47,13,0))</f>
        <v>-</v>
      </c>
      <c r="BA57" s="480" t="str">
        <f>IF(ISERROR(VLOOKUP(E57,'2021'!$P$10:$AB$47,13,0)),"-",VLOOKUP(E57,'2021'!$P$10:$AB$47,13,0))</f>
        <v>-</v>
      </c>
      <c r="BB57" s="358"/>
      <c r="BD57" s="25">
        <f t="shared" si="25"/>
        <v>98</v>
      </c>
      <c r="BE57" s="5" t="s">
        <v>238</v>
      </c>
      <c r="BF57" s="3">
        <f>IF(ISERROR(VLOOKUP($BE57,Tables!$M$3:$U$201,BF$2,0)),"0",(VLOOKUP($BE57,Tables!$M$3:$U$201,BF$2,0)))</f>
        <v>14</v>
      </c>
      <c r="BG57" s="4">
        <f>IF(ISERROR(VLOOKUP($BE57,Tables!$M$3:$U$201,BG$2,0)),"0",(VLOOKUP($BE57,Tables!$M$3:$U$201,BG$2,0)))</f>
        <v>6</v>
      </c>
      <c r="BH57" s="4">
        <f>IF(ISERROR(VLOOKUP($BE57,Tables!$M$3:$U$201,BH$2,0)),"0",(VLOOKUP($BE57,Tables!$M$3:$U$201,BH$2,0)))</f>
        <v>3</v>
      </c>
      <c r="BI57" s="4">
        <f>IF(ISERROR(VLOOKUP($BE57,Tables!$M$3:$U$201,BI$2,0)),"0",(VLOOKUP($BE57,Tables!$M$3:$U$201,BI$2,0)))</f>
        <v>5</v>
      </c>
      <c r="BJ57" s="4">
        <f>IF(ISERROR(VLOOKUP($BE57,Tables!$M$3:$U$201,BJ$2,0)),"0",(VLOOKUP($BE57,Tables!$M$3:$U$201,BJ$2,0)))</f>
        <v>26</v>
      </c>
      <c r="BK57" s="4">
        <f>IF(ISERROR(VLOOKUP($BE57,Tables!$M$3:$U$201,BK$2,0)),"0",(VLOOKUP($BE57,Tables!$M$3:$U$201,BK$2,0)))</f>
        <v>28</v>
      </c>
      <c r="BL57" s="4">
        <f>IF(ISERROR(VLOOKUP($BE57,Tables!$M$3:$U$201,BL$2,0)),"0",(VLOOKUP($BE57,Tables!$M$3:$U$201,BL$2,0)))</f>
        <v>-2</v>
      </c>
      <c r="BM57" s="321">
        <f>IF(ISERROR(VLOOKUP($BE57,Tables!$M$3:$U$201,BM$2,0)),"0",(VLOOKUP($BE57,Tables!$M$3:$U$201,BM$2,0)))</f>
        <v>21</v>
      </c>
      <c r="BN57" s="20">
        <v>51</v>
      </c>
      <c r="BO57" s="12">
        <f t="shared" si="11"/>
        <v>98</v>
      </c>
      <c r="BP57" s="13">
        <f t="shared" si="12"/>
        <v>4</v>
      </c>
      <c r="BQ57" s="12">
        <f t="shared" si="13"/>
        <v>56</v>
      </c>
      <c r="BR57" s="13">
        <f t="shared" si="14"/>
        <v>1</v>
      </c>
      <c r="BS57" s="12" t="str">
        <f t="shared" si="15"/>
        <v/>
      </c>
      <c r="BT57" s="16">
        <f t="shared" si="16"/>
        <v>98056000</v>
      </c>
      <c r="BU57" s="13">
        <f t="shared" si="17"/>
        <v>1</v>
      </c>
      <c r="BV57" s="24" t="str">
        <f t="shared" si="18"/>
        <v>0</v>
      </c>
      <c r="BW57" s="14">
        <v>51</v>
      </c>
      <c r="BX57" s="16">
        <f t="shared" si="19"/>
        <v>98056000000</v>
      </c>
      <c r="BY57" s="15" t="e">
        <f>VLOOKUP(E57,#REF!,2,0)</f>
        <v>#REF!</v>
      </c>
      <c r="BZ57" s="15">
        <f t="shared" si="20"/>
        <v>98</v>
      </c>
      <c r="CA57" s="424">
        <f t="shared" si="21"/>
        <v>1</v>
      </c>
    </row>
    <row r="58" spans="1:79" ht="26.25" customHeight="1" thickBot="1" x14ac:dyDescent="0.3">
      <c r="A58" s="55"/>
      <c r="B58" s="726">
        <f t="shared" si="2"/>
        <v>52</v>
      </c>
      <c r="C58" s="727"/>
      <c r="D58" s="350"/>
      <c r="E58" s="38" t="str">
        <f t="shared" si="22"/>
        <v>Primo</v>
      </c>
      <c r="F58" s="39">
        <f t="shared" si="23"/>
        <v>4</v>
      </c>
      <c r="G58" s="40">
        <f t="shared" si="3"/>
        <v>64</v>
      </c>
      <c r="H58" s="41">
        <f t="shared" si="4"/>
        <v>19</v>
      </c>
      <c r="I58" s="41">
        <f t="shared" si="5"/>
        <v>16</v>
      </c>
      <c r="J58" s="41">
        <f t="shared" si="6"/>
        <v>29</v>
      </c>
      <c r="K58" s="41">
        <f t="shared" si="7"/>
        <v>113</v>
      </c>
      <c r="L58" s="41">
        <f t="shared" si="8"/>
        <v>132</v>
      </c>
      <c r="M58" s="42">
        <f t="shared" si="9"/>
        <v>-19</v>
      </c>
      <c r="N58" s="43">
        <f t="shared" si="10"/>
        <v>73</v>
      </c>
      <c r="O58" s="406" t="e">
        <f t="shared" si="30"/>
        <v>#REF!</v>
      </c>
      <c r="P58" s="406" t="e">
        <f t="shared" si="30"/>
        <v>#REF!</v>
      </c>
      <c r="Q58" s="406" t="e">
        <f t="shared" si="30"/>
        <v>#REF!</v>
      </c>
      <c r="R58" s="406" t="e">
        <f t="shared" si="30"/>
        <v>#REF!</v>
      </c>
      <c r="S58" s="406" t="e">
        <f t="shared" si="30"/>
        <v>#REF!</v>
      </c>
      <c r="T58" s="406" t="e">
        <f t="shared" si="30"/>
        <v>#REF!</v>
      </c>
      <c r="U58" s="406" t="e">
        <f t="shared" si="30"/>
        <v>#REF!</v>
      </c>
      <c r="V58" s="54" t="e">
        <f t="shared" si="30"/>
        <v>#REF!</v>
      </c>
      <c r="W58" s="407" t="e">
        <f t="shared" si="30"/>
        <v>#REF!</v>
      </c>
      <c r="X58" s="406" t="e">
        <f t="shared" si="30"/>
        <v>#REF!</v>
      </c>
      <c r="Y58" s="406" t="e">
        <f t="shared" si="30"/>
        <v>#REF!</v>
      </c>
      <c r="Z58" s="406" t="e">
        <f t="shared" si="30"/>
        <v>#REF!</v>
      </c>
      <c r="AA58" s="406" t="e">
        <f t="shared" si="30"/>
        <v>#REF!</v>
      </c>
      <c r="AB58" s="406" t="e">
        <f t="shared" si="30"/>
        <v>#REF!</v>
      </c>
      <c r="AC58" s="406" t="e">
        <f t="shared" si="30"/>
        <v>#REF!</v>
      </c>
      <c r="AD58" s="54" t="e">
        <f t="shared" si="30"/>
        <v>#REF!</v>
      </c>
      <c r="AE58" s="54"/>
      <c r="AF58" s="462">
        <f t="shared" si="1"/>
        <v>1.140625</v>
      </c>
      <c r="AG58" s="54"/>
      <c r="AH58" s="463">
        <f t="shared" si="24"/>
        <v>16</v>
      </c>
      <c r="AI58" s="55"/>
      <c r="AJ58" s="481" t="str">
        <f>IF(ISERROR(VLOOKUP(E58,'2004'!$P$10:$AB$18,13,0)),"-",VLOOKUP(E58,'2004'!$P$10:$AB$18,13,0))</f>
        <v>-</v>
      </c>
      <c r="AK58" s="360" t="str">
        <f>IF(ISERROR(VLOOKUP(E58,'2005'!$P$10:$AB$18,13,0)),"-",VLOOKUP(E58,'2005'!$P$10:$AB$18,13,0))</f>
        <v>-</v>
      </c>
      <c r="AL58" s="360" t="str">
        <f>IF(ISERROR(VLOOKUP(E58,'2006'!$P$10:$AB$60,13,0)),"-",VLOOKUP(E58,'2006'!$P$10:$AB$60,13,0))</f>
        <v>-</v>
      </c>
      <c r="AM58" s="360" t="str">
        <f>IF(ISERROR(VLOOKUP(E58,'2007'!$P$10:$AB$60,13,0)),"-",VLOOKUP(E58,'2007'!$P$10:$AB$60,13,0))</f>
        <v>-</v>
      </c>
      <c r="AN58" s="360">
        <f>IF(ISERROR(VLOOKUP(E58,'2008'!$P$10:$AB$60,13,0)),"-",VLOOKUP(E58,'2008'!$P$10:$AB$60,13,0))</f>
        <v>46</v>
      </c>
      <c r="AO58" s="360" t="str">
        <f>IF(ISERROR(VLOOKUP(E58,'2009'!$P$10:$AB$80,13,0)),"-",VLOOKUP(E58,'2009'!$P$10:$AB$80,13,0))</f>
        <v>-</v>
      </c>
      <c r="AP58" s="360">
        <f>IF(ISERROR(VLOOKUP(E58,'2010'!$P$10:$AB$42,13,0)),"-",VLOOKUP(E58,'2010'!$P$10:$AB$42,13,0))</f>
        <v>16</v>
      </c>
      <c r="AQ58" s="360" t="str">
        <f>IF(ISERROR(VLOOKUP(E58,'2011'!$P$10:$AB$28,13,0)),"-",VLOOKUP(E58,'2011'!$P$10:$AB$28,13,0))</f>
        <v>-</v>
      </c>
      <c r="AR58" s="360">
        <f>IF(ISERROR(VLOOKUP(E58,'2012'!$P$10:$AB$46,13,0)),"-",VLOOKUP(E58,'2012'!$P$10:$AB$46,13,0))</f>
        <v>19</v>
      </c>
      <c r="AS58" s="360" t="str">
        <f>IF(ISERROR(VLOOKUP(E58,'2013'!$P$10:$AB$45,13,0)),"-",VLOOKUP(E58,'2013'!$P$10:$AB$45,13,0))</f>
        <v>-</v>
      </c>
      <c r="AT58" s="360" t="str">
        <f>IF(ISERROR(VLOOKUP(E58,'2014'!$P$10:$AB$43,13,0)),"-",VLOOKUP(E58,'2014'!$P$10:$AB$43,13,0))</f>
        <v>-</v>
      </c>
      <c r="AU58" s="360">
        <f>IF(ISERROR(VLOOKUP(E58,'2015'!$P$10:$AB$69,13,0)),"-",VLOOKUP(E58,'2015'!$P$10:$AB$69,13,0))</f>
        <v>16</v>
      </c>
      <c r="AV58" s="360" t="str">
        <f>IF(ISERROR(VLOOKUP(E58,'2016'!$P$10:$AB$49,13,0)),"-",VLOOKUP(E58,'2016'!$P$10:$AB$49,13,0))</f>
        <v>-</v>
      </c>
      <c r="AW58" s="458" t="str">
        <f>IF(ISERROR(VLOOKUP(E58,'2017'!$P$10:$AB$47,13,0)),"-",VLOOKUP(E58,'2017'!$P$10:$AB$47,13,0))</f>
        <v>-</v>
      </c>
      <c r="AX58" s="359" t="str">
        <f>IF(ISERROR(VLOOKUP(E58,'2018'!$P$10:$AB$55,13,0)),"-",VLOOKUP(E58,'2018'!$P$10:$AB$55,13,0))</f>
        <v>-</v>
      </c>
      <c r="AY58" s="359" t="str">
        <f>IF(ISERROR(VLOOKUP(E58,'2019'!$P$10:$AB$55,13,0)),"-",VLOOKUP(E58,'2019'!$P$10:$AB$55,13,0))</f>
        <v>-</v>
      </c>
      <c r="AZ58" s="359" t="str">
        <f>IF(ISERROR(VLOOKUP(E58,'2020'!$P$10:$AB$47,13,0)),"-",VLOOKUP(E58,'2020'!$P$10:$AB$47,13,0))</f>
        <v>-</v>
      </c>
      <c r="BA58" s="480" t="str">
        <f>IF(ISERROR(VLOOKUP(E58,'2021'!$P$10:$AB$47,13,0)),"-",VLOOKUP(E58,'2021'!$P$10:$AB$47,13,0))</f>
        <v>-</v>
      </c>
      <c r="BB58" s="358"/>
      <c r="BD58" s="25">
        <f t="shared" si="25"/>
        <v>96</v>
      </c>
      <c r="BE58" s="5" t="s">
        <v>210</v>
      </c>
      <c r="BF58" s="3">
        <f>IF(ISERROR(VLOOKUP($BE58,Tables!$M$3:$U$201,BF$2,0)),"0",(VLOOKUP($BE58,Tables!$M$3:$U$201,BF$2,0)))</f>
        <v>18</v>
      </c>
      <c r="BG58" s="4">
        <f>IF(ISERROR(VLOOKUP($BE58,Tables!$M$3:$U$201,BG$2,0)),"0",(VLOOKUP($BE58,Tables!$M$3:$U$201,BG$2,0)))</f>
        <v>7</v>
      </c>
      <c r="BH58" s="4">
        <f>IF(ISERROR(VLOOKUP($BE58,Tables!$M$3:$U$201,BH$2,0)),"0",(VLOOKUP($BE58,Tables!$M$3:$U$201,BH$2,0)))</f>
        <v>1</v>
      </c>
      <c r="BI58" s="4">
        <f>IF(ISERROR(VLOOKUP($BE58,Tables!$M$3:$U$201,BI$2,0)),"0",(VLOOKUP($BE58,Tables!$M$3:$U$201,BI$2,0)))</f>
        <v>10</v>
      </c>
      <c r="BJ58" s="4">
        <f>IF(ISERROR(VLOOKUP($BE58,Tables!$M$3:$U$201,BJ$2,0)),"0",(VLOOKUP($BE58,Tables!$M$3:$U$201,BJ$2,0)))</f>
        <v>24</v>
      </c>
      <c r="BK58" s="4">
        <f>IF(ISERROR(VLOOKUP($BE58,Tables!$M$3:$U$201,BK$2,0)),"0",(VLOOKUP($BE58,Tables!$M$3:$U$201,BK$2,0)))</f>
        <v>38</v>
      </c>
      <c r="BL58" s="4">
        <f>IF(ISERROR(VLOOKUP($BE58,Tables!$M$3:$U$201,BL$2,0)),"0",(VLOOKUP($BE58,Tables!$M$3:$U$201,BL$2,0)))</f>
        <v>-14</v>
      </c>
      <c r="BM58" s="321">
        <f>IF(ISERROR(VLOOKUP($BE58,Tables!$M$3:$U$201,BM$2,0)),"0",(VLOOKUP($BE58,Tables!$M$3:$U$201,BM$2,0)))</f>
        <v>22</v>
      </c>
      <c r="BN58" s="20">
        <v>52</v>
      </c>
      <c r="BO58" s="12">
        <f t="shared" si="11"/>
        <v>92</v>
      </c>
      <c r="BP58" s="13">
        <f t="shared" si="12"/>
        <v>6</v>
      </c>
      <c r="BQ58" s="12">
        <f t="shared" si="13"/>
        <v>74</v>
      </c>
      <c r="BR58" s="13">
        <f t="shared" si="14"/>
        <v>6</v>
      </c>
      <c r="BS58" s="12">
        <f t="shared" si="15"/>
        <v>104</v>
      </c>
      <c r="BT58" s="16">
        <f t="shared" si="16"/>
        <v>92074104</v>
      </c>
      <c r="BU58" s="13">
        <f t="shared" si="17"/>
        <v>1</v>
      </c>
      <c r="BV58" s="24" t="str">
        <f t="shared" si="18"/>
        <v>0</v>
      </c>
      <c r="BW58" s="14">
        <v>52</v>
      </c>
      <c r="BX58" s="16">
        <f t="shared" si="19"/>
        <v>92074104000</v>
      </c>
      <c r="BY58" s="15" t="e">
        <f>VLOOKUP(E58,#REF!,2,0)</f>
        <v>#REF!</v>
      </c>
      <c r="BZ58" s="15">
        <f t="shared" si="20"/>
        <v>96</v>
      </c>
      <c r="CA58" s="424">
        <f t="shared" si="21"/>
        <v>1</v>
      </c>
    </row>
    <row r="59" spans="1:79" ht="26.25" customHeight="1" thickBot="1" x14ac:dyDescent="0.3">
      <c r="A59" s="55"/>
      <c r="B59" s="726">
        <f t="shared" si="2"/>
        <v>53</v>
      </c>
      <c r="C59" s="727"/>
      <c r="D59" s="350"/>
      <c r="E59" s="38" t="str">
        <f t="shared" si="22"/>
        <v>GEO</v>
      </c>
      <c r="F59" s="39">
        <f t="shared" si="23"/>
        <v>3</v>
      </c>
      <c r="G59" s="40">
        <f t="shared" si="3"/>
        <v>51</v>
      </c>
      <c r="H59" s="41">
        <f t="shared" si="4"/>
        <v>21</v>
      </c>
      <c r="I59" s="41">
        <f t="shared" si="5"/>
        <v>7</v>
      </c>
      <c r="J59" s="41">
        <f t="shared" si="6"/>
        <v>23</v>
      </c>
      <c r="K59" s="41">
        <f t="shared" si="7"/>
        <v>92</v>
      </c>
      <c r="L59" s="41">
        <f t="shared" si="8"/>
        <v>100</v>
      </c>
      <c r="M59" s="42">
        <f t="shared" si="9"/>
        <v>-8</v>
      </c>
      <c r="N59" s="43">
        <f t="shared" si="10"/>
        <v>70</v>
      </c>
      <c r="O59" s="406" t="e">
        <f t="shared" si="30"/>
        <v>#REF!</v>
      </c>
      <c r="P59" s="406" t="e">
        <f t="shared" si="30"/>
        <v>#REF!</v>
      </c>
      <c r="Q59" s="406" t="e">
        <f t="shared" si="30"/>
        <v>#REF!</v>
      </c>
      <c r="R59" s="406" t="e">
        <f t="shared" si="30"/>
        <v>#REF!</v>
      </c>
      <c r="S59" s="406" t="e">
        <f t="shared" si="30"/>
        <v>#REF!</v>
      </c>
      <c r="T59" s="406" t="e">
        <f t="shared" si="30"/>
        <v>#REF!</v>
      </c>
      <c r="U59" s="406" t="e">
        <f t="shared" si="30"/>
        <v>#REF!</v>
      </c>
      <c r="V59" s="54" t="e">
        <f t="shared" si="30"/>
        <v>#REF!</v>
      </c>
      <c r="W59" s="407" t="e">
        <f t="shared" si="30"/>
        <v>#REF!</v>
      </c>
      <c r="X59" s="406" t="e">
        <f t="shared" si="30"/>
        <v>#REF!</v>
      </c>
      <c r="Y59" s="406" t="e">
        <f t="shared" si="30"/>
        <v>#REF!</v>
      </c>
      <c r="Z59" s="406" t="e">
        <f t="shared" si="30"/>
        <v>#REF!</v>
      </c>
      <c r="AA59" s="406" t="e">
        <f t="shared" si="30"/>
        <v>#REF!</v>
      </c>
      <c r="AB59" s="406" t="e">
        <f t="shared" si="30"/>
        <v>#REF!</v>
      </c>
      <c r="AC59" s="406" t="e">
        <f t="shared" si="30"/>
        <v>#REF!</v>
      </c>
      <c r="AD59" s="54" t="e">
        <f t="shared" si="30"/>
        <v>#REF!</v>
      </c>
      <c r="AE59" s="54"/>
      <c r="AF59" s="462">
        <f t="shared" si="1"/>
        <v>1.3725490196078431</v>
      </c>
      <c r="AG59" s="54"/>
      <c r="AH59" s="463">
        <f t="shared" si="24"/>
        <v>8</v>
      </c>
      <c r="AI59" s="55"/>
      <c r="AJ59" s="481" t="str">
        <f>IF(ISERROR(VLOOKUP(E59,'2004'!$P$10:$AB$18,13,0)),"-",VLOOKUP(E59,'2004'!$P$10:$AB$18,13,0))</f>
        <v>-</v>
      </c>
      <c r="AK59" s="360" t="str">
        <f>IF(ISERROR(VLOOKUP(E59,'2005'!$P$10:$AB$18,13,0)),"-",VLOOKUP(E59,'2005'!$P$10:$AB$18,13,0))</f>
        <v>-</v>
      </c>
      <c r="AL59" s="360" t="str">
        <f>IF(ISERROR(VLOOKUP(E59,'2006'!$P$10:$AB$60,13,0)),"-",VLOOKUP(E59,'2006'!$P$10:$AB$60,13,0))</f>
        <v>-</v>
      </c>
      <c r="AM59" s="360">
        <f>IF(ISERROR(VLOOKUP(E59,'2007'!$P$10:$AB$60,13,0)),"-",VLOOKUP(E59,'2007'!$P$10:$AB$60,13,0))</f>
        <v>8</v>
      </c>
      <c r="AN59" s="360">
        <f>IF(ISERROR(VLOOKUP(E59,'2008'!$P$10:$AB$60,13,0)),"-",VLOOKUP(E59,'2008'!$P$10:$AB$60,13,0))</f>
        <v>25</v>
      </c>
      <c r="AO59" s="360">
        <f>IF(ISERROR(VLOOKUP(E59,'2009'!$P$10:$AB$80,13,0)),"-",VLOOKUP(E59,'2009'!$P$10:$AB$80,13,0))</f>
        <v>30</v>
      </c>
      <c r="AP59" s="360" t="str">
        <f>IF(ISERROR(VLOOKUP(E59,'2010'!$P$10:$AB$42,13,0)),"-",VLOOKUP(E59,'2010'!$P$10:$AB$42,13,0))</f>
        <v>-</v>
      </c>
      <c r="AQ59" s="360" t="str">
        <f>IF(ISERROR(VLOOKUP(E59,'2011'!$P$10:$AB$28,13,0)),"-",VLOOKUP(E59,'2011'!$P$10:$AB$28,13,0))</f>
        <v>-</v>
      </c>
      <c r="AR59" s="360" t="str">
        <f>IF(ISERROR(VLOOKUP(E59,'2012'!$P$10:$AB$46,13,0)),"-",VLOOKUP(E59,'2012'!$P$10:$AB$46,13,0))</f>
        <v>-</v>
      </c>
      <c r="AS59" s="360" t="str">
        <f>IF(ISERROR(VLOOKUP(E59,'2013'!$P$10:$AB$45,13,0)),"-",VLOOKUP(E59,'2013'!$P$10:$AB$45,13,0))</f>
        <v>-</v>
      </c>
      <c r="AT59" s="360" t="str">
        <f>IF(ISERROR(VLOOKUP(E59,'2014'!$P$10:$AB$43,13,0)),"-",VLOOKUP(E59,'2014'!$P$10:$AB$43,13,0))</f>
        <v>-</v>
      </c>
      <c r="AU59" s="360" t="str">
        <f>IF(ISERROR(VLOOKUP(E59,'2015'!$P$10:$AB$69,13,0)),"-",VLOOKUP(E59,'2015'!$P$10:$AB$69,13,0))</f>
        <v>-</v>
      </c>
      <c r="AV59" s="360" t="str">
        <f>IF(ISERROR(VLOOKUP(E59,'2016'!$P$10:$AB$49,13,0)),"-",VLOOKUP(E59,'2016'!$P$10:$AB$49,13,0))</f>
        <v>-</v>
      </c>
      <c r="AW59" s="458" t="str">
        <f>IF(ISERROR(VLOOKUP(E59,'2017'!$P$10:$AB$47,13,0)),"-",VLOOKUP(E59,'2017'!$P$10:$AB$47,13,0))</f>
        <v>-</v>
      </c>
      <c r="AX59" s="359" t="str">
        <f>IF(ISERROR(VLOOKUP(E59,'2018'!$P$10:$AB$55,13,0)),"-",VLOOKUP(E59,'2018'!$P$10:$AB$55,13,0))</f>
        <v>-</v>
      </c>
      <c r="AY59" s="359" t="str">
        <f>IF(ISERROR(VLOOKUP(E59,'2019'!$P$10:$AB$55,13,0)),"-",VLOOKUP(E59,'2019'!$P$10:$AB$55,13,0))</f>
        <v>-</v>
      </c>
      <c r="AZ59" s="359" t="str">
        <f>IF(ISERROR(VLOOKUP(E59,'2020'!$P$10:$AB$47,13,0)),"-",VLOOKUP(E59,'2020'!$P$10:$AB$47,13,0))</f>
        <v>-</v>
      </c>
      <c r="BA59" s="480" t="str">
        <f>IF(ISERROR(VLOOKUP(E59,'2021'!$P$10:$AB$47,13,0)),"-",VLOOKUP(E59,'2021'!$P$10:$AB$47,13,0))</f>
        <v>-</v>
      </c>
      <c r="BB59" s="358"/>
      <c r="BD59" s="25">
        <f t="shared" si="25"/>
        <v>57</v>
      </c>
      <c r="BE59" s="5" t="s">
        <v>287</v>
      </c>
      <c r="BF59" s="3">
        <f>IF(ISERROR(VLOOKUP($BE59,Tables!$M$3:$U$201,BF$2,0)),"0",(VLOOKUP($BE59,Tables!$M$3:$U$201,BF$2,0)))</f>
        <v>68</v>
      </c>
      <c r="BG59" s="4">
        <f>IF(ISERROR(VLOOKUP($BE59,Tables!$M$3:$U$201,BG$2,0)),"0",(VLOOKUP($BE59,Tables!$M$3:$U$201,BG$2,0)))</f>
        <v>16</v>
      </c>
      <c r="BH59" s="4">
        <f>IF(ISERROR(VLOOKUP($BE59,Tables!$M$3:$U$201,BH$2,0)),"0",(VLOOKUP($BE59,Tables!$M$3:$U$201,BH$2,0)))</f>
        <v>13</v>
      </c>
      <c r="BI59" s="4">
        <f>IF(ISERROR(VLOOKUP($BE59,Tables!$M$3:$U$201,BI$2,0)),"0",(VLOOKUP($BE59,Tables!$M$3:$U$201,BI$2,0)))</f>
        <v>39</v>
      </c>
      <c r="BJ59" s="4">
        <f>IF(ISERROR(VLOOKUP($BE59,Tables!$M$3:$U$201,BJ$2,0)),"0",(VLOOKUP($BE59,Tables!$M$3:$U$201,BJ$2,0)))</f>
        <v>73</v>
      </c>
      <c r="BK59" s="4">
        <f>IF(ISERROR(VLOOKUP($BE59,Tables!$M$3:$U$201,BK$2,0)),"0",(VLOOKUP($BE59,Tables!$M$3:$U$201,BK$2,0)))</f>
        <v>143</v>
      </c>
      <c r="BL59" s="4">
        <f>IF(ISERROR(VLOOKUP($BE59,Tables!$M$3:$U$201,BL$2,0)),"0",(VLOOKUP($BE59,Tables!$M$3:$U$201,BL$2,0)))</f>
        <v>-70</v>
      </c>
      <c r="BM59" s="321">
        <f>IF(ISERROR(VLOOKUP($BE59,Tables!$M$3:$U$201,BM$2,0)),"0",(VLOOKUP($BE59,Tables!$M$3:$U$201,BM$2,0)))</f>
        <v>61</v>
      </c>
      <c r="BN59" s="20">
        <v>53</v>
      </c>
      <c r="BO59" s="12">
        <f t="shared" si="11"/>
        <v>56</v>
      </c>
      <c r="BP59" s="13">
        <f t="shared" si="12"/>
        <v>2</v>
      </c>
      <c r="BQ59" s="12">
        <f t="shared" si="13"/>
        <v>158</v>
      </c>
      <c r="BR59" s="13">
        <f t="shared" si="14"/>
        <v>3</v>
      </c>
      <c r="BS59" s="12">
        <f t="shared" si="15"/>
        <v>58</v>
      </c>
      <c r="BT59" s="16">
        <f t="shared" si="16"/>
        <v>56158058</v>
      </c>
      <c r="BU59" s="13">
        <f t="shared" si="17"/>
        <v>1</v>
      </c>
      <c r="BV59" s="24" t="str">
        <f t="shared" si="18"/>
        <v>0</v>
      </c>
      <c r="BW59" s="14">
        <v>53</v>
      </c>
      <c r="BX59" s="16">
        <f t="shared" si="19"/>
        <v>56158058000</v>
      </c>
      <c r="BY59" s="15" t="e">
        <f>VLOOKUP(E59,#REF!,2,0)</f>
        <v>#REF!</v>
      </c>
      <c r="BZ59" s="15">
        <f t="shared" si="20"/>
        <v>57</v>
      </c>
      <c r="CA59" s="424">
        <f t="shared" si="21"/>
        <v>1</v>
      </c>
    </row>
    <row r="60" spans="1:79" ht="26.25" customHeight="1" thickBot="1" x14ac:dyDescent="0.3">
      <c r="A60" s="55"/>
      <c r="B60" s="726">
        <f t="shared" si="2"/>
        <v>54</v>
      </c>
      <c r="C60" s="727"/>
      <c r="D60" s="350"/>
      <c r="E60" s="38" t="str">
        <f t="shared" si="22"/>
        <v>Rock and Roll</v>
      </c>
      <c r="F60" s="39">
        <f t="shared" si="23"/>
        <v>4</v>
      </c>
      <c r="G60" s="40">
        <f t="shared" si="3"/>
        <v>63</v>
      </c>
      <c r="H60" s="41">
        <f t="shared" si="4"/>
        <v>19</v>
      </c>
      <c r="I60" s="41">
        <f t="shared" si="5"/>
        <v>9</v>
      </c>
      <c r="J60" s="41">
        <f t="shared" si="6"/>
        <v>35</v>
      </c>
      <c r="K60" s="41">
        <f t="shared" si="7"/>
        <v>98</v>
      </c>
      <c r="L60" s="41">
        <f t="shared" si="8"/>
        <v>133</v>
      </c>
      <c r="M60" s="42">
        <f t="shared" si="9"/>
        <v>-35</v>
      </c>
      <c r="N60" s="43">
        <f t="shared" si="10"/>
        <v>66</v>
      </c>
      <c r="O60" s="406" t="e">
        <f t="shared" si="30"/>
        <v>#REF!</v>
      </c>
      <c r="P60" s="406" t="e">
        <f t="shared" si="30"/>
        <v>#REF!</v>
      </c>
      <c r="Q60" s="406" t="e">
        <f t="shared" si="30"/>
        <v>#REF!</v>
      </c>
      <c r="R60" s="406" t="e">
        <f t="shared" si="30"/>
        <v>#REF!</v>
      </c>
      <c r="S60" s="406" t="e">
        <f t="shared" si="30"/>
        <v>#REF!</v>
      </c>
      <c r="T60" s="406" t="e">
        <f t="shared" si="30"/>
        <v>#REF!</v>
      </c>
      <c r="U60" s="406" t="e">
        <f t="shared" si="30"/>
        <v>#REF!</v>
      </c>
      <c r="V60" s="54" t="e">
        <f t="shared" si="30"/>
        <v>#REF!</v>
      </c>
      <c r="W60" s="407" t="e">
        <f t="shared" si="30"/>
        <v>#REF!</v>
      </c>
      <c r="X60" s="406" t="e">
        <f t="shared" si="30"/>
        <v>#REF!</v>
      </c>
      <c r="Y60" s="406" t="e">
        <f t="shared" si="30"/>
        <v>#REF!</v>
      </c>
      <c r="Z60" s="406" t="e">
        <f t="shared" si="30"/>
        <v>#REF!</v>
      </c>
      <c r="AA60" s="406" t="e">
        <f t="shared" si="30"/>
        <v>#REF!</v>
      </c>
      <c r="AB60" s="406" t="e">
        <f t="shared" si="30"/>
        <v>#REF!</v>
      </c>
      <c r="AC60" s="406" t="e">
        <f t="shared" si="30"/>
        <v>#REF!</v>
      </c>
      <c r="AD60" s="54" t="e">
        <f t="shared" si="30"/>
        <v>#REF!</v>
      </c>
      <c r="AE60" s="54"/>
      <c r="AF60" s="462">
        <f t="shared" si="1"/>
        <v>1.0476190476190477</v>
      </c>
      <c r="AG60" s="54"/>
      <c r="AH60" s="463">
        <f t="shared" si="24"/>
        <v>18</v>
      </c>
      <c r="AI60" s="55"/>
      <c r="AJ60" s="481" t="str">
        <f>IF(ISERROR(VLOOKUP(E60,'2004'!$P$10:$AB$18,13,0)),"-",VLOOKUP(E60,'2004'!$P$10:$AB$18,13,0))</f>
        <v>-</v>
      </c>
      <c r="AK60" s="360" t="str">
        <f>IF(ISERROR(VLOOKUP(E60,'2005'!$P$10:$AB$18,13,0)),"-",VLOOKUP(E60,'2005'!$P$10:$AB$18,13,0))</f>
        <v>-</v>
      </c>
      <c r="AL60" s="360" t="str">
        <f>IF(ISERROR(VLOOKUP(E60,'2006'!$P$10:$AB$60,13,0)),"-",VLOOKUP(E60,'2006'!$P$10:$AB$60,13,0))</f>
        <v>-</v>
      </c>
      <c r="AM60" s="360" t="str">
        <f>IF(ISERROR(VLOOKUP(E60,'2007'!$P$10:$AB$60,13,0)),"-",VLOOKUP(E60,'2007'!$P$10:$AB$60,13,0))</f>
        <v>-</v>
      </c>
      <c r="AN60" s="360" t="str">
        <f>IF(ISERROR(VLOOKUP(E60,'2008'!$P$10:$AB$60,13,0)),"-",VLOOKUP(E60,'2008'!$P$10:$AB$60,13,0))</f>
        <v>-</v>
      </c>
      <c r="AO60" s="360" t="str">
        <f>IF(ISERROR(VLOOKUP(E60,'2009'!$P$10:$AB$80,13,0)),"-",VLOOKUP(E60,'2009'!$P$10:$AB$80,13,0))</f>
        <v>-</v>
      </c>
      <c r="AP60" s="360" t="str">
        <f>IF(ISERROR(VLOOKUP(E60,'2010'!$P$10:$AB$42,13,0)),"-",VLOOKUP(E60,'2010'!$P$10:$AB$42,13,0))</f>
        <v>-</v>
      </c>
      <c r="AQ60" s="360" t="str">
        <f>IF(ISERROR(VLOOKUP(E60,'2011'!$P$10:$AB$28,13,0)),"-",VLOOKUP(E60,'2011'!$P$10:$AB$28,13,0))</f>
        <v>-</v>
      </c>
      <c r="AR60" s="360">
        <f>IF(ISERROR(VLOOKUP(E60,'2012'!$P$10:$AB$46,13,0)),"-",VLOOKUP(E60,'2012'!$P$10:$AB$46,13,0))</f>
        <v>18</v>
      </c>
      <c r="AS60" s="360">
        <f>IF(ISERROR(VLOOKUP(E60,'2013'!$P$10:$AB$45,13,0)),"-",VLOOKUP(E60,'2013'!$P$10:$AB$45,13,0))</f>
        <v>28</v>
      </c>
      <c r="AT60" s="360">
        <f>IF(ISERROR(VLOOKUP(E60,'2014'!$P$10:$AB$43,13,0)),"-",VLOOKUP(E60,'2014'!$P$10:$AB$43,13,0))</f>
        <v>26</v>
      </c>
      <c r="AU60" s="360">
        <f>IF(ISERROR(VLOOKUP(E60,'2015'!$P$10:$AB$69,13,0)),"-",VLOOKUP(E60,'2015'!$P$10:$AB$69,13,0))</f>
        <v>32</v>
      </c>
      <c r="AV60" s="360" t="str">
        <f>IF(ISERROR(VLOOKUP(E60,'2016'!$P$10:$AB$49,13,0)),"-",VLOOKUP(E60,'2016'!$P$10:$AB$49,13,0))</f>
        <v>-</v>
      </c>
      <c r="AW60" s="458" t="str">
        <f>IF(ISERROR(VLOOKUP(E60,'2017'!$P$10:$AB$47,13,0)),"-",VLOOKUP(E60,'2017'!$P$10:$AB$47,13,0))</f>
        <v>-</v>
      </c>
      <c r="AX60" s="359" t="str">
        <f>IF(ISERROR(VLOOKUP(E60,'2018'!$P$10:$AB$55,13,0)),"-",VLOOKUP(E60,'2018'!$P$10:$AB$55,13,0))</f>
        <v>-</v>
      </c>
      <c r="AY60" s="359" t="str">
        <f>IF(ISERROR(VLOOKUP(E60,'2019'!$P$10:$AB$55,13,0)),"-",VLOOKUP(E60,'2019'!$P$10:$AB$55,13,0))</f>
        <v>-</v>
      </c>
      <c r="AZ60" s="359" t="str">
        <f>IF(ISERROR(VLOOKUP(E60,'2020'!$P$10:$AB$47,13,0)),"-",VLOOKUP(E60,'2020'!$P$10:$AB$47,13,0))</f>
        <v>-</v>
      </c>
      <c r="BA60" s="480" t="str">
        <f>IF(ISERROR(VLOOKUP(E60,'2021'!$P$10:$AB$47,13,0)),"-",VLOOKUP(E60,'2021'!$P$10:$AB$47,13,0))</f>
        <v>-</v>
      </c>
      <c r="BB60" s="358"/>
      <c r="BD60" s="25">
        <f t="shared" si="25"/>
        <v>14</v>
      </c>
      <c r="BE60" s="5" t="s">
        <v>119</v>
      </c>
      <c r="BF60" s="3">
        <f>IF(ISERROR(VLOOKUP($BE60,Tables!$M$3:$U$201,BF$2,0)),"0",(VLOOKUP($BE60,Tables!$M$3:$U$201,BF$2,0)))</f>
        <v>172</v>
      </c>
      <c r="BG60" s="4">
        <f>IF(ISERROR(VLOOKUP($BE60,Tables!$M$3:$U$201,BG$2,0)),"0",(VLOOKUP($BE60,Tables!$M$3:$U$201,BG$2,0)))</f>
        <v>102</v>
      </c>
      <c r="BH60" s="4">
        <f>IF(ISERROR(VLOOKUP($BE60,Tables!$M$3:$U$201,BH$2,0)),"0",(VLOOKUP($BE60,Tables!$M$3:$U$201,BH$2,0)))</f>
        <v>25</v>
      </c>
      <c r="BI60" s="4">
        <f>IF(ISERROR(VLOOKUP($BE60,Tables!$M$3:$U$201,BI$2,0)),"0",(VLOOKUP($BE60,Tables!$M$3:$U$201,BI$2,0)))</f>
        <v>45</v>
      </c>
      <c r="BJ60" s="4">
        <f>IF(ISERROR(VLOOKUP($BE60,Tables!$M$3:$U$201,BJ$2,0)),"0",(VLOOKUP($BE60,Tables!$M$3:$U$201,BJ$2,0)))</f>
        <v>563</v>
      </c>
      <c r="BK60" s="4">
        <f>IF(ISERROR(VLOOKUP($BE60,Tables!$M$3:$U$201,BK$2,0)),"0",(VLOOKUP($BE60,Tables!$M$3:$U$201,BK$2,0)))</f>
        <v>287</v>
      </c>
      <c r="BL60" s="4">
        <f>IF(ISERROR(VLOOKUP($BE60,Tables!$M$3:$U$201,BL$2,0)),"0",(VLOOKUP($BE60,Tables!$M$3:$U$201,BL$2,0)))</f>
        <v>276</v>
      </c>
      <c r="BM60" s="321">
        <f>IF(ISERROR(VLOOKUP($BE60,Tables!$M$3:$U$201,BM$2,0)),"0",(VLOOKUP($BE60,Tables!$M$3:$U$201,BM$2,0)))</f>
        <v>331</v>
      </c>
      <c r="BN60" s="20">
        <v>54</v>
      </c>
      <c r="BO60" s="12">
        <f t="shared" si="11"/>
        <v>14</v>
      </c>
      <c r="BP60" s="13">
        <f t="shared" si="12"/>
        <v>1</v>
      </c>
      <c r="BQ60" s="12" t="str">
        <f t="shared" si="13"/>
        <v/>
      </c>
      <c r="BR60" s="13">
        <f t="shared" si="14"/>
        <v>1</v>
      </c>
      <c r="BS60" s="12" t="str">
        <f t="shared" si="15"/>
        <v/>
      </c>
      <c r="BT60" s="16">
        <f t="shared" si="16"/>
        <v>14000000</v>
      </c>
      <c r="BU60" s="13">
        <f t="shared" si="17"/>
        <v>1</v>
      </c>
      <c r="BV60" s="24" t="str">
        <f t="shared" si="18"/>
        <v>0</v>
      </c>
      <c r="BW60" s="14">
        <v>54</v>
      </c>
      <c r="BX60" s="16">
        <f t="shared" si="19"/>
        <v>14000000000</v>
      </c>
      <c r="BY60" s="15" t="e">
        <f>VLOOKUP(E60,#REF!,2,0)</f>
        <v>#REF!</v>
      </c>
      <c r="BZ60" s="15">
        <f t="shared" si="20"/>
        <v>14</v>
      </c>
      <c r="CA60" s="424">
        <f t="shared" si="21"/>
        <v>1</v>
      </c>
    </row>
    <row r="61" spans="1:79" ht="26.25" customHeight="1" thickBot="1" x14ac:dyDescent="0.3">
      <c r="A61" s="55"/>
      <c r="B61" s="726">
        <f t="shared" si="2"/>
        <v>55</v>
      </c>
      <c r="C61" s="727"/>
      <c r="D61" s="350"/>
      <c r="E61" s="38" t="str">
        <f t="shared" si="22"/>
        <v>lemonheadiv</v>
      </c>
      <c r="F61" s="39">
        <f t="shared" si="23"/>
        <v>1</v>
      </c>
      <c r="G61" s="40">
        <f t="shared" si="3"/>
        <v>30</v>
      </c>
      <c r="H61" s="41">
        <f t="shared" si="4"/>
        <v>21</v>
      </c>
      <c r="I61" s="41">
        <f t="shared" si="5"/>
        <v>2</v>
      </c>
      <c r="J61" s="41">
        <f t="shared" si="6"/>
        <v>7</v>
      </c>
      <c r="K61" s="41">
        <f t="shared" si="7"/>
        <v>71</v>
      </c>
      <c r="L61" s="41">
        <f t="shared" si="8"/>
        <v>44</v>
      </c>
      <c r="M61" s="42">
        <f t="shared" si="9"/>
        <v>27</v>
      </c>
      <c r="N61" s="43">
        <f t="shared" si="10"/>
        <v>65</v>
      </c>
      <c r="O61" s="406" t="e">
        <f t="shared" si="30"/>
        <v>#REF!</v>
      </c>
      <c r="P61" s="406" t="e">
        <f t="shared" si="30"/>
        <v>#REF!</v>
      </c>
      <c r="Q61" s="406" t="e">
        <f t="shared" si="30"/>
        <v>#REF!</v>
      </c>
      <c r="R61" s="406" t="e">
        <f t="shared" si="30"/>
        <v>#REF!</v>
      </c>
      <c r="S61" s="406" t="e">
        <f t="shared" si="30"/>
        <v>#REF!</v>
      </c>
      <c r="T61" s="406" t="e">
        <f t="shared" si="30"/>
        <v>#REF!</v>
      </c>
      <c r="U61" s="406" t="e">
        <f t="shared" si="30"/>
        <v>#REF!</v>
      </c>
      <c r="V61" s="54" t="e">
        <f t="shared" si="30"/>
        <v>#REF!</v>
      </c>
      <c r="W61" s="407" t="e">
        <f t="shared" si="30"/>
        <v>#REF!</v>
      </c>
      <c r="X61" s="406" t="e">
        <f t="shared" si="30"/>
        <v>#REF!</v>
      </c>
      <c r="Y61" s="406" t="e">
        <f t="shared" si="30"/>
        <v>#REF!</v>
      </c>
      <c r="Z61" s="406" t="e">
        <f t="shared" si="30"/>
        <v>#REF!</v>
      </c>
      <c r="AA61" s="406" t="e">
        <f t="shared" si="30"/>
        <v>#REF!</v>
      </c>
      <c r="AB61" s="406" t="e">
        <f t="shared" si="30"/>
        <v>#REF!</v>
      </c>
      <c r="AC61" s="406" t="e">
        <f t="shared" si="30"/>
        <v>#REF!</v>
      </c>
      <c r="AD61" s="54" t="e">
        <f t="shared" si="30"/>
        <v>#REF!</v>
      </c>
      <c r="AE61" s="54"/>
      <c r="AF61" s="462">
        <f t="shared" si="1"/>
        <v>2.1666666666666665</v>
      </c>
      <c r="AG61" s="54"/>
      <c r="AH61" s="463">
        <f t="shared" si="24"/>
        <v>2</v>
      </c>
      <c r="AI61" s="55"/>
      <c r="AJ61" s="481" t="str">
        <f>IF(ISERROR(VLOOKUP(E61,'2004'!$P$10:$AB$18,13,0)),"-",VLOOKUP(E61,'2004'!$P$10:$AB$18,13,0))</f>
        <v>-</v>
      </c>
      <c r="AK61" s="360" t="str">
        <f>IF(ISERROR(VLOOKUP(E61,'2005'!$P$10:$AB$18,13,0)),"-",VLOOKUP(E61,'2005'!$P$10:$AB$18,13,0))</f>
        <v>-</v>
      </c>
      <c r="AL61" s="360" t="str">
        <f>IF(ISERROR(VLOOKUP(E61,'2006'!$P$10:$AB$60,13,0)),"-",VLOOKUP(E61,'2006'!$P$10:$AB$60,13,0))</f>
        <v>-</v>
      </c>
      <c r="AM61" s="360" t="str">
        <f>IF(ISERROR(VLOOKUP(E61,'2007'!$P$10:$AB$60,13,0)),"-",VLOOKUP(E61,'2007'!$P$10:$AB$60,13,0))</f>
        <v>-</v>
      </c>
      <c r="AN61" s="360" t="str">
        <f>IF(ISERROR(VLOOKUP(E61,'2008'!$P$10:$AB$60,13,0)),"-",VLOOKUP(E61,'2008'!$P$10:$AB$60,13,0))</f>
        <v>-</v>
      </c>
      <c r="AO61" s="360" t="str">
        <f>IF(ISERROR(VLOOKUP(E61,'2009'!$P$10:$AB$80,13,0)),"-",VLOOKUP(E61,'2009'!$P$10:$AB$80,13,0))</f>
        <v>-</v>
      </c>
      <c r="AP61" s="360" t="str">
        <f>IF(ISERROR(VLOOKUP(E61,'2010'!$P$10:$AB$42,13,0)),"-",VLOOKUP(E61,'2010'!$P$10:$AB$42,13,0))</f>
        <v>-</v>
      </c>
      <c r="AQ61" s="360" t="str">
        <f>IF(ISERROR(VLOOKUP(E61,'2011'!$P$10:$AB$28,13,0)),"-",VLOOKUP(E61,'2011'!$P$10:$AB$28,13,0))</f>
        <v>-</v>
      </c>
      <c r="AR61" s="360" t="str">
        <f>IF(ISERROR(VLOOKUP(E61,'2012'!$P$10:$AB$46,13,0)),"-",VLOOKUP(E61,'2012'!$P$10:$AB$46,13,0))</f>
        <v>-</v>
      </c>
      <c r="AS61" s="360" t="str">
        <f>IF(ISERROR(VLOOKUP(E61,'2013'!$P$10:$AB$45,13,0)),"-",VLOOKUP(E61,'2013'!$P$10:$AB$45,13,0))</f>
        <v>-</v>
      </c>
      <c r="AT61" s="360" t="str">
        <f>IF(ISERROR(VLOOKUP(E61,'2014'!$P$10:$AB$43,13,0)),"-",VLOOKUP(E61,'2014'!$P$10:$AB$43,13,0))</f>
        <v>-</v>
      </c>
      <c r="AU61" s="360" t="str">
        <f>IF(ISERROR(VLOOKUP(E61,'2015'!$P$10:$AB$69,13,0)),"-",VLOOKUP(E61,'2015'!$P$10:$AB$69,13,0))</f>
        <v>-</v>
      </c>
      <c r="AV61" s="360">
        <f>IF(ISERROR(VLOOKUP(E61,'2016'!$P$10:$AB$49,13,0)),"-",VLOOKUP(E61,'2016'!$P$10:$AB$49,13,0))</f>
        <v>2</v>
      </c>
      <c r="AW61" s="458" t="str">
        <f>IF(ISERROR(VLOOKUP(E61,'2017'!$P$10:$AB$47,13,0)),"-",VLOOKUP(E61,'2017'!$P$10:$AB$47,13,0))</f>
        <v>-</v>
      </c>
      <c r="AX61" s="359" t="str">
        <f>IF(ISERROR(VLOOKUP(E61,'2018'!$P$10:$AB$55,13,0)),"-",VLOOKUP(E61,'2018'!$P$10:$AB$55,13,0))</f>
        <v>-</v>
      </c>
      <c r="AY61" s="359" t="str">
        <f>IF(ISERROR(VLOOKUP(E61,'2019'!$P$10:$AB$55,13,0)),"-",VLOOKUP(E61,'2019'!$P$10:$AB$55,13,0))</f>
        <v>-</v>
      </c>
      <c r="AZ61" s="359" t="str">
        <f>IF(ISERROR(VLOOKUP(E61,'2020'!$P$10:$AB$47,13,0)),"-",VLOOKUP(E61,'2020'!$P$10:$AB$47,13,0))</f>
        <v>-</v>
      </c>
      <c r="BA61" s="480" t="str">
        <f>IF(ISERROR(VLOOKUP(E61,'2021'!$P$10:$AB$47,13,0)),"-",VLOOKUP(E61,'2021'!$P$10:$AB$47,13,0))</f>
        <v>-</v>
      </c>
      <c r="BB61" s="358"/>
      <c r="BD61" s="25">
        <f t="shared" si="25"/>
        <v>29</v>
      </c>
      <c r="BE61" s="5" t="s">
        <v>179</v>
      </c>
      <c r="BF61" s="3">
        <f>IF(ISERROR(VLOOKUP($BE61,Tables!$M$3:$U$201,BF$2,0)),"0",(VLOOKUP($BE61,Tables!$M$3:$U$201,BF$2,0)))</f>
        <v>116</v>
      </c>
      <c r="BG61" s="4">
        <f>IF(ISERROR(VLOOKUP($BE61,Tables!$M$3:$U$201,BG$2,0)),"0",(VLOOKUP($BE61,Tables!$M$3:$U$201,BG$2,0)))</f>
        <v>41</v>
      </c>
      <c r="BH61" s="4">
        <f>IF(ISERROR(VLOOKUP($BE61,Tables!$M$3:$U$201,BH$2,0)),"0",(VLOOKUP($BE61,Tables!$M$3:$U$201,BH$2,0)))</f>
        <v>18</v>
      </c>
      <c r="BI61" s="4">
        <f>IF(ISERROR(VLOOKUP($BE61,Tables!$M$3:$U$201,BI$2,0)),"0",(VLOOKUP($BE61,Tables!$M$3:$U$201,BI$2,0)))</f>
        <v>57</v>
      </c>
      <c r="BJ61" s="4">
        <f>IF(ISERROR(VLOOKUP($BE61,Tables!$M$3:$U$201,BJ$2,0)),"0",(VLOOKUP($BE61,Tables!$M$3:$U$201,BJ$2,0)))</f>
        <v>152</v>
      </c>
      <c r="BK61" s="4">
        <f>IF(ISERROR(VLOOKUP($BE61,Tables!$M$3:$U$201,BK$2,0)),"0",(VLOOKUP($BE61,Tables!$M$3:$U$201,BK$2,0)))</f>
        <v>206</v>
      </c>
      <c r="BL61" s="4">
        <f>IF(ISERROR(VLOOKUP($BE61,Tables!$M$3:$U$201,BL$2,0)),"0",(VLOOKUP($BE61,Tables!$M$3:$U$201,BL$2,0)))</f>
        <v>-54</v>
      </c>
      <c r="BM61" s="321">
        <f>IF(ISERROR(VLOOKUP($BE61,Tables!$M$3:$U$201,BM$2,0)),"0",(VLOOKUP($BE61,Tables!$M$3:$U$201,BM$2,0)))</f>
        <v>141</v>
      </c>
      <c r="BN61" s="20">
        <v>55</v>
      </c>
      <c r="BO61" s="12">
        <f t="shared" si="11"/>
        <v>29</v>
      </c>
      <c r="BP61" s="13">
        <f t="shared" si="12"/>
        <v>1</v>
      </c>
      <c r="BQ61" s="12" t="str">
        <f t="shared" si="13"/>
        <v/>
      </c>
      <c r="BR61" s="13">
        <f t="shared" si="14"/>
        <v>1</v>
      </c>
      <c r="BS61" s="12" t="str">
        <f t="shared" si="15"/>
        <v/>
      </c>
      <c r="BT61" s="16">
        <f t="shared" si="16"/>
        <v>29000000</v>
      </c>
      <c r="BU61" s="13">
        <f t="shared" si="17"/>
        <v>1</v>
      </c>
      <c r="BV61" s="24" t="str">
        <f t="shared" si="18"/>
        <v>0</v>
      </c>
      <c r="BW61" s="14">
        <v>55</v>
      </c>
      <c r="BX61" s="16">
        <f t="shared" si="19"/>
        <v>29000000000</v>
      </c>
      <c r="BY61" s="15" t="e">
        <f>VLOOKUP(E61,#REF!,2,0)</f>
        <v>#REF!</v>
      </c>
      <c r="BZ61" s="15">
        <f t="shared" si="20"/>
        <v>29</v>
      </c>
      <c r="CA61" s="424">
        <f t="shared" si="21"/>
        <v>1</v>
      </c>
    </row>
    <row r="62" spans="1:79" ht="26.25" customHeight="1" thickBot="1" x14ac:dyDescent="0.3">
      <c r="A62" s="55"/>
      <c r="B62" s="726">
        <f t="shared" si="2"/>
        <v>56</v>
      </c>
      <c r="C62" s="727"/>
      <c r="D62" s="350"/>
      <c r="E62" s="38" t="str">
        <f t="shared" si="22"/>
        <v>Emmeti</v>
      </c>
      <c r="F62" s="39">
        <f t="shared" si="23"/>
        <v>2</v>
      </c>
      <c r="G62" s="40">
        <f t="shared" si="3"/>
        <v>40</v>
      </c>
      <c r="H62" s="41">
        <f t="shared" si="4"/>
        <v>18</v>
      </c>
      <c r="I62" s="41">
        <f t="shared" si="5"/>
        <v>7</v>
      </c>
      <c r="J62" s="41">
        <f t="shared" si="6"/>
        <v>15</v>
      </c>
      <c r="K62" s="41">
        <f t="shared" si="7"/>
        <v>72</v>
      </c>
      <c r="L62" s="41">
        <f t="shared" si="8"/>
        <v>61</v>
      </c>
      <c r="M62" s="42">
        <f t="shared" si="9"/>
        <v>11</v>
      </c>
      <c r="N62" s="43">
        <f t="shared" si="10"/>
        <v>61</v>
      </c>
      <c r="O62" s="406" t="e">
        <f t="shared" si="30"/>
        <v>#REF!</v>
      </c>
      <c r="P62" s="406" t="e">
        <f t="shared" si="30"/>
        <v>#REF!</v>
      </c>
      <c r="Q62" s="406" t="e">
        <f t="shared" si="30"/>
        <v>#REF!</v>
      </c>
      <c r="R62" s="406" t="e">
        <f t="shared" si="30"/>
        <v>#REF!</v>
      </c>
      <c r="S62" s="406" t="e">
        <f t="shared" si="30"/>
        <v>#REF!</v>
      </c>
      <c r="T62" s="406" t="e">
        <f t="shared" si="30"/>
        <v>#REF!</v>
      </c>
      <c r="U62" s="406" t="e">
        <f t="shared" si="30"/>
        <v>#REF!</v>
      </c>
      <c r="V62" s="54" t="e">
        <f t="shared" si="30"/>
        <v>#REF!</v>
      </c>
      <c r="W62" s="407" t="e">
        <f t="shared" si="30"/>
        <v>#REF!</v>
      </c>
      <c r="X62" s="406" t="e">
        <f t="shared" si="30"/>
        <v>#REF!</v>
      </c>
      <c r="Y62" s="406" t="e">
        <f t="shared" si="30"/>
        <v>#REF!</v>
      </c>
      <c r="Z62" s="406" t="e">
        <f t="shared" si="30"/>
        <v>#REF!</v>
      </c>
      <c r="AA62" s="406" t="e">
        <f t="shared" si="30"/>
        <v>#REF!</v>
      </c>
      <c r="AB62" s="406" t="e">
        <f t="shared" si="30"/>
        <v>#REF!</v>
      </c>
      <c r="AC62" s="406" t="e">
        <f t="shared" si="30"/>
        <v>#REF!</v>
      </c>
      <c r="AD62" s="54" t="e">
        <f t="shared" si="30"/>
        <v>#REF!</v>
      </c>
      <c r="AE62" s="54"/>
      <c r="AF62" s="462">
        <f t="shared" si="1"/>
        <v>1.5249999999999999</v>
      </c>
      <c r="AG62" s="54"/>
      <c r="AH62" s="463">
        <f t="shared" si="24"/>
        <v>8</v>
      </c>
      <c r="AI62" s="55"/>
      <c r="AJ62" s="481" t="str">
        <f>IF(ISERROR(VLOOKUP(E62,'2004'!$P$10:$AB$18,13,0)),"-",VLOOKUP(E62,'2004'!$P$10:$AB$18,13,0))</f>
        <v>-</v>
      </c>
      <c r="AK62" s="360" t="str">
        <f>IF(ISERROR(VLOOKUP(E62,'2005'!$P$10:$AB$18,13,0)),"-",VLOOKUP(E62,'2005'!$P$10:$AB$18,13,0))</f>
        <v>-</v>
      </c>
      <c r="AL62" s="360" t="str">
        <f>IF(ISERROR(VLOOKUP(E62,'2006'!$P$10:$AB$60,13,0)),"-",VLOOKUP(E62,'2006'!$P$10:$AB$60,13,0))</f>
        <v>-</v>
      </c>
      <c r="AM62" s="360">
        <f>IF(ISERROR(VLOOKUP(E62,'2007'!$P$10:$AB$60,13,0)),"-",VLOOKUP(E62,'2007'!$P$10:$AB$60,13,0))</f>
        <v>12</v>
      </c>
      <c r="AN62" s="360" t="str">
        <f>IF(ISERROR(VLOOKUP(E62,'2008'!$P$10:$AB$60,13,0)),"-",VLOOKUP(E62,'2008'!$P$10:$AB$60,13,0))</f>
        <v>-</v>
      </c>
      <c r="AO62" s="360" t="str">
        <f>IF(ISERROR(VLOOKUP(E62,'2009'!$P$10:$AB$80,13,0)),"-",VLOOKUP(E62,'2009'!$P$10:$AB$80,13,0))</f>
        <v>-</v>
      </c>
      <c r="AP62" s="360" t="str">
        <f>IF(ISERROR(VLOOKUP(E62,'2010'!$P$10:$AB$42,13,0)),"-",VLOOKUP(E62,'2010'!$P$10:$AB$42,13,0))</f>
        <v>-</v>
      </c>
      <c r="AQ62" s="360" t="str">
        <f>IF(ISERROR(VLOOKUP(E62,'2011'!$P$10:$AB$28,13,0)),"-",VLOOKUP(E62,'2011'!$P$10:$AB$28,13,0))</f>
        <v>-</v>
      </c>
      <c r="AR62" s="360" t="str">
        <f>IF(ISERROR(VLOOKUP(E62,'2012'!$P$10:$AB$46,13,0)),"-",VLOOKUP(E62,'2012'!$P$10:$AB$46,13,0))</f>
        <v>-</v>
      </c>
      <c r="AS62" s="360" t="str">
        <f>IF(ISERROR(VLOOKUP(E62,'2013'!$P$10:$AB$45,13,0)),"-",VLOOKUP(E62,'2013'!$P$10:$AB$45,13,0))</f>
        <v>-</v>
      </c>
      <c r="AT62" s="360" t="str">
        <f>IF(ISERROR(VLOOKUP(E62,'2014'!$P$10:$AB$43,13,0)),"-",VLOOKUP(E62,'2014'!$P$10:$AB$43,13,0))</f>
        <v>-</v>
      </c>
      <c r="AU62" s="360" t="str">
        <f>IF(ISERROR(VLOOKUP(E62,'2015'!$P$10:$AB$69,13,0)),"-",VLOOKUP(E62,'2015'!$P$10:$AB$69,13,0))</f>
        <v>-</v>
      </c>
      <c r="AV62" s="360">
        <f>IF(ISERROR(VLOOKUP(E62,'2016'!$P$10:$AB$49,13,0)),"-",VLOOKUP(E62,'2016'!$P$10:$AB$49,13,0))</f>
        <v>8</v>
      </c>
      <c r="AW62" s="458" t="str">
        <f>IF(ISERROR(VLOOKUP(E62,'2017'!$P$10:$AB$47,13,0)),"-",VLOOKUP(E62,'2017'!$P$10:$AB$47,13,0))</f>
        <v>-</v>
      </c>
      <c r="AX62" s="359" t="str">
        <f>IF(ISERROR(VLOOKUP(E62,'2018'!$P$10:$AB$55,13,0)),"-",VLOOKUP(E62,'2018'!$P$10:$AB$55,13,0))</f>
        <v>-</v>
      </c>
      <c r="AY62" s="359" t="str">
        <f>IF(ISERROR(VLOOKUP(E62,'2019'!$P$10:$AB$55,13,0)),"-",VLOOKUP(E62,'2019'!$P$10:$AB$55,13,0))</f>
        <v>-</v>
      </c>
      <c r="AZ62" s="359" t="str">
        <f>IF(ISERROR(VLOOKUP(E62,'2020'!$P$10:$AB$47,13,0)),"-",VLOOKUP(E62,'2020'!$P$10:$AB$47,13,0))</f>
        <v>-</v>
      </c>
      <c r="BA62" s="480" t="str">
        <f>IF(ISERROR(VLOOKUP(E62,'2021'!$P$10:$AB$47,13,0)),"-",VLOOKUP(E62,'2021'!$P$10:$AB$47,13,0))</f>
        <v>-</v>
      </c>
      <c r="BB62" s="358"/>
      <c r="BD62" s="25">
        <f t="shared" si="25"/>
        <v>133</v>
      </c>
      <c r="BE62" s="5" t="s">
        <v>289</v>
      </c>
      <c r="BF62" s="3">
        <f>IF(ISERROR(VLOOKUP($BE62,Tables!$M$3:$U$201,BF$2,0)),"0",(VLOOKUP($BE62,Tables!$M$3:$U$201,BF$2,0)))</f>
        <v>14</v>
      </c>
      <c r="BG62" s="4">
        <f>IF(ISERROR(VLOOKUP($BE62,Tables!$M$3:$U$201,BG$2,0)),"0",(VLOOKUP($BE62,Tables!$M$3:$U$201,BG$2,0)))</f>
        <v>2</v>
      </c>
      <c r="BH62" s="4">
        <f>IF(ISERROR(VLOOKUP($BE62,Tables!$M$3:$U$201,BH$2,0)),"0",(VLOOKUP($BE62,Tables!$M$3:$U$201,BH$2,0)))</f>
        <v>3</v>
      </c>
      <c r="BI62" s="4">
        <f>IF(ISERROR(VLOOKUP($BE62,Tables!$M$3:$U$201,BI$2,0)),"0",(VLOOKUP($BE62,Tables!$M$3:$U$201,BI$2,0)))</f>
        <v>9</v>
      </c>
      <c r="BJ62" s="4">
        <f>IF(ISERROR(VLOOKUP($BE62,Tables!$M$3:$U$201,BJ$2,0)),"0",(VLOOKUP($BE62,Tables!$M$3:$U$201,BJ$2,0)))</f>
        <v>17</v>
      </c>
      <c r="BK62" s="4">
        <f>IF(ISERROR(VLOOKUP($BE62,Tables!$M$3:$U$201,BK$2,0)),"0",(VLOOKUP($BE62,Tables!$M$3:$U$201,BK$2,0)))</f>
        <v>43</v>
      </c>
      <c r="BL62" s="4">
        <f>IF(ISERROR(VLOOKUP($BE62,Tables!$M$3:$U$201,BL$2,0)),"0",(VLOOKUP($BE62,Tables!$M$3:$U$201,BL$2,0)))</f>
        <v>-26</v>
      </c>
      <c r="BM62" s="321">
        <f>IF(ISERROR(VLOOKUP($BE62,Tables!$M$3:$U$201,BM$2,0)),"0",(VLOOKUP($BE62,Tables!$M$3:$U$201,BM$2,0)))</f>
        <v>9</v>
      </c>
      <c r="BN62" s="20">
        <v>56</v>
      </c>
      <c r="BO62" s="12">
        <f t="shared" si="11"/>
        <v>131</v>
      </c>
      <c r="BP62" s="13">
        <f t="shared" si="12"/>
        <v>3</v>
      </c>
      <c r="BQ62" s="12">
        <f t="shared" si="13"/>
        <v>109</v>
      </c>
      <c r="BR62" s="13">
        <f t="shared" si="14"/>
        <v>3</v>
      </c>
      <c r="BS62" s="12">
        <f t="shared" si="15"/>
        <v>127</v>
      </c>
      <c r="BT62" s="16">
        <f t="shared" si="16"/>
        <v>131109127</v>
      </c>
      <c r="BU62" s="13">
        <f t="shared" si="17"/>
        <v>1</v>
      </c>
      <c r="BV62" s="24" t="str">
        <f t="shared" si="18"/>
        <v>0</v>
      </c>
      <c r="BW62" s="14">
        <v>56</v>
      </c>
      <c r="BX62" s="16">
        <f t="shared" si="19"/>
        <v>131109127000</v>
      </c>
      <c r="BY62" s="15" t="e">
        <f>VLOOKUP(E62,#REF!,2,0)</f>
        <v>#REF!</v>
      </c>
      <c r="BZ62" s="15">
        <f t="shared" si="20"/>
        <v>133</v>
      </c>
      <c r="CA62" s="424">
        <f t="shared" si="21"/>
        <v>1</v>
      </c>
    </row>
    <row r="63" spans="1:79" ht="26.25" customHeight="1" thickBot="1" x14ac:dyDescent="0.3">
      <c r="A63" s="55"/>
      <c r="B63" s="726">
        <f t="shared" si="2"/>
        <v>57</v>
      </c>
      <c r="C63" s="727"/>
      <c r="D63" s="350"/>
      <c r="E63" s="38" t="str">
        <f t="shared" si="22"/>
        <v>Fincad</v>
      </c>
      <c r="F63" s="39">
        <f t="shared" si="23"/>
        <v>4</v>
      </c>
      <c r="G63" s="40">
        <f t="shared" si="3"/>
        <v>68</v>
      </c>
      <c r="H63" s="41">
        <f t="shared" si="4"/>
        <v>16</v>
      </c>
      <c r="I63" s="41">
        <f t="shared" si="5"/>
        <v>13</v>
      </c>
      <c r="J63" s="41">
        <f t="shared" si="6"/>
        <v>39</v>
      </c>
      <c r="K63" s="41">
        <f t="shared" si="7"/>
        <v>73</v>
      </c>
      <c r="L63" s="41">
        <f t="shared" si="8"/>
        <v>143</v>
      </c>
      <c r="M63" s="42">
        <f t="shared" si="9"/>
        <v>-70</v>
      </c>
      <c r="N63" s="43">
        <f t="shared" si="10"/>
        <v>61</v>
      </c>
      <c r="O63" s="408" t="e">
        <f t="shared" si="30"/>
        <v>#REF!</v>
      </c>
      <c r="P63" s="408" t="e">
        <f t="shared" si="30"/>
        <v>#REF!</v>
      </c>
      <c r="Q63" s="408" t="e">
        <f t="shared" si="30"/>
        <v>#REF!</v>
      </c>
      <c r="R63" s="408" t="e">
        <f t="shared" si="30"/>
        <v>#REF!</v>
      </c>
      <c r="S63" s="408" t="e">
        <f t="shared" si="30"/>
        <v>#REF!</v>
      </c>
      <c r="T63" s="408" t="e">
        <f t="shared" si="30"/>
        <v>#REF!</v>
      </c>
      <c r="U63" s="408" t="e">
        <f t="shared" si="30"/>
        <v>#REF!</v>
      </c>
      <c r="V63" s="52" t="e">
        <f t="shared" si="30"/>
        <v>#REF!</v>
      </c>
      <c r="W63" s="409" t="e">
        <f t="shared" si="30"/>
        <v>#REF!</v>
      </c>
      <c r="X63" s="408" t="e">
        <f t="shared" si="30"/>
        <v>#REF!</v>
      </c>
      <c r="Y63" s="408" t="e">
        <f t="shared" si="30"/>
        <v>#REF!</v>
      </c>
      <c r="Z63" s="408" t="e">
        <f t="shared" si="30"/>
        <v>#REF!</v>
      </c>
      <c r="AA63" s="408" t="e">
        <f t="shared" si="30"/>
        <v>#REF!</v>
      </c>
      <c r="AB63" s="408" t="e">
        <f t="shared" si="30"/>
        <v>#REF!</v>
      </c>
      <c r="AC63" s="408" t="e">
        <f t="shared" si="30"/>
        <v>#REF!</v>
      </c>
      <c r="AD63" s="52" t="e">
        <f t="shared" si="30"/>
        <v>#REF!</v>
      </c>
      <c r="AE63" s="52"/>
      <c r="AF63" s="473">
        <f t="shared" si="1"/>
        <v>0.8970588235294118</v>
      </c>
      <c r="AG63" s="52"/>
      <c r="AH63" s="463">
        <f t="shared" si="24"/>
        <v>21</v>
      </c>
      <c r="AI63" s="55"/>
      <c r="AJ63" s="481" t="str">
        <f>IF(ISERROR(VLOOKUP(E63,'2004'!$P$10:$AB$18,13,0)),"-",VLOOKUP(E63,'2004'!$P$10:$AB$18,13,0))</f>
        <v>-</v>
      </c>
      <c r="AK63" s="360" t="str">
        <f>IF(ISERROR(VLOOKUP(E63,'2005'!$P$10:$AB$18,13,0)),"-",VLOOKUP(E63,'2005'!$P$10:$AB$18,13,0))</f>
        <v>-</v>
      </c>
      <c r="AL63" s="360" t="str">
        <f>IF(ISERROR(VLOOKUP(E63,'2006'!$P$10:$AB$60,13,0)),"-",VLOOKUP(E63,'2006'!$P$10:$AB$60,13,0))</f>
        <v>-</v>
      </c>
      <c r="AM63" s="360" t="str">
        <f>IF(ISERROR(VLOOKUP(E63,'2007'!$P$10:$AB$60,13,0)),"-",VLOOKUP(E63,'2007'!$P$10:$AB$60,13,0))</f>
        <v>-</v>
      </c>
      <c r="AN63" s="360" t="str">
        <f>IF(ISERROR(VLOOKUP(E63,'2008'!$P$10:$AB$60,13,0)),"-",VLOOKUP(E63,'2008'!$P$10:$AB$60,13,0))</f>
        <v>-</v>
      </c>
      <c r="AO63" s="360" t="str">
        <f>IF(ISERROR(VLOOKUP(E63,'2009'!$P$10:$AB$80,13,0)),"-",VLOOKUP(E63,'2009'!$P$10:$AB$80,13,0))</f>
        <v>-</v>
      </c>
      <c r="AP63" s="360" t="str">
        <f>IF(ISERROR(VLOOKUP(E63,'2010'!$P$10:$AB$42,13,0)),"-",VLOOKUP(E63,'2010'!$P$10:$AB$42,13,0))</f>
        <v>-</v>
      </c>
      <c r="AQ63" s="360" t="str">
        <f>IF(ISERROR(VLOOKUP(E63,'2011'!$P$10:$AB$28,13,0)),"-",VLOOKUP(E63,'2011'!$P$10:$AB$28,13,0))</f>
        <v>-</v>
      </c>
      <c r="AR63" s="360" t="str">
        <f>IF(ISERROR(VLOOKUP(E63,'2012'!$P$10:$AB$46,13,0)),"-",VLOOKUP(E63,'2012'!$P$10:$AB$46,13,0))</f>
        <v>-</v>
      </c>
      <c r="AS63" s="360">
        <f>IF(ISERROR(VLOOKUP(E63,'2013'!$P$10:$AB$45,13,0)),"-",VLOOKUP(E63,'2013'!$P$10:$AB$45,13,0))</f>
        <v>29</v>
      </c>
      <c r="AT63" s="360">
        <f>IF(ISERROR(VLOOKUP(E63,'2014'!$P$10:$AB$43,13,0)),"-",VLOOKUP(E63,'2014'!$P$10:$AB$43,13,0))</f>
        <v>21</v>
      </c>
      <c r="AU63" s="360">
        <f>IF(ISERROR(VLOOKUP(E63,'2015'!$P$10:$AB$69,13,0)),"-",VLOOKUP(E63,'2015'!$P$10:$AB$69,13,0))</f>
        <v>42</v>
      </c>
      <c r="AV63" s="360">
        <f>IF(ISERROR(VLOOKUP(E63,'2016'!$P$10:$AB$49,13,0)),"-",VLOOKUP(E63,'2016'!$P$10:$AB$49,13,0))</f>
        <v>21</v>
      </c>
      <c r="AW63" s="458" t="str">
        <f>IF(ISERROR(VLOOKUP(E63,'2017'!$P$10:$AB$47,13,0)),"-",VLOOKUP(E63,'2017'!$P$10:$AB$47,13,0))</f>
        <v>-</v>
      </c>
      <c r="AX63" s="359" t="str">
        <f>IF(ISERROR(VLOOKUP(E63,'2018'!$P$10:$AB$55,13,0)),"-",VLOOKUP(E63,'2018'!$P$10:$AB$55,13,0))</f>
        <v>-</v>
      </c>
      <c r="AY63" s="359" t="str">
        <f>IF(ISERROR(VLOOKUP(E63,'2019'!$P$10:$AB$55,13,0)),"-",VLOOKUP(E63,'2019'!$P$10:$AB$55,13,0))</f>
        <v>-</v>
      </c>
      <c r="AZ63" s="359" t="str">
        <f>IF(ISERROR(VLOOKUP(E63,'2020'!$P$10:$AB$47,13,0)),"-",VLOOKUP(E63,'2020'!$P$10:$AB$47,13,0))</f>
        <v>-</v>
      </c>
      <c r="BA63" s="480" t="str">
        <f>IF(ISERROR(VLOOKUP(E63,'2021'!$P$10:$AB$47,13,0)),"-",VLOOKUP(E63,'2021'!$P$10:$AB$47,13,0))</f>
        <v>-</v>
      </c>
      <c r="BB63" s="358"/>
      <c r="BD63" s="25">
        <f t="shared" si="25"/>
        <v>53</v>
      </c>
      <c r="BE63" s="5" t="s">
        <v>84</v>
      </c>
      <c r="BF63" s="3">
        <f>IF(ISERROR(VLOOKUP($BE63,Tables!$M$3:$U$201,BF$2,0)),"0",(VLOOKUP($BE63,Tables!$M$3:$U$201,BF$2,0)))</f>
        <v>51</v>
      </c>
      <c r="BG63" s="4">
        <f>IF(ISERROR(VLOOKUP($BE63,Tables!$M$3:$U$201,BG$2,0)),"0",(VLOOKUP($BE63,Tables!$M$3:$U$201,BG$2,0)))</f>
        <v>21</v>
      </c>
      <c r="BH63" s="4">
        <f>IF(ISERROR(VLOOKUP($BE63,Tables!$M$3:$U$201,BH$2,0)),"0",(VLOOKUP($BE63,Tables!$M$3:$U$201,BH$2,0)))</f>
        <v>7</v>
      </c>
      <c r="BI63" s="4">
        <f>IF(ISERROR(VLOOKUP($BE63,Tables!$M$3:$U$201,BI$2,0)),"0",(VLOOKUP($BE63,Tables!$M$3:$U$201,BI$2,0)))</f>
        <v>23</v>
      </c>
      <c r="BJ63" s="4">
        <f>IF(ISERROR(VLOOKUP($BE63,Tables!$M$3:$U$201,BJ$2,0)),"0",(VLOOKUP($BE63,Tables!$M$3:$U$201,BJ$2,0)))</f>
        <v>92</v>
      </c>
      <c r="BK63" s="4">
        <f>IF(ISERROR(VLOOKUP($BE63,Tables!$M$3:$U$201,BK$2,0)),"0",(VLOOKUP($BE63,Tables!$M$3:$U$201,BK$2,0)))</f>
        <v>100</v>
      </c>
      <c r="BL63" s="4">
        <f>IF(ISERROR(VLOOKUP($BE63,Tables!$M$3:$U$201,BL$2,0)),"0",(VLOOKUP($BE63,Tables!$M$3:$U$201,BL$2,0)))</f>
        <v>-8</v>
      </c>
      <c r="BM63" s="321">
        <f>IF(ISERROR(VLOOKUP($BE63,Tables!$M$3:$U$201,BM$2,0)),"0",(VLOOKUP($BE63,Tables!$M$3:$U$201,BM$2,0)))</f>
        <v>70</v>
      </c>
      <c r="BN63" s="20">
        <v>57</v>
      </c>
      <c r="BO63" s="12">
        <f t="shared" si="11"/>
        <v>53</v>
      </c>
      <c r="BP63" s="13">
        <f t="shared" si="12"/>
        <v>1</v>
      </c>
      <c r="BQ63" s="12" t="str">
        <f t="shared" si="13"/>
        <v/>
      </c>
      <c r="BR63" s="13">
        <f t="shared" si="14"/>
        <v>1</v>
      </c>
      <c r="BS63" s="12" t="str">
        <f t="shared" si="15"/>
        <v/>
      </c>
      <c r="BT63" s="16">
        <f t="shared" si="16"/>
        <v>53000000</v>
      </c>
      <c r="BU63" s="13">
        <f t="shared" si="17"/>
        <v>1</v>
      </c>
      <c r="BV63" s="24" t="str">
        <f t="shared" si="18"/>
        <v>0</v>
      </c>
      <c r="BW63" s="14">
        <v>57</v>
      </c>
      <c r="BX63" s="16">
        <f t="shared" si="19"/>
        <v>53000000000</v>
      </c>
      <c r="BY63" s="15" t="e">
        <f>VLOOKUP(E63,#REF!,2,0)</f>
        <v>#REF!</v>
      </c>
      <c r="BZ63" s="15">
        <f t="shared" si="20"/>
        <v>53</v>
      </c>
      <c r="CA63" s="424">
        <f t="shared" si="21"/>
        <v>1</v>
      </c>
    </row>
    <row r="64" spans="1:79" ht="26.25" customHeight="1" thickBot="1" x14ac:dyDescent="0.3">
      <c r="A64" s="55"/>
      <c r="B64" s="726">
        <f t="shared" si="2"/>
        <v>58</v>
      </c>
      <c r="C64" s="727"/>
      <c r="D64" s="350"/>
      <c r="E64" s="38" t="str">
        <f t="shared" si="22"/>
        <v>Peter</v>
      </c>
      <c r="F64" s="39">
        <f t="shared" si="23"/>
        <v>2</v>
      </c>
      <c r="G64" s="40">
        <f t="shared" si="3"/>
        <v>32</v>
      </c>
      <c r="H64" s="41">
        <f t="shared" si="4"/>
        <v>17</v>
      </c>
      <c r="I64" s="41">
        <f t="shared" si="5"/>
        <v>8</v>
      </c>
      <c r="J64" s="41">
        <f t="shared" si="6"/>
        <v>7</v>
      </c>
      <c r="K64" s="41">
        <f t="shared" si="7"/>
        <v>72</v>
      </c>
      <c r="L64" s="41">
        <f t="shared" si="8"/>
        <v>45</v>
      </c>
      <c r="M64" s="42">
        <f t="shared" si="9"/>
        <v>27</v>
      </c>
      <c r="N64" s="43">
        <f t="shared" si="10"/>
        <v>59</v>
      </c>
      <c r="O64" s="406" t="e">
        <f t="shared" si="30"/>
        <v>#REF!</v>
      </c>
      <c r="P64" s="406" t="e">
        <f t="shared" si="30"/>
        <v>#REF!</v>
      </c>
      <c r="Q64" s="406" t="e">
        <f t="shared" si="30"/>
        <v>#REF!</v>
      </c>
      <c r="R64" s="406" t="e">
        <f t="shared" si="30"/>
        <v>#REF!</v>
      </c>
      <c r="S64" s="406" t="e">
        <f t="shared" si="30"/>
        <v>#REF!</v>
      </c>
      <c r="T64" s="406" t="e">
        <f t="shared" si="30"/>
        <v>#REF!</v>
      </c>
      <c r="U64" s="406" t="e">
        <f t="shared" si="30"/>
        <v>#REF!</v>
      </c>
      <c r="V64" s="54" t="e">
        <f t="shared" si="30"/>
        <v>#REF!</v>
      </c>
      <c r="W64" s="407" t="e">
        <f t="shared" si="30"/>
        <v>#REF!</v>
      </c>
      <c r="X64" s="406" t="e">
        <f t="shared" si="30"/>
        <v>#REF!</v>
      </c>
      <c r="Y64" s="406" t="e">
        <f t="shared" si="30"/>
        <v>#REF!</v>
      </c>
      <c r="Z64" s="406" t="e">
        <f t="shared" si="30"/>
        <v>#REF!</v>
      </c>
      <c r="AA64" s="406" t="e">
        <f t="shared" si="30"/>
        <v>#REF!</v>
      </c>
      <c r="AB64" s="406" t="e">
        <f t="shared" si="30"/>
        <v>#REF!</v>
      </c>
      <c r="AC64" s="406" t="e">
        <f t="shared" si="30"/>
        <v>#REF!</v>
      </c>
      <c r="AD64" s="54" t="e">
        <f t="shared" si="30"/>
        <v>#REF!</v>
      </c>
      <c r="AE64" s="54"/>
      <c r="AF64" s="462">
        <f t="shared" si="1"/>
        <v>1.84375</v>
      </c>
      <c r="AG64" s="54"/>
      <c r="AH64" s="463">
        <f t="shared" si="24"/>
        <v>13</v>
      </c>
      <c r="AI64" s="55"/>
      <c r="AJ64" s="481" t="str">
        <f>IF(ISERROR(VLOOKUP(E64,'2004'!$P$10:$AB$18,13,0)),"-",VLOOKUP(E64,'2004'!$P$10:$AB$18,13,0))</f>
        <v>-</v>
      </c>
      <c r="AK64" s="360" t="str">
        <f>IF(ISERROR(VLOOKUP(E64,'2005'!$P$10:$AB$18,13,0)),"-",VLOOKUP(E64,'2005'!$P$10:$AB$18,13,0))</f>
        <v>-</v>
      </c>
      <c r="AL64" s="360" t="str">
        <f>IF(ISERROR(VLOOKUP(E64,'2006'!$P$10:$AB$60,13,0)),"-",VLOOKUP(E64,'2006'!$P$10:$AB$60,13,0))</f>
        <v>-</v>
      </c>
      <c r="AM64" s="360" t="str">
        <f>IF(ISERROR(VLOOKUP(E64,'2007'!$P$10:$AB$60,13,0)),"-",VLOOKUP(E64,'2007'!$P$10:$AB$60,13,0))</f>
        <v>-</v>
      </c>
      <c r="AN64" s="360">
        <f>IF(ISERROR(VLOOKUP(E64,'2008'!$P$10:$AB$60,13,0)),"-",VLOOKUP(E64,'2008'!$P$10:$AB$60,13,0))</f>
        <v>17</v>
      </c>
      <c r="AO64" s="360">
        <f>IF(ISERROR(VLOOKUP(E64,'2009'!$P$10:$AB$80,13,0)),"-",VLOOKUP(E64,'2009'!$P$10:$AB$80,13,0))</f>
        <v>13</v>
      </c>
      <c r="AP64" s="360" t="str">
        <f>IF(ISERROR(VLOOKUP(E64,'2010'!$P$10:$AB$42,13,0)),"-",VLOOKUP(E64,'2010'!$P$10:$AB$42,13,0))</f>
        <v>-</v>
      </c>
      <c r="AQ64" s="360" t="str">
        <f>IF(ISERROR(VLOOKUP(E64,'2011'!$P$10:$AB$28,13,0)),"-",VLOOKUP(E64,'2011'!$P$10:$AB$28,13,0))</f>
        <v>-</v>
      </c>
      <c r="AR64" s="360" t="str">
        <f>IF(ISERROR(VLOOKUP(E64,'2012'!$P$10:$AB$46,13,0)),"-",VLOOKUP(E64,'2012'!$P$10:$AB$46,13,0))</f>
        <v>-</v>
      </c>
      <c r="AS64" s="360" t="str">
        <f>IF(ISERROR(VLOOKUP(E64,'2013'!$P$10:$AB$45,13,0)),"-",VLOOKUP(E64,'2013'!$P$10:$AB$45,13,0))</f>
        <v>-</v>
      </c>
      <c r="AT64" s="360" t="str">
        <f>IF(ISERROR(VLOOKUP(E64,'2014'!$P$10:$AB$43,13,0)),"-",VLOOKUP(E64,'2014'!$P$10:$AB$43,13,0))</f>
        <v>-</v>
      </c>
      <c r="AU64" s="360" t="str">
        <f>IF(ISERROR(VLOOKUP(E64,'2015'!$P$10:$AB$69,13,0)),"-",VLOOKUP(E64,'2015'!$P$10:$AB$69,13,0))</f>
        <v>-</v>
      </c>
      <c r="AV64" s="360" t="str">
        <f>IF(ISERROR(VLOOKUP(E64,'2016'!$P$10:$AB$49,13,0)),"-",VLOOKUP(E64,'2016'!$P$10:$AB$49,13,0))</f>
        <v>-</v>
      </c>
      <c r="AW64" s="458" t="str">
        <f>IF(ISERROR(VLOOKUP(E64,'2017'!$P$10:$AB$47,13,0)),"-",VLOOKUP(E64,'2017'!$P$10:$AB$47,13,0))</f>
        <v>-</v>
      </c>
      <c r="AX64" s="359" t="str">
        <f>IF(ISERROR(VLOOKUP(E64,'2018'!$P$10:$AB$55,13,0)),"-",VLOOKUP(E64,'2018'!$P$10:$AB$55,13,0))</f>
        <v>-</v>
      </c>
      <c r="AY64" s="359" t="str">
        <f>IF(ISERROR(VLOOKUP(E64,'2019'!$P$10:$AB$55,13,0)),"-",VLOOKUP(E64,'2019'!$P$10:$AB$55,13,0))</f>
        <v>-</v>
      </c>
      <c r="AZ64" s="359" t="str">
        <f>IF(ISERROR(VLOOKUP(E64,'2020'!$P$10:$AB$47,13,0)),"-",VLOOKUP(E64,'2020'!$P$10:$AB$47,13,0))</f>
        <v>-</v>
      </c>
      <c r="BA64" s="480" t="str">
        <f>IF(ISERROR(VLOOKUP(E64,'2021'!$P$10:$AB$47,13,0)),"-",VLOOKUP(E64,'2021'!$P$10:$AB$47,13,0))</f>
        <v>-</v>
      </c>
      <c r="BB64" s="358"/>
      <c r="BD64" s="25">
        <f t="shared" si="25"/>
        <v>128</v>
      </c>
      <c r="BE64" s="5" t="s">
        <v>296</v>
      </c>
      <c r="BF64" s="3">
        <f>IF(ISERROR(VLOOKUP($BE64,Tables!$M$3:$U$201,BF$2,0)),"0",(VLOOKUP($BE64,Tables!$M$3:$U$201,BF$2,0)))</f>
        <v>16</v>
      </c>
      <c r="BG64" s="4">
        <f>IF(ISERROR(VLOOKUP($BE64,Tables!$M$3:$U$201,BG$2,0)),"0",(VLOOKUP($BE64,Tables!$M$3:$U$201,BG$2,0)))</f>
        <v>2</v>
      </c>
      <c r="BH64" s="4">
        <f>IF(ISERROR(VLOOKUP($BE64,Tables!$M$3:$U$201,BH$2,0)),"0",(VLOOKUP($BE64,Tables!$M$3:$U$201,BH$2,0)))</f>
        <v>4</v>
      </c>
      <c r="BI64" s="4">
        <f>IF(ISERROR(VLOOKUP($BE64,Tables!$M$3:$U$201,BI$2,0)),"0",(VLOOKUP($BE64,Tables!$M$3:$U$201,BI$2,0)))</f>
        <v>10</v>
      </c>
      <c r="BJ64" s="4">
        <f>IF(ISERROR(VLOOKUP($BE64,Tables!$M$3:$U$201,BJ$2,0)),"0",(VLOOKUP($BE64,Tables!$M$3:$U$201,BJ$2,0)))</f>
        <v>20</v>
      </c>
      <c r="BK64" s="4">
        <f>IF(ISERROR(VLOOKUP($BE64,Tables!$M$3:$U$201,BK$2,0)),"0",(VLOOKUP($BE64,Tables!$M$3:$U$201,BK$2,0)))</f>
        <v>52</v>
      </c>
      <c r="BL64" s="4">
        <f>IF(ISERROR(VLOOKUP($BE64,Tables!$M$3:$U$201,BL$2,0)),"0",(VLOOKUP($BE64,Tables!$M$3:$U$201,BL$2,0)))</f>
        <v>-32</v>
      </c>
      <c r="BM64" s="321">
        <f>IF(ISERROR(VLOOKUP($BE64,Tables!$M$3:$U$201,BM$2,0)),"0",(VLOOKUP($BE64,Tables!$M$3:$U$201,BM$2,0)))</f>
        <v>10</v>
      </c>
      <c r="BN64" s="20">
        <v>58</v>
      </c>
      <c r="BO64" s="12">
        <f t="shared" si="11"/>
        <v>125</v>
      </c>
      <c r="BP64" s="13">
        <f t="shared" si="12"/>
        <v>6</v>
      </c>
      <c r="BQ64" s="12">
        <f t="shared" si="13"/>
        <v>118</v>
      </c>
      <c r="BR64" s="13">
        <f t="shared" si="14"/>
        <v>2</v>
      </c>
      <c r="BS64" s="12">
        <f t="shared" si="15"/>
        <v>116</v>
      </c>
      <c r="BT64" s="16">
        <f t="shared" si="16"/>
        <v>125118116</v>
      </c>
      <c r="BU64" s="13">
        <f t="shared" si="17"/>
        <v>1</v>
      </c>
      <c r="BV64" s="24" t="str">
        <f t="shared" si="18"/>
        <v>0</v>
      </c>
      <c r="BW64" s="14">
        <v>58</v>
      </c>
      <c r="BX64" s="16">
        <f t="shared" si="19"/>
        <v>125118116000</v>
      </c>
      <c r="BY64" s="15" t="e">
        <f>VLOOKUP(E64,#REF!,2,0)</f>
        <v>#REF!</v>
      </c>
      <c r="BZ64" s="15">
        <f t="shared" si="20"/>
        <v>128</v>
      </c>
      <c r="CA64" s="424">
        <f t="shared" si="21"/>
        <v>1</v>
      </c>
    </row>
    <row r="65" spans="1:79" ht="26.25" customHeight="1" thickBot="1" x14ac:dyDescent="0.3">
      <c r="A65" s="55"/>
      <c r="B65" s="726">
        <f t="shared" si="2"/>
        <v>59</v>
      </c>
      <c r="C65" s="727"/>
      <c r="D65" s="350"/>
      <c r="E65" s="38" t="str">
        <f t="shared" si="22"/>
        <v>FC Sandkagen</v>
      </c>
      <c r="F65" s="39">
        <f t="shared" si="23"/>
        <v>5</v>
      </c>
      <c r="G65" s="40">
        <f t="shared" si="3"/>
        <v>76</v>
      </c>
      <c r="H65" s="41">
        <f t="shared" si="4"/>
        <v>15</v>
      </c>
      <c r="I65" s="41">
        <f t="shared" si="5"/>
        <v>13</v>
      </c>
      <c r="J65" s="41">
        <f t="shared" si="6"/>
        <v>48</v>
      </c>
      <c r="K65" s="41">
        <f t="shared" si="7"/>
        <v>82</v>
      </c>
      <c r="L65" s="41">
        <f t="shared" si="8"/>
        <v>208</v>
      </c>
      <c r="M65" s="42">
        <f t="shared" si="9"/>
        <v>-126</v>
      </c>
      <c r="N65" s="43">
        <f t="shared" si="10"/>
        <v>58</v>
      </c>
      <c r="O65" s="406" t="e">
        <f t="shared" si="30"/>
        <v>#REF!</v>
      </c>
      <c r="P65" s="406" t="e">
        <f t="shared" si="30"/>
        <v>#REF!</v>
      </c>
      <c r="Q65" s="406" t="e">
        <f t="shared" si="30"/>
        <v>#REF!</v>
      </c>
      <c r="R65" s="406" t="e">
        <f t="shared" si="30"/>
        <v>#REF!</v>
      </c>
      <c r="S65" s="406" t="e">
        <f t="shared" si="30"/>
        <v>#REF!</v>
      </c>
      <c r="T65" s="406" t="e">
        <f t="shared" si="30"/>
        <v>#REF!</v>
      </c>
      <c r="U65" s="406" t="e">
        <f t="shared" si="30"/>
        <v>#REF!</v>
      </c>
      <c r="V65" s="54" t="e">
        <f t="shared" si="30"/>
        <v>#REF!</v>
      </c>
      <c r="W65" s="407" t="e">
        <f t="shared" si="30"/>
        <v>#REF!</v>
      </c>
      <c r="X65" s="406" t="e">
        <f t="shared" si="30"/>
        <v>#REF!</v>
      </c>
      <c r="Y65" s="406" t="e">
        <f t="shared" si="30"/>
        <v>#REF!</v>
      </c>
      <c r="Z65" s="406" t="e">
        <f t="shared" si="30"/>
        <v>#REF!</v>
      </c>
      <c r="AA65" s="406" t="e">
        <f t="shared" si="30"/>
        <v>#REF!</v>
      </c>
      <c r="AB65" s="406" t="e">
        <f t="shared" si="30"/>
        <v>#REF!</v>
      </c>
      <c r="AC65" s="406" t="e">
        <f t="shared" si="30"/>
        <v>#REF!</v>
      </c>
      <c r="AD65" s="54" t="e">
        <f t="shared" si="30"/>
        <v>#REF!</v>
      </c>
      <c r="AE65" s="54"/>
      <c r="AF65" s="462">
        <f t="shared" si="1"/>
        <v>0.76315789473684215</v>
      </c>
      <c r="AG65" s="54"/>
      <c r="AH65" s="463">
        <f t="shared" si="24"/>
        <v>29</v>
      </c>
      <c r="AI65" s="55"/>
      <c r="AJ65" s="481" t="str">
        <f>IF(ISERROR(VLOOKUP(E65,'2004'!$P$10:$AB$18,13,0)),"-",VLOOKUP(E65,'2004'!$P$10:$AB$18,13,0))</f>
        <v>-</v>
      </c>
      <c r="AK65" s="360" t="str">
        <f>IF(ISERROR(VLOOKUP(E65,'2005'!$P$10:$AB$18,13,0)),"-",VLOOKUP(E65,'2005'!$P$10:$AB$18,13,0))</f>
        <v>-</v>
      </c>
      <c r="AL65" s="360" t="str">
        <f>IF(ISERROR(VLOOKUP(E65,'2006'!$P$10:$AB$60,13,0)),"-",VLOOKUP(E65,'2006'!$P$10:$AB$60,13,0))</f>
        <v>-</v>
      </c>
      <c r="AM65" s="360" t="str">
        <f>IF(ISERROR(VLOOKUP(E65,'2007'!$P$10:$AB$60,13,0)),"-",VLOOKUP(E65,'2007'!$P$10:$AB$60,13,0))</f>
        <v>-</v>
      </c>
      <c r="AN65" s="360" t="str">
        <f>IF(ISERROR(VLOOKUP(E65,'2008'!$P$10:$AB$60,13,0)),"-",VLOOKUP(E65,'2008'!$P$10:$AB$60,13,0))</f>
        <v>-</v>
      </c>
      <c r="AO65" s="360" t="str">
        <f>IF(ISERROR(VLOOKUP(E65,'2009'!$P$10:$AB$80,13,0)),"-",VLOOKUP(E65,'2009'!$P$10:$AB$80,13,0))</f>
        <v>-</v>
      </c>
      <c r="AP65" s="360" t="str">
        <f>IF(ISERROR(VLOOKUP(E65,'2010'!$P$10:$AB$42,13,0)),"-",VLOOKUP(E65,'2010'!$P$10:$AB$42,13,0))</f>
        <v>-</v>
      </c>
      <c r="AQ65" s="360" t="str">
        <f>IF(ISERROR(VLOOKUP(E65,'2011'!$P$10:$AB$28,13,0)),"-",VLOOKUP(E65,'2011'!$P$10:$AB$28,13,0))</f>
        <v>-</v>
      </c>
      <c r="AR65" s="360" t="str">
        <f>IF(ISERROR(VLOOKUP(E65,'2012'!$P$10:$AB$46,13,0)),"-",VLOOKUP(E65,'2012'!$P$10:$AB$46,13,0))</f>
        <v>-</v>
      </c>
      <c r="AS65" s="360" t="str">
        <f>IF(ISERROR(VLOOKUP(E65,'2013'!$P$10:$AB$45,13,0)),"-",VLOOKUP(E65,'2013'!$P$10:$AB$45,13,0))</f>
        <v>-</v>
      </c>
      <c r="AT65" s="360">
        <f>IF(ISERROR(VLOOKUP(E65,'2014'!$P$10:$AB$43,13,0)),"-",VLOOKUP(E65,'2014'!$P$10:$AB$43,13,0))</f>
        <v>29</v>
      </c>
      <c r="AU65" s="360">
        <f>IF(ISERROR(VLOOKUP(E65,'2015'!$P$10:$AB$69,13,0)),"-",VLOOKUP(E65,'2015'!$P$10:$AB$69,13,0))</f>
        <v>37</v>
      </c>
      <c r="AV65" s="360">
        <f>IF(ISERROR(VLOOKUP(E65,'2016'!$P$10:$AB$49,13,0)),"-",VLOOKUP(E65,'2016'!$P$10:$AB$49,13,0))</f>
        <v>29</v>
      </c>
      <c r="AW65" s="458">
        <f>IF(ISERROR(VLOOKUP(E65,'2017'!$P$10:$AB$47,13,0)),"-",VLOOKUP(E65,'2017'!$P$10:$AB$47,13,0))</f>
        <v>31</v>
      </c>
      <c r="AX65" s="359">
        <f>IF(ISERROR(VLOOKUP(E65,'2018'!$P$10:$AB$55,13,0)),"-",VLOOKUP(E65,'2018'!$P$10:$AB$55,13,0))</f>
        <v>31</v>
      </c>
      <c r="AY65" s="359" t="str">
        <f>IF(ISERROR(VLOOKUP(E65,'2019'!$P$10:$AB$55,13,0)),"-",VLOOKUP(E65,'2019'!$P$10:$AB$55,13,0))</f>
        <v>-</v>
      </c>
      <c r="AZ65" s="359" t="str">
        <f>IF(ISERROR(VLOOKUP(E65,'2020'!$P$10:$AB$47,13,0)),"-",VLOOKUP(E65,'2020'!$P$10:$AB$47,13,0))</f>
        <v>-</v>
      </c>
      <c r="BA65" s="480" t="str">
        <f>IF(ISERROR(VLOOKUP(E65,'2021'!$P$10:$AB$47,13,0)),"-",VLOOKUP(E65,'2021'!$P$10:$AB$47,13,0))</f>
        <v>-</v>
      </c>
      <c r="BB65" s="358"/>
      <c r="BD65" s="25">
        <f t="shared" si="25"/>
        <v>161</v>
      </c>
      <c r="BE65" s="5" t="s">
        <v>187</v>
      </c>
      <c r="BF65" s="3">
        <f>IF(ISERROR(VLOOKUP($BE65,Tables!$M$3:$U$201,BF$2,0)),"0",(VLOOKUP($BE65,Tables!$M$3:$U$201,BF$2,0)))</f>
        <v>10</v>
      </c>
      <c r="BG65" s="4">
        <f>IF(ISERROR(VLOOKUP($BE65,Tables!$M$3:$U$201,BG$2,0)),"0",(VLOOKUP($BE65,Tables!$M$3:$U$201,BG$2,0)))</f>
        <v>0</v>
      </c>
      <c r="BH65" s="4">
        <f>IF(ISERROR(VLOOKUP($BE65,Tables!$M$3:$U$201,BH$2,0)),"0",(VLOOKUP($BE65,Tables!$M$3:$U$201,BH$2,0)))</f>
        <v>3</v>
      </c>
      <c r="BI65" s="4">
        <f>IF(ISERROR(VLOOKUP($BE65,Tables!$M$3:$U$201,BI$2,0)),"0",(VLOOKUP($BE65,Tables!$M$3:$U$201,BI$2,0)))</f>
        <v>7</v>
      </c>
      <c r="BJ65" s="4">
        <f>IF(ISERROR(VLOOKUP($BE65,Tables!$M$3:$U$201,BJ$2,0)),"0",(VLOOKUP($BE65,Tables!$M$3:$U$201,BJ$2,0)))</f>
        <v>9</v>
      </c>
      <c r="BK65" s="4">
        <f>IF(ISERROR(VLOOKUP($BE65,Tables!$M$3:$U$201,BK$2,0)),"0",(VLOOKUP($BE65,Tables!$M$3:$U$201,BK$2,0)))</f>
        <v>24</v>
      </c>
      <c r="BL65" s="4">
        <f>IF(ISERROR(VLOOKUP($BE65,Tables!$M$3:$U$201,BL$2,0)),"0",(VLOOKUP($BE65,Tables!$M$3:$U$201,BL$2,0)))</f>
        <v>-15</v>
      </c>
      <c r="BM65" s="321">
        <f>IF(ISERROR(VLOOKUP($BE65,Tables!$M$3:$U$201,BM$2,0)),"0",(VLOOKUP($BE65,Tables!$M$3:$U$201,BM$2,0)))</f>
        <v>3</v>
      </c>
      <c r="BN65" s="20">
        <v>59</v>
      </c>
      <c r="BO65" s="12">
        <f t="shared" si="11"/>
        <v>161</v>
      </c>
      <c r="BP65" s="13">
        <f t="shared" si="12"/>
        <v>5</v>
      </c>
      <c r="BQ65" s="12">
        <f t="shared" si="13"/>
        <v>80</v>
      </c>
      <c r="BR65" s="13">
        <f t="shared" si="14"/>
        <v>1</v>
      </c>
      <c r="BS65" s="12" t="str">
        <f t="shared" si="15"/>
        <v/>
      </c>
      <c r="BT65" s="16">
        <f t="shared" si="16"/>
        <v>161080000</v>
      </c>
      <c r="BU65" s="13">
        <f t="shared" si="17"/>
        <v>1</v>
      </c>
      <c r="BV65" s="24" t="str">
        <f t="shared" si="18"/>
        <v>0</v>
      </c>
      <c r="BW65" s="14">
        <v>59</v>
      </c>
      <c r="BX65" s="16">
        <f t="shared" si="19"/>
        <v>161080000000</v>
      </c>
      <c r="BY65" s="15" t="e">
        <f>VLOOKUP(E65,#REF!,2,0)</f>
        <v>#REF!</v>
      </c>
      <c r="BZ65" s="15">
        <f t="shared" si="20"/>
        <v>161</v>
      </c>
      <c r="CA65" s="424">
        <f t="shared" si="21"/>
        <v>1</v>
      </c>
    </row>
    <row r="66" spans="1:79" ht="26.25" customHeight="1" thickBot="1" x14ac:dyDescent="0.3">
      <c r="A66" s="55"/>
      <c r="B66" s="726">
        <f t="shared" si="2"/>
        <v>60</v>
      </c>
      <c r="C66" s="727"/>
      <c r="D66" s="350"/>
      <c r="E66" s="38" t="str">
        <f t="shared" si="22"/>
        <v>Karlos</v>
      </c>
      <c r="F66" s="39">
        <f t="shared" si="23"/>
        <v>2</v>
      </c>
      <c r="G66" s="40">
        <f t="shared" si="3"/>
        <v>33</v>
      </c>
      <c r="H66" s="41">
        <f t="shared" si="4"/>
        <v>14</v>
      </c>
      <c r="I66" s="41">
        <f t="shared" si="5"/>
        <v>7</v>
      </c>
      <c r="J66" s="41">
        <f t="shared" si="6"/>
        <v>12</v>
      </c>
      <c r="K66" s="41">
        <f t="shared" si="7"/>
        <v>56</v>
      </c>
      <c r="L66" s="41">
        <f t="shared" si="8"/>
        <v>49</v>
      </c>
      <c r="M66" s="42">
        <f t="shared" si="9"/>
        <v>7</v>
      </c>
      <c r="N66" s="43">
        <f t="shared" si="10"/>
        <v>49</v>
      </c>
      <c r="O66" s="406" t="e">
        <f t="shared" si="30"/>
        <v>#REF!</v>
      </c>
      <c r="P66" s="406" t="e">
        <f t="shared" si="30"/>
        <v>#REF!</v>
      </c>
      <c r="Q66" s="406" t="e">
        <f t="shared" si="30"/>
        <v>#REF!</v>
      </c>
      <c r="R66" s="406" t="e">
        <f t="shared" si="30"/>
        <v>#REF!</v>
      </c>
      <c r="S66" s="406" t="e">
        <f t="shared" si="30"/>
        <v>#REF!</v>
      </c>
      <c r="T66" s="406" t="e">
        <f t="shared" si="30"/>
        <v>#REF!</v>
      </c>
      <c r="U66" s="406" t="e">
        <f t="shared" si="30"/>
        <v>#REF!</v>
      </c>
      <c r="V66" s="54" t="e">
        <f t="shared" si="30"/>
        <v>#REF!</v>
      </c>
      <c r="W66" s="407" t="e">
        <f t="shared" si="30"/>
        <v>#REF!</v>
      </c>
      <c r="X66" s="406" t="e">
        <f t="shared" si="30"/>
        <v>#REF!</v>
      </c>
      <c r="Y66" s="406" t="e">
        <f t="shared" si="30"/>
        <v>#REF!</v>
      </c>
      <c r="Z66" s="406" t="e">
        <f t="shared" si="30"/>
        <v>#REF!</v>
      </c>
      <c r="AA66" s="406" t="e">
        <f t="shared" si="30"/>
        <v>#REF!</v>
      </c>
      <c r="AB66" s="406" t="e">
        <f t="shared" si="30"/>
        <v>#REF!</v>
      </c>
      <c r="AC66" s="406" t="e">
        <f t="shared" si="30"/>
        <v>#REF!</v>
      </c>
      <c r="AD66" s="54" t="e">
        <f t="shared" si="30"/>
        <v>#REF!</v>
      </c>
      <c r="AE66" s="54"/>
      <c r="AF66" s="462">
        <f t="shared" si="1"/>
        <v>1.4848484848484849</v>
      </c>
      <c r="AG66" s="54"/>
      <c r="AH66" s="463">
        <f t="shared" si="24"/>
        <v>14</v>
      </c>
      <c r="AI66" s="55"/>
      <c r="AJ66" s="481" t="str">
        <f>IF(ISERROR(VLOOKUP(E66,'2004'!$P$10:$AB$18,13,0)),"-",VLOOKUP(E66,'2004'!$P$10:$AB$18,13,0))</f>
        <v>-</v>
      </c>
      <c r="AK66" s="360" t="str">
        <f>IF(ISERROR(VLOOKUP(E66,'2005'!$P$10:$AB$18,13,0)),"-",VLOOKUP(E66,'2005'!$P$10:$AB$18,13,0))</f>
        <v>-</v>
      </c>
      <c r="AL66" s="360" t="str">
        <f>IF(ISERROR(VLOOKUP(E66,'2006'!$P$10:$AB$60,13,0)),"-",VLOOKUP(E66,'2006'!$P$10:$AB$60,13,0))</f>
        <v>-</v>
      </c>
      <c r="AM66" s="360">
        <f>IF(ISERROR(VLOOKUP(E66,'2007'!$P$10:$AB$60,13,0)),"-",VLOOKUP(E66,'2007'!$P$10:$AB$60,13,0))</f>
        <v>15</v>
      </c>
      <c r="AN66" s="360">
        <f>IF(ISERROR(VLOOKUP(E66,'2008'!$P$10:$AB$60,13,0)),"-",VLOOKUP(E66,'2008'!$P$10:$AB$60,13,0))</f>
        <v>14</v>
      </c>
      <c r="AO66" s="360" t="str">
        <f>IF(ISERROR(VLOOKUP(E66,'2009'!$P$10:$AB$80,13,0)),"-",VLOOKUP(E66,'2009'!$P$10:$AB$80,13,0))</f>
        <v>-</v>
      </c>
      <c r="AP66" s="360" t="str">
        <f>IF(ISERROR(VLOOKUP(E66,'2010'!$P$10:$AB$42,13,0)),"-",VLOOKUP(E66,'2010'!$P$10:$AB$42,13,0))</f>
        <v>-</v>
      </c>
      <c r="AQ66" s="360" t="str">
        <f>IF(ISERROR(VLOOKUP(E66,'2011'!$P$10:$AB$28,13,0)),"-",VLOOKUP(E66,'2011'!$P$10:$AB$28,13,0))</f>
        <v>-</v>
      </c>
      <c r="AR66" s="360" t="str">
        <f>IF(ISERROR(VLOOKUP(E66,'2012'!$P$10:$AB$46,13,0)),"-",VLOOKUP(E66,'2012'!$P$10:$AB$46,13,0))</f>
        <v>-</v>
      </c>
      <c r="AS66" s="360" t="str">
        <f>IF(ISERROR(VLOOKUP(E66,'2013'!$P$10:$AB$45,13,0)),"-",VLOOKUP(E66,'2013'!$P$10:$AB$45,13,0))</f>
        <v>-</v>
      </c>
      <c r="AT66" s="360" t="str">
        <f>IF(ISERROR(VLOOKUP(E66,'2014'!$P$10:$AB$43,13,0)),"-",VLOOKUP(E66,'2014'!$P$10:$AB$43,13,0))</f>
        <v>-</v>
      </c>
      <c r="AU66" s="360" t="str">
        <f>IF(ISERROR(VLOOKUP(E66,'2015'!$P$10:$AB$69,13,0)),"-",VLOOKUP(E66,'2015'!$P$10:$AB$69,13,0))</f>
        <v>-</v>
      </c>
      <c r="AV66" s="360" t="str">
        <f>IF(ISERROR(VLOOKUP(E66,'2016'!$P$10:$AB$49,13,0)),"-",VLOOKUP(E66,'2016'!$P$10:$AB$49,13,0))</f>
        <v>-</v>
      </c>
      <c r="AW66" s="458" t="str">
        <f>IF(ISERROR(VLOOKUP(E66,'2017'!$P$10:$AB$47,13,0)),"-",VLOOKUP(E66,'2017'!$P$10:$AB$47,13,0))</f>
        <v>-</v>
      </c>
      <c r="AX66" s="359" t="str">
        <f>IF(ISERROR(VLOOKUP(E66,'2018'!$P$10:$AB$55,13,0)),"-",VLOOKUP(E66,'2018'!$P$10:$AB$55,13,0))</f>
        <v>-</v>
      </c>
      <c r="AY66" s="359" t="str">
        <f>IF(ISERROR(VLOOKUP(E66,'2019'!$P$10:$AB$55,13,0)),"-",VLOOKUP(E66,'2019'!$P$10:$AB$55,13,0))</f>
        <v>-</v>
      </c>
      <c r="AZ66" s="359" t="str">
        <f>IF(ISERROR(VLOOKUP(E66,'2020'!$P$10:$AB$47,13,0)),"-",VLOOKUP(E66,'2020'!$P$10:$AB$47,13,0))</f>
        <v>-</v>
      </c>
      <c r="BA66" s="480" t="str">
        <f>IF(ISERROR(VLOOKUP(E66,'2021'!$P$10:$AB$47,13,0)),"-",VLOOKUP(E66,'2021'!$P$10:$AB$47,13,0))</f>
        <v>-</v>
      </c>
      <c r="BB66" s="358"/>
      <c r="BD66" s="25">
        <f t="shared" si="25"/>
        <v>39</v>
      </c>
      <c r="BE66" s="5" t="s">
        <v>123</v>
      </c>
      <c r="BF66" s="3">
        <f>IF(ISERROR(VLOOKUP($BE66,Tables!$M$3:$U$201,BF$2,0)),"0",(VLOOKUP($BE66,Tables!$M$3:$U$201,BF$2,0)))</f>
        <v>44</v>
      </c>
      <c r="BG66" s="4">
        <f>IF(ISERROR(VLOOKUP($BE66,Tables!$M$3:$U$201,BG$2,0)),"0",(VLOOKUP($BE66,Tables!$M$3:$U$201,BG$2,0)))</f>
        <v>32</v>
      </c>
      <c r="BH66" s="4">
        <f>IF(ISERROR(VLOOKUP($BE66,Tables!$M$3:$U$201,BH$2,0)),"0",(VLOOKUP($BE66,Tables!$M$3:$U$201,BH$2,0)))</f>
        <v>3</v>
      </c>
      <c r="BI66" s="4">
        <f>IF(ISERROR(VLOOKUP($BE66,Tables!$M$3:$U$201,BI$2,0)),"0",(VLOOKUP($BE66,Tables!$M$3:$U$201,BI$2,0)))</f>
        <v>9</v>
      </c>
      <c r="BJ66" s="4">
        <f>IF(ISERROR(VLOOKUP($BE66,Tables!$M$3:$U$201,BJ$2,0)),"0",(VLOOKUP($BE66,Tables!$M$3:$U$201,BJ$2,0)))</f>
        <v>147</v>
      </c>
      <c r="BK66" s="4">
        <f>IF(ISERROR(VLOOKUP($BE66,Tables!$M$3:$U$201,BK$2,0)),"0",(VLOOKUP($BE66,Tables!$M$3:$U$201,BK$2,0)))</f>
        <v>64</v>
      </c>
      <c r="BL66" s="4">
        <f>IF(ISERROR(VLOOKUP($BE66,Tables!$M$3:$U$201,BL$2,0)),"0",(VLOOKUP($BE66,Tables!$M$3:$U$201,BL$2,0)))</f>
        <v>83</v>
      </c>
      <c r="BM66" s="321">
        <f>IF(ISERROR(VLOOKUP($BE66,Tables!$M$3:$U$201,BM$2,0)),"0",(VLOOKUP($BE66,Tables!$M$3:$U$201,BM$2,0)))</f>
        <v>99</v>
      </c>
      <c r="BN66" s="20">
        <v>60</v>
      </c>
      <c r="BO66" s="12">
        <f t="shared" si="11"/>
        <v>39</v>
      </c>
      <c r="BP66" s="13">
        <f t="shared" si="12"/>
        <v>2</v>
      </c>
      <c r="BQ66" s="12">
        <f t="shared" si="13"/>
        <v>17</v>
      </c>
      <c r="BR66" s="13">
        <f t="shared" si="14"/>
        <v>1</v>
      </c>
      <c r="BS66" s="12" t="str">
        <f t="shared" si="15"/>
        <v/>
      </c>
      <c r="BT66" s="16">
        <f t="shared" si="16"/>
        <v>39017000</v>
      </c>
      <c r="BU66" s="13">
        <f t="shared" si="17"/>
        <v>1</v>
      </c>
      <c r="BV66" s="24" t="str">
        <f t="shared" si="18"/>
        <v>0</v>
      </c>
      <c r="BW66" s="14">
        <v>60</v>
      </c>
      <c r="BX66" s="16">
        <f t="shared" si="19"/>
        <v>39017000000</v>
      </c>
      <c r="BY66" s="15" t="e">
        <f>VLOOKUP(E66,#REF!,2,0)</f>
        <v>#REF!</v>
      </c>
      <c r="BZ66" s="15">
        <f t="shared" si="20"/>
        <v>39</v>
      </c>
      <c r="CA66" s="424">
        <f t="shared" si="21"/>
        <v>1</v>
      </c>
    </row>
    <row r="67" spans="1:79" ht="26.25" customHeight="1" thickBot="1" x14ac:dyDescent="0.3">
      <c r="A67" s="55"/>
      <c r="B67" s="726">
        <f t="shared" si="2"/>
        <v>61</v>
      </c>
      <c r="C67" s="727"/>
      <c r="D67" s="350"/>
      <c r="E67" s="38" t="str">
        <f t="shared" si="22"/>
        <v>Rasmus</v>
      </c>
      <c r="F67" s="39">
        <f t="shared" si="23"/>
        <v>3</v>
      </c>
      <c r="G67" s="40">
        <f t="shared" si="3"/>
        <v>40</v>
      </c>
      <c r="H67" s="41">
        <f t="shared" si="4"/>
        <v>15</v>
      </c>
      <c r="I67" s="41">
        <f t="shared" si="5"/>
        <v>4</v>
      </c>
      <c r="J67" s="41">
        <f t="shared" si="6"/>
        <v>21</v>
      </c>
      <c r="K67" s="41">
        <f t="shared" si="7"/>
        <v>94</v>
      </c>
      <c r="L67" s="41">
        <f t="shared" si="8"/>
        <v>110</v>
      </c>
      <c r="M67" s="42">
        <f t="shared" si="9"/>
        <v>-16</v>
      </c>
      <c r="N67" s="43">
        <f t="shared" si="10"/>
        <v>49</v>
      </c>
      <c r="O67" s="406" t="e">
        <f t="shared" ref="O67:AD76" si="31">IF(ISNA(VLOOKUP($B67,$BD$7:$BM$183,COLUMN()-3,0)),0,VLOOKUP($B67,$BD$7:$BM$183,COLUMN()-3,0))</f>
        <v>#REF!</v>
      </c>
      <c r="P67" s="406" t="e">
        <f t="shared" si="31"/>
        <v>#REF!</v>
      </c>
      <c r="Q67" s="406" t="e">
        <f t="shared" si="31"/>
        <v>#REF!</v>
      </c>
      <c r="R67" s="406" t="e">
        <f t="shared" si="31"/>
        <v>#REF!</v>
      </c>
      <c r="S67" s="406" t="e">
        <f t="shared" si="31"/>
        <v>#REF!</v>
      </c>
      <c r="T67" s="406" t="e">
        <f t="shared" si="31"/>
        <v>#REF!</v>
      </c>
      <c r="U67" s="406" t="e">
        <f t="shared" si="31"/>
        <v>#REF!</v>
      </c>
      <c r="V67" s="54" t="e">
        <f t="shared" si="31"/>
        <v>#REF!</v>
      </c>
      <c r="W67" s="407" t="e">
        <f t="shared" si="31"/>
        <v>#REF!</v>
      </c>
      <c r="X67" s="406" t="e">
        <f t="shared" si="31"/>
        <v>#REF!</v>
      </c>
      <c r="Y67" s="406" t="e">
        <f t="shared" si="31"/>
        <v>#REF!</v>
      </c>
      <c r="Z67" s="406" t="e">
        <f t="shared" si="31"/>
        <v>#REF!</v>
      </c>
      <c r="AA67" s="406" t="e">
        <f t="shared" si="31"/>
        <v>#REF!</v>
      </c>
      <c r="AB67" s="406" t="e">
        <f t="shared" si="31"/>
        <v>#REF!</v>
      </c>
      <c r="AC67" s="406" t="e">
        <f t="shared" si="31"/>
        <v>#REF!</v>
      </c>
      <c r="AD67" s="54" t="e">
        <f t="shared" si="31"/>
        <v>#REF!</v>
      </c>
      <c r="AE67" s="54"/>
      <c r="AF67" s="462">
        <f t="shared" si="1"/>
        <v>1.2250000000000001</v>
      </c>
      <c r="AG67" s="54"/>
      <c r="AH67" s="463">
        <f t="shared" si="24"/>
        <v>19</v>
      </c>
      <c r="AI67" s="55"/>
      <c r="AJ67" s="481" t="str">
        <f>IF(ISERROR(VLOOKUP(E67,'2004'!$P$10:$AB$18,13,0)),"-",VLOOKUP(E67,'2004'!$P$10:$AB$18,13,0))</f>
        <v>-</v>
      </c>
      <c r="AK67" s="360" t="str">
        <f>IF(ISERROR(VLOOKUP(E67,'2005'!$P$10:$AB$18,13,0)),"-",VLOOKUP(E67,'2005'!$P$10:$AB$18,13,0))</f>
        <v>-</v>
      </c>
      <c r="AL67" s="360" t="str">
        <f>IF(ISERROR(VLOOKUP(E67,'2006'!$P$10:$AB$60,13,0)),"-",VLOOKUP(E67,'2006'!$P$10:$AB$60,13,0))</f>
        <v>-</v>
      </c>
      <c r="AM67" s="360" t="str">
        <f>IF(ISERROR(VLOOKUP(E67,'2007'!$P$10:$AB$60,13,0)),"-",VLOOKUP(E67,'2007'!$P$10:$AB$60,13,0))</f>
        <v>-</v>
      </c>
      <c r="AN67" s="360" t="str">
        <f>IF(ISERROR(VLOOKUP(E67,'2008'!$P$10:$AB$60,13,0)),"-",VLOOKUP(E67,'2008'!$P$10:$AB$60,13,0))</f>
        <v>-</v>
      </c>
      <c r="AO67" s="360">
        <f>IF(ISERROR(VLOOKUP(E67,'2009'!$P$10:$AB$80,13,0)),"-",VLOOKUP(E67,'2009'!$P$10:$AB$80,13,0))</f>
        <v>19</v>
      </c>
      <c r="AP67" s="360" t="str">
        <f>IF(ISERROR(VLOOKUP(E67,'2010'!$P$10:$AB$42,13,0)),"-",VLOOKUP(E67,'2010'!$P$10:$AB$42,13,0))</f>
        <v>-</v>
      </c>
      <c r="AQ67" s="360" t="str">
        <f>IF(ISERROR(VLOOKUP(E67,'2011'!$P$10:$AB$28,13,0)),"-",VLOOKUP(E67,'2011'!$P$10:$AB$28,13,0))</f>
        <v>-</v>
      </c>
      <c r="AR67" s="360">
        <f>IF(ISERROR(VLOOKUP(E67,'2012'!$P$10:$AB$46,13,0)),"-",VLOOKUP(E67,'2012'!$P$10:$AB$46,13,0))</f>
        <v>21</v>
      </c>
      <c r="AS67" s="360" t="str">
        <f>IF(ISERROR(VLOOKUP(E67,'2013'!$P$10:$AB$45,13,0)),"-",VLOOKUP(E67,'2013'!$P$10:$AB$45,13,0))</f>
        <v>-</v>
      </c>
      <c r="AT67" s="360">
        <f>IF(ISERROR(VLOOKUP(E67,'2014'!$P$10:$AB$43,13,0)),"-",VLOOKUP(E67,'2014'!$P$10:$AB$43,13,0))</f>
        <v>31</v>
      </c>
      <c r="AU67" s="360" t="str">
        <f>IF(ISERROR(VLOOKUP(E67,'2015'!$P$10:$AB$69,13,0)),"-",VLOOKUP(E67,'2015'!$P$10:$AB$69,13,0))</f>
        <v>-</v>
      </c>
      <c r="AV67" s="360" t="str">
        <f>IF(ISERROR(VLOOKUP(E67,'2016'!$P$10:$AB$49,13,0)),"-",VLOOKUP(E67,'2016'!$P$10:$AB$49,13,0))</f>
        <v>-</v>
      </c>
      <c r="AW67" s="458" t="str">
        <f>IF(ISERROR(VLOOKUP(E67,'2017'!$P$10:$AB$47,13,0)),"-",VLOOKUP(E67,'2017'!$P$10:$AB$47,13,0))</f>
        <v>-</v>
      </c>
      <c r="AX67" s="359" t="str">
        <f>IF(ISERROR(VLOOKUP(E67,'2018'!$P$10:$AB$55,13,0)),"-",VLOOKUP(E67,'2018'!$P$10:$AB$55,13,0))</f>
        <v>-</v>
      </c>
      <c r="AY67" s="359" t="str">
        <f>IF(ISERROR(VLOOKUP(E67,'2019'!$P$10:$AB$55,13,0)),"-",VLOOKUP(E67,'2019'!$P$10:$AB$55,13,0))</f>
        <v>-</v>
      </c>
      <c r="AZ67" s="359" t="str">
        <f>IF(ISERROR(VLOOKUP(E67,'2020'!$P$10:$AB$47,13,0)),"-",VLOOKUP(E67,'2020'!$P$10:$AB$47,13,0))</f>
        <v>-</v>
      </c>
      <c r="BA67" s="480" t="str">
        <f>IF(ISERROR(VLOOKUP(E67,'2021'!$P$10:$AB$47,13,0)),"-",VLOOKUP(E67,'2021'!$P$10:$AB$47,13,0))</f>
        <v>-</v>
      </c>
      <c r="BB67" s="358"/>
      <c r="BD67" s="25">
        <f t="shared" si="25"/>
        <v>118</v>
      </c>
      <c r="BE67" s="5" t="s">
        <v>240</v>
      </c>
      <c r="BF67" s="3">
        <f>IF(ISERROR(VLOOKUP($BE67,Tables!$M$3:$U$201,BF$2,0)),"0",(VLOOKUP($BE67,Tables!$M$3:$U$201,BF$2,0)))</f>
        <v>14</v>
      </c>
      <c r="BG67" s="4">
        <f>IF(ISERROR(VLOOKUP($BE67,Tables!$M$3:$U$201,BG$2,0)),"0",(VLOOKUP($BE67,Tables!$M$3:$U$201,BG$2,0)))</f>
        <v>2</v>
      </c>
      <c r="BH67" s="4">
        <f>IF(ISERROR(VLOOKUP($BE67,Tables!$M$3:$U$201,BH$2,0)),"0",(VLOOKUP($BE67,Tables!$M$3:$U$201,BH$2,0)))</f>
        <v>5</v>
      </c>
      <c r="BI67" s="4">
        <f>IF(ISERROR(VLOOKUP($BE67,Tables!$M$3:$U$201,BI$2,0)),"0",(VLOOKUP($BE67,Tables!$M$3:$U$201,BI$2,0)))</f>
        <v>7</v>
      </c>
      <c r="BJ67" s="4">
        <f>IF(ISERROR(VLOOKUP($BE67,Tables!$M$3:$U$201,BJ$2,0)),"0",(VLOOKUP($BE67,Tables!$M$3:$U$201,BJ$2,0)))</f>
        <v>18</v>
      </c>
      <c r="BK67" s="4">
        <f>IF(ISERROR(VLOOKUP($BE67,Tables!$M$3:$U$201,BK$2,0)),"0",(VLOOKUP($BE67,Tables!$M$3:$U$201,BK$2,0)))</f>
        <v>36</v>
      </c>
      <c r="BL67" s="4">
        <f>IF(ISERROR(VLOOKUP($BE67,Tables!$M$3:$U$201,BL$2,0)),"0",(VLOOKUP($BE67,Tables!$M$3:$U$201,BL$2,0)))</f>
        <v>-18</v>
      </c>
      <c r="BM67" s="321">
        <f>IF(ISERROR(VLOOKUP($BE67,Tables!$M$3:$U$201,BM$2,0)),"0",(VLOOKUP($BE67,Tables!$M$3:$U$201,BM$2,0)))</f>
        <v>11</v>
      </c>
      <c r="BN67" s="20">
        <v>61</v>
      </c>
      <c r="BO67" s="12">
        <f t="shared" si="11"/>
        <v>117</v>
      </c>
      <c r="BP67" s="13">
        <f t="shared" si="12"/>
        <v>8</v>
      </c>
      <c r="BQ67" s="12">
        <f t="shared" si="13"/>
        <v>84</v>
      </c>
      <c r="BR67" s="13">
        <f t="shared" si="14"/>
        <v>3</v>
      </c>
      <c r="BS67" s="12">
        <f t="shared" si="15"/>
        <v>122</v>
      </c>
      <c r="BT67" s="16">
        <f t="shared" si="16"/>
        <v>117084122</v>
      </c>
      <c r="BU67" s="13">
        <f t="shared" si="17"/>
        <v>1</v>
      </c>
      <c r="BV67" s="24" t="str">
        <f t="shared" si="18"/>
        <v>0</v>
      </c>
      <c r="BW67" s="14">
        <v>61</v>
      </c>
      <c r="BX67" s="16">
        <f t="shared" si="19"/>
        <v>117084122000</v>
      </c>
      <c r="BY67" s="15" t="e">
        <f>VLOOKUP(E67,#REF!,2,0)</f>
        <v>#REF!</v>
      </c>
      <c r="BZ67" s="15">
        <f t="shared" si="20"/>
        <v>118</v>
      </c>
      <c r="CA67" s="424">
        <f t="shared" si="21"/>
        <v>1</v>
      </c>
    </row>
    <row r="68" spans="1:79" ht="26.25" customHeight="1" thickBot="1" x14ac:dyDescent="0.3">
      <c r="A68" s="55"/>
      <c r="B68" s="726">
        <f t="shared" si="2"/>
        <v>62</v>
      </c>
      <c r="C68" s="727"/>
      <c r="D68" s="350"/>
      <c r="E68" s="38" t="str">
        <f t="shared" si="22"/>
        <v>Mozg</v>
      </c>
      <c r="F68" s="39">
        <f t="shared" si="23"/>
        <v>2</v>
      </c>
      <c r="G68" s="40">
        <f t="shared" si="3"/>
        <v>54</v>
      </c>
      <c r="H68" s="41">
        <f t="shared" si="4"/>
        <v>13</v>
      </c>
      <c r="I68" s="41">
        <f t="shared" si="5"/>
        <v>10</v>
      </c>
      <c r="J68" s="41">
        <f t="shared" si="6"/>
        <v>31</v>
      </c>
      <c r="K68" s="41">
        <f t="shared" si="7"/>
        <v>67</v>
      </c>
      <c r="L68" s="41">
        <f t="shared" si="8"/>
        <v>130</v>
      </c>
      <c r="M68" s="42">
        <f t="shared" si="9"/>
        <v>-63</v>
      </c>
      <c r="N68" s="43">
        <f t="shared" si="10"/>
        <v>49</v>
      </c>
      <c r="O68" s="406">
        <f t="shared" si="31"/>
        <v>0</v>
      </c>
      <c r="P68" s="406">
        <f t="shared" si="31"/>
        <v>0</v>
      </c>
      <c r="Q68" s="406">
        <f t="shared" si="31"/>
        <v>0</v>
      </c>
      <c r="R68" s="406">
        <f t="shared" si="31"/>
        <v>0</v>
      </c>
      <c r="S68" s="406">
        <f t="shared" si="31"/>
        <v>0</v>
      </c>
      <c r="T68" s="406">
        <f t="shared" si="31"/>
        <v>0</v>
      </c>
      <c r="U68" s="406">
        <f t="shared" si="31"/>
        <v>0</v>
      </c>
      <c r="V68" s="54">
        <f t="shared" si="31"/>
        <v>0</v>
      </c>
      <c r="W68" s="407">
        <f t="shared" si="31"/>
        <v>0</v>
      </c>
      <c r="X68" s="406">
        <f t="shared" si="31"/>
        <v>0</v>
      </c>
      <c r="Y68" s="406">
        <f t="shared" si="31"/>
        <v>0</v>
      </c>
      <c r="Z68" s="406">
        <f t="shared" si="31"/>
        <v>0</v>
      </c>
      <c r="AA68" s="406">
        <f t="shared" si="31"/>
        <v>0</v>
      </c>
      <c r="AB68" s="406">
        <f t="shared" si="31"/>
        <v>0</v>
      </c>
      <c r="AC68" s="406">
        <f t="shared" si="31"/>
        <v>0</v>
      </c>
      <c r="AD68" s="54">
        <f t="shared" si="31"/>
        <v>0</v>
      </c>
      <c r="AE68" s="54"/>
      <c r="AF68" s="462">
        <f t="shared" si="1"/>
        <v>0.90740740740740744</v>
      </c>
      <c r="AG68" s="54"/>
      <c r="AH68" s="463">
        <f t="shared" si="24"/>
        <v>14</v>
      </c>
      <c r="AI68" s="55"/>
      <c r="AJ68" s="481" t="str">
        <f>IF(ISERROR(VLOOKUP(E68,'2004'!$P$10:$AB$18,13,0)),"-",VLOOKUP(E68,'2004'!$P$10:$AB$18,13,0))</f>
        <v>-</v>
      </c>
      <c r="AK68" s="360" t="str">
        <f>IF(ISERROR(VLOOKUP(E68,'2005'!$P$10:$AB$18,13,0)),"-",VLOOKUP(E68,'2005'!$P$10:$AB$18,13,0))</f>
        <v>-</v>
      </c>
      <c r="AL68" s="360" t="str">
        <f>IF(ISERROR(VLOOKUP(E68,'2006'!$P$10:$AB$60,13,0)),"-",VLOOKUP(E68,'2006'!$P$10:$AB$60,13,0))</f>
        <v>-</v>
      </c>
      <c r="AM68" s="360" t="str">
        <f>IF(ISERROR(VLOOKUP(E68,'2007'!$P$10:$AB$60,13,0)),"-",VLOOKUP(E68,'2007'!$P$10:$AB$60,13,0))</f>
        <v>-</v>
      </c>
      <c r="AN68" s="360" t="str">
        <f>IF(ISERROR(VLOOKUP(E68,'2008'!$P$10:$AB$60,13,0)),"-",VLOOKUP(E68,'2008'!$P$10:$AB$60,13,0))</f>
        <v>-</v>
      </c>
      <c r="AO68" s="360" t="str">
        <f>IF(ISERROR(VLOOKUP(E68,'2009'!$P$10:$AB$80,13,0)),"-",VLOOKUP(E68,'2009'!$P$10:$AB$80,13,0))</f>
        <v>-</v>
      </c>
      <c r="AP68" s="360" t="str">
        <f>IF(ISERROR(VLOOKUP(E68,'2010'!$P$10:$AB$42,13,0)),"-",VLOOKUP(E68,'2010'!$P$10:$AB$42,13,0))</f>
        <v>-</v>
      </c>
      <c r="AQ68" s="360" t="str">
        <f>IF(ISERROR(VLOOKUP(E68,'2011'!$P$10:$AB$28,13,0)),"-",VLOOKUP(E68,'2011'!$P$10:$AB$28,13,0))</f>
        <v>-</v>
      </c>
      <c r="AR68" s="360" t="str">
        <f>IF(ISERROR(VLOOKUP(E68,'2012'!$P$10:$AB$46,13,0)),"-",VLOOKUP(E68,'2012'!$P$10:$AB$46,13,0))</f>
        <v>-</v>
      </c>
      <c r="AS68" s="360" t="str">
        <f>IF(ISERROR(VLOOKUP(E68,'2013'!$P$10:$AB$45,13,0)),"-",VLOOKUP(E68,'2013'!$P$10:$AB$45,13,0))</f>
        <v>-</v>
      </c>
      <c r="AT68" s="360" t="str">
        <f>IF(ISERROR(VLOOKUP(E68,'2014'!$P$10:$AB$43,13,0)),"-",VLOOKUP(E68,'2014'!$P$10:$AB$43,13,0))</f>
        <v>-</v>
      </c>
      <c r="AU68" s="360" t="str">
        <f>IF(ISERROR(VLOOKUP(E68,'2015'!$P$10:$AB$69,13,0)),"-",VLOOKUP(E68,'2015'!$P$10:$AB$69,13,0))</f>
        <v>-</v>
      </c>
      <c r="AV68" s="360" t="str">
        <f>IF(ISERROR(VLOOKUP(E68,'2016'!$P$10:$AB$49,13,0)),"-",VLOOKUP(E68,'2016'!$P$10:$AB$49,13,0))</f>
        <v>-</v>
      </c>
      <c r="AW68" s="458" t="str">
        <f>IF(ISERROR(VLOOKUP(E68,'2017'!$P$10:$AB$47,13,0)),"-",VLOOKUP(E68,'2017'!$P$10:$AB$47,13,0))</f>
        <v>-</v>
      </c>
      <c r="AX68" s="359" t="str">
        <f>IF(ISERROR(VLOOKUP(E68,'2018'!$P$10:$AB$55,13,0)),"-",VLOOKUP(E68,'2018'!$P$10:$AB$55,13,0))</f>
        <v>-</v>
      </c>
      <c r="AY68" s="359" t="str">
        <f>IF(ISERROR(VLOOKUP(E68,'2019'!$P$10:$AB$55,13,0)),"-",VLOOKUP(E68,'2019'!$P$10:$AB$55,13,0))</f>
        <v>-</v>
      </c>
      <c r="AZ68" s="359">
        <f>IF(ISERROR(VLOOKUP(E68,'2020'!$P$10:$AB$47,13,0)),"-",VLOOKUP(E68,'2020'!$P$10:$AB$47,13,0))</f>
        <v>14</v>
      </c>
      <c r="BA68" s="480">
        <f>IF(ISERROR(VLOOKUP(E68,'2021'!$P$10:$AB$47,13,0)),"-",VLOOKUP(E68,'2021'!$P$10:$AB$47,13,0))</f>
        <v>23</v>
      </c>
      <c r="BB68" s="358"/>
      <c r="BD68" s="25">
        <f t="shared" si="25"/>
        <v>68</v>
      </c>
      <c r="BE68" s="5" t="s">
        <v>88</v>
      </c>
      <c r="BF68" s="3">
        <f>IF(ISERROR(VLOOKUP($BE68,Tables!$M$3:$U$201,BF$2,0)),"0",(VLOOKUP($BE68,Tables!$M$3:$U$201,BF$2,0)))</f>
        <v>32</v>
      </c>
      <c r="BG68" s="4">
        <f>IF(ISERROR(VLOOKUP($BE68,Tables!$M$3:$U$201,BG$2,0)),"0",(VLOOKUP($BE68,Tables!$M$3:$U$201,BG$2,0)))</f>
        <v>11</v>
      </c>
      <c r="BH68" s="4">
        <f>IF(ISERROR(VLOOKUP($BE68,Tables!$M$3:$U$201,BH$2,0)),"0",(VLOOKUP($BE68,Tables!$M$3:$U$201,BH$2,0)))</f>
        <v>7</v>
      </c>
      <c r="BI68" s="4">
        <f>IF(ISERROR(VLOOKUP($BE68,Tables!$M$3:$U$201,BI$2,0)),"0",(VLOOKUP($BE68,Tables!$M$3:$U$201,BI$2,0)))</f>
        <v>14</v>
      </c>
      <c r="BJ68" s="4">
        <f>IF(ISERROR(VLOOKUP($BE68,Tables!$M$3:$U$201,BJ$2,0)),"0",(VLOOKUP($BE68,Tables!$M$3:$U$201,BJ$2,0)))</f>
        <v>51</v>
      </c>
      <c r="BK68" s="4">
        <f>IF(ISERROR(VLOOKUP($BE68,Tables!$M$3:$U$201,BK$2,0)),"0",(VLOOKUP($BE68,Tables!$M$3:$U$201,BK$2,0)))</f>
        <v>58</v>
      </c>
      <c r="BL68" s="4">
        <f>IF(ISERROR(VLOOKUP($BE68,Tables!$M$3:$U$201,BL$2,0)),"0",(VLOOKUP($BE68,Tables!$M$3:$U$201,BL$2,0)))</f>
        <v>-7</v>
      </c>
      <c r="BM68" s="321">
        <f>IF(ISERROR(VLOOKUP($BE68,Tables!$M$3:$U$201,BM$2,0)),"0",(VLOOKUP($BE68,Tables!$M$3:$U$201,BM$2,0)))</f>
        <v>40</v>
      </c>
      <c r="BN68" s="20">
        <v>62</v>
      </c>
      <c r="BO68" s="12">
        <f t="shared" si="11"/>
        <v>68</v>
      </c>
      <c r="BP68" s="13">
        <f t="shared" si="12"/>
        <v>1</v>
      </c>
      <c r="BQ68" s="12" t="str">
        <f t="shared" si="13"/>
        <v/>
      </c>
      <c r="BR68" s="13">
        <f t="shared" si="14"/>
        <v>1</v>
      </c>
      <c r="BS68" s="12" t="str">
        <f t="shared" si="15"/>
        <v/>
      </c>
      <c r="BT68" s="16">
        <f t="shared" si="16"/>
        <v>68000000</v>
      </c>
      <c r="BU68" s="13">
        <f t="shared" si="17"/>
        <v>1</v>
      </c>
      <c r="BV68" s="24" t="str">
        <f t="shared" si="18"/>
        <v>0</v>
      </c>
      <c r="BW68" s="14">
        <v>62</v>
      </c>
      <c r="BX68" s="16">
        <f t="shared" si="19"/>
        <v>68000000000</v>
      </c>
      <c r="BY68" s="15" t="e">
        <f>VLOOKUP(E68,#REF!,2,0)</f>
        <v>#REF!</v>
      </c>
      <c r="BZ68" s="15">
        <f t="shared" si="20"/>
        <v>68</v>
      </c>
      <c r="CA68" s="424">
        <f t="shared" si="21"/>
        <v>1</v>
      </c>
    </row>
    <row r="69" spans="1:79" ht="26.25" customHeight="1" thickBot="1" x14ac:dyDescent="0.3">
      <c r="A69" s="55"/>
      <c r="B69" s="726">
        <f t="shared" si="2"/>
        <v>63</v>
      </c>
      <c r="C69" s="727"/>
      <c r="D69" s="350"/>
      <c r="E69" s="38" t="str">
        <f t="shared" si="22"/>
        <v>Eleven</v>
      </c>
      <c r="F69" s="39">
        <f t="shared" si="23"/>
        <v>2</v>
      </c>
      <c r="G69" s="40">
        <f t="shared" si="3"/>
        <v>28</v>
      </c>
      <c r="H69" s="41">
        <f t="shared" si="4"/>
        <v>14</v>
      </c>
      <c r="I69" s="41">
        <f t="shared" si="5"/>
        <v>6</v>
      </c>
      <c r="J69" s="41">
        <f t="shared" si="6"/>
        <v>8</v>
      </c>
      <c r="K69" s="41">
        <f t="shared" si="7"/>
        <v>48</v>
      </c>
      <c r="L69" s="41">
        <f t="shared" si="8"/>
        <v>38</v>
      </c>
      <c r="M69" s="42">
        <f t="shared" si="9"/>
        <v>10</v>
      </c>
      <c r="N69" s="43">
        <f t="shared" si="10"/>
        <v>48</v>
      </c>
      <c r="O69" s="406" t="e">
        <f t="shared" si="31"/>
        <v>#REF!</v>
      </c>
      <c r="P69" s="406" t="e">
        <f t="shared" si="31"/>
        <v>#REF!</v>
      </c>
      <c r="Q69" s="406" t="e">
        <f t="shared" si="31"/>
        <v>#REF!</v>
      </c>
      <c r="R69" s="406" t="e">
        <f t="shared" si="31"/>
        <v>#REF!</v>
      </c>
      <c r="S69" s="406" t="e">
        <f t="shared" si="31"/>
        <v>#REF!</v>
      </c>
      <c r="T69" s="406" t="e">
        <f t="shared" si="31"/>
        <v>#REF!</v>
      </c>
      <c r="U69" s="406" t="e">
        <f t="shared" si="31"/>
        <v>#REF!</v>
      </c>
      <c r="V69" s="54" t="e">
        <f t="shared" si="31"/>
        <v>#REF!</v>
      </c>
      <c r="W69" s="407" t="e">
        <f t="shared" si="31"/>
        <v>#REF!</v>
      </c>
      <c r="X69" s="406" t="e">
        <f t="shared" si="31"/>
        <v>#REF!</v>
      </c>
      <c r="Y69" s="406" t="e">
        <f t="shared" si="31"/>
        <v>#REF!</v>
      </c>
      <c r="Z69" s="406" t="e">
        <f t="shared" si="31"/>
        <v>#REF!</v>
      </c>
      <c r="AA69" s="406" t="e">
        <f t="shared" si="31"/>
        <v>#REF!</v>
      </c>
      <c r="AB69" s="406" t="e">
        <f t="shared" si="31"/>
        <v>#REF!</v>
      </c>
      <c r="AC69" s="406" t="e">
        <f t="shared" si="31"/>
        <v>#REF!</v>
      </c>
      <c r="AD69" s="54" t="e">
        <f t="shared" si="31"/>
        <v>#REF!</v>
      </c>
      <c r="AE69" s="54"/>
      <c r="AF69" s="462">
        <f t="shared" si="1"/>
        <v>1.7142857142857142</v>
      </c>
      <c r="AG69" s="54"/>
      <c r="AH69" s="463">
        <f t="shared" si="24"/>
        <v>3</v>
      </c>
      <c r="AI69" s="55"/>
      <c r="AJ69" s="481" t="str">
        <f>IF(ISERROR(VLOOKUP(E69,'2004'!$P$10:$AB$18,13,0)),"-",VLOOKUP(E69,'2004'!$P$10:$AB$18,13,0))</f>
        <v>-</v>
      </c>
      <c r="AK69" s="360" t="str">
        <f>IF(ISERROR(VLOOKUP(E69,'2005'!$P$10:$AB$18,13,0)),"-",VLOOKUP(E69,'2005'!$P$10:$AB$18,13,0))</f>
        <v>-</v>
      </c>
      <c r="AL69" s="360">
        <f>IF(ISERROR(VLOOKUP(E69,'2006'!$P$10:$AB$60,13,0)),"-",VLOOKUP(E69,'2006'!$P$10:$AB$60,13,0))</f>
        <v>3</v>
      </c>
      <c r="AM69" s="360">
        <f>IF(ISERROR(VLOOKUP(E69,'2007'!$P$10:$AB$60,13,0)),"-",VLOOKUP(E69,'2007'!$P$10:$AB$60,13,0))</f>
        <v>17</v>
      </c>
      <c r="AN69" s="360" t="str">
        <f>IF(ISERROR(VLOOKUP(E69,'2008'!$P$10:$AB$60,13,0)),"-",VLOOKUP(E69,'2008'!$P$10:$AB$60,13,0))</f>
        <v>-</v>
      </c>
      <c r="AO69" s="360" t="str">
        <f>IF(ISERROR(VLOOKUP(E69,'2009'!$P$10:$AB$80,13,0)),"-",VLOOKUP(E69,'2009'!$P$10:$AB$80,13,0))</f>
        <v>-</v>
      </c>
      <c r="AP69" s="360" t="str">
        <f>IF(ISERROR(VLOOKUP(E69,'2010'!$P$10:$AB$42,13,0)),"-",VLOOKUP(E69,'2010'!$P$10:$AB$42,13,0))</f>
        <v>-</v>
      </c>
      <c r="AQ69" s="360" t="str">
        <f>IF(ISERROR(VLOOKUP(E69,'2011'!$P$10:$AB$28,13,0)),"-",VLOOKUP(E69,'2011'!$P$10:$AB$28,13,0))</f>
        <v>-</v>
      </c>
      <c r="AR69" s="360" t="str">
        <f>IF(ISERROR(VLOOKUP(E69,'2012'!$P$10:$AB$46,13,0)),"-",VLOOKUP(E69,'2012'!$P$10:$AB$46,13,0))</f>
        <v>-</v>
      </c>
      <c r="AS69" s="360" t="str">
        <f>IF(ISERROR(VLOOKUP(E69,'2013'!$P$10:$AB$45,13,0)),"-",VLOOKUP(E69,'2013'!$P$10:$AB$45,13,0))</f>
        <v>-</v>
      </c>
      <c r="AT69" s="360" t="str">
        <f>IF(ISERROR(VLOOKUP(E69,'2014'!$P$10:$AB$43,13,0)),"-",VLOOKUP(E69,'2014'!$P$10:$AB$43,13,0))</f>
        <v>-</v>
      </c>
      <c r="AU69" s="360" t="str">
        <f>IF(ISERROR(VLOOKUP(E69,'2015'!$P$10:$AB$69,13,0)),"-",VLOOKUP(E69,'2015'!$P$10:$AB$69,13,0))</f>
        <v>-</v>
      </c>
      <c r="AV69" s="360" t="str">
        <f>IF(ISERROR(VLOOKUP(E69,'2016'!$P$10:$AB$49,13,0)),"-",VLOOKUP(E69,'2016'!$P$10:$AB$49,13,0))</f>
        <v>-</v>
      </c>
      <c r="AW69" s="458" t="str">
        <f>IF(ISERROR(VLOOKUP(E69,'2017'!$P$10:$AB$47,13,0)),"-",VLOOKUP(E69,'2017'!$P$10:$AB$47,13,0))</f>
        <v>-</v>
      </c>
      <c r="AX69" s="359" t="str">
        <f>IF(ISERROR(VLOOKUP(E69,'2018'!$P$10:$AB$55,13,0)),"-",VLOOKUP(E69,'2018'!$P$10:$AB$55,13,0))</f>
        <v>-</v>
      </c>
      <c r="AY69" s="359" t="str">
        <f>IF(ISERROR(VLOOKUP(E69,'2019'!$P$10:$AB$55,13,0)),"-",VLOOKUP(E69,'2019'!$P$10:$AB$55,13,0))</f>
        <v>-</v>
      </c>
      <c r="AZ69" s="359" t="str">
        <f>IF(ISERROR(VLOOKUP(E69,'2020'!$P$10:$AB$47,13,0)),"-",VLOOKUP(E69,'2020'!$P$10:$AB$47,13,0))</f>
        <v>-</v>
      </c>
      <c r="BA69" s="480" t="str">
        <f>IF(ISERROR(VLOOKUP(E69,'2021'!$P$10:$AB$47,13,0)),"-",VLOOKUP(E69,'2021'!$P$10:$AB$47,13,0))</f>
        <v>-</v>
      </c>
      <c r="BB69" s="358"/>
      <c r="BD69" s="25">
        <f t="shared" si="25"/>
        <v>163</v>
      </c>
      <c r="BE69" s="5" t="s">
        <v>325</v>
      </c>
      <c r="BF69" s="3">
        <f>IF(ISERROR(VLOOKUP($BE69,Tables!$M$3:$U$201,BF$2,0)),"0",(VLOOKUP($BE69,Tables!$M$3:$U$201,BF$2,0)))</f>
        <v>17</v>
      </c>
      <c r="BG69" s="4">
        <f>IF(ISERROR(VLOOKUP($BE69,Tables!$M$3:$U$201,BG$2,0)),"0",(VLOOKUP($BE69,Tables!$M$3:$U$201,BG$2,0)))</f>
        <v>1</v>
      </c>
      <c r="BH69" s="4">
        <f>IF(ISERROR(VLOOKUP($BE69,Tables!$M$3:$U$201,BH$2,0)),"0",(VLOOKUP($BE69,Tables!$M$3:$U$201,BH$2,0)))</f>
        <v>0</v>
      </c>
      <c r="BI69" s="4">
        <f>IF(ISERROR(VLOOKUP($BE69,Tables!$M$3:$U$201,BI$2,0)),"0",(VLOOKUP($BE69,Tables!$M$3:$U$201,BI$2,0)))</f>
        <v>16</v>
      </c>
      <c r="BJ69" s="4">
        <f>IF(ISERROR(VLOOKUP($BE69,Tables!$M$3:$U$201,BJ$2,0)),"0",(VLOOKUP($BE69,Tables!$M$3:$U$201,BJ$2,0)))</f>
        <v>7</v>
      </c>
      <c r="BK69" s="4">
        <f>IF(ISERROR(VLOOKUP($BE69,Tables!$M$3:$U$201,BK$2,0)),"0",(VLOOKUP($BE69,Tables!$M$3:$U$201,BK$2,0)))</f>
        <v>78</v>
      </c>
      <c r="BL69" s="4">
        <f>IF(ISERROR(VLOOKUP($BE69,Tables!$M$3:$U$201,BL$2,0)),"0",(VLOOKUP($BE69,Tables!$M$3:$U$201,BL$2,0)))</f>
        <v>-71</v>
      </c>
      <c r="BM69" s="321">
        <f>IF(ISERROR(VLOOKUP($BE69,Tables!$M$3:$U$201,BM$2,0)),"0",(VLOOKUP($BE69,Tables!$M$3:$U$201,BM$2,0)))</f>
        <v>3</v>
      </c>
      <c r="BN69" s="20">
        <v>63</v>
      </c>
      <c r="BO69" s="12">
        <f t="shared" si="11"/>
        <v>161</v>
      </c>
      <c r="BP69" s="13">
        <f t="shared" si="12"/>
        <v>5</v>
      </c>
      <c r="BQ69" s="12">
        <f t="shared" si="13"/>
        <v>161</v>
      </c>
      <c r="BR69" s="13">
        <f t="shared" si="14"/>
        <v>2</v>
      </c>
      <c r="BS69" s="12">
        <f t="shared" si="15"/>
        <v>163</v>
      </c>
      <c r="BT69" s="16">
        <f t="shared" si="16"/>
        <v>161161163</v>
      </c>
      <c r="BU69" s="13">
        <f t="shared" si="17"/>
        <v>1</v>
      </c>
      <c r="BV69" s="24" t="str">
        <f t="shared" si="18"/>
        <v>0</v>
      </c>
      <c r="BW69" s="14">
        <v>63</v>
      </c>
      <c r="BX69" s="16">
        <f t="shared" si="19"/>
        <v>161161163000</v>
      </c>
      <c r="BY69" s="15" t="e">
        <f>VLOOKUP(E69,#REF!,2,0)</f>
        <v>#REF!</v>
      </c>
      <c r="BZ69" s="15">
        <f t="shared" si="20"/>
        <v>163</v>
      </c>
      <c r="CA69" s="424">
        <f t="shared" si="21"/>
        <v>1</v>
      </c>
    </row>
    <row r="70" spans="1:79" ht="26.25" customHeight="1" thickBot="1" x14ac:dyDescent="0.3">
      <c r="A70" s="55"/>
      <c r="B70" s="726">
        <f t="shared" si="2"/>
        <v>64</v>
      </c>
      <c r="C70" s="727"/>
      <c r="D70" s="350"/>
      <c r="E70" s="38" t="str">
        <f t="shared" si="22"/>
        <v>DoTa</v>
      </c>
      <c r="F70" s="39">
        <f t="shared" si="23"/>
        <v>2</v>
      </c>
      <c r="G70" s="40">
        <f t="shared" si="3"/>
        <v>34</v>
      </c>
      <c r="H70" s="41">
        <f t="shared" si="4"/>
        <v>14</v>
      </c>
      <c r="I70" s="41">
        <f t="shared" si="5"/>
        <v>3</v>
      </c>
      <c r="J70" s="41">
        <f t="shared" si="6"/>
        <v>17</v>
      </c>
      <c r="K70" s="41">
        <f t="shared" si="7"/>
        <v>53</v>
      </c>
      <c r="L70" s="41">
        <f t="shared" si="8"/>
        <v>66</v>
      </c>
      <c r="M70" s="42">
        <f t="shared" si="9"/>
        <v>-13</v>
      </c>
      <c r="N70" s="43">
        <f t="shared" si="10"/>
        <v>45</v>
      </c>
      <c r="O70" s="406" t="e">
        <f t="shared" si="31"/>
        <v>#REF!</v>
      </c>
      <c r="P70" s="406" t="e">
        <f t="shared" si="31"/>
        <v>#REF!</v>
      </c>
      <c r="Q70" s="406" t="e">
        <f t="shared" si="31"/>
        <v>#REF!</v>
      </c>
      <c r="R70" s="406" t="e">
        <f t="shared" si="31"/>
        <v>#REF!</v>
      </c>
      <c r="S70" s="406" t="e">
        <f t="shared" si="31"/>
        <v>#REF!</v>
      </c>
      <c r="T70" s="406" t="e">
        <f t="shared" si="31"/>
        <v>#REF!</v>
      </c>
      <c r="U70" s="406" t="e">
        <f t="shared" si="31"/>
        <v>#REF!</v>
      </c>
      <c r="V70" s="54" t="e">
        <f t="shared" si="31"/>
        <v>#REF!</v>
      </c>
      <c r="W70" s="407" t="e">
        <f t="shared" si="31"/>
        <v>#REF!</v>
      </c>
      <c r="X70" s="406" t="e">
        <f t="shared" si="31"/>
        <v>#REF!</v>
      </c>
      <c r="Y70" s="406" t="e">
        <f t="shared" si="31"/>
        <v>#REF!</v>
      </c>
      <c r="Z70" s="406" t="e">
        <f t="shared" si="31"/>
        <v>#REF!</v>
      </c>
      <c r="AA70" s="406" t="e">
        <f t="shared" si="31"/>
        <v>#REF!</v>
      </c>
      <c r="AB70" s="406" t="e">
        <f t="shared" si="31"/>
        <v>#REF!</v>
      </c>
      <c r="AC70" s="406" t="e">
        <f t="shared" si="31"/>
        <v>#REF!</v>
      </c>
      <c r="AD70" s="54" t="e">
        <f t="shared" si="31"/>
        <v>#REF!</v>
      </c>
      <c r="AE70" s="54"/>
      <c r="AF70" s="462">
        <f t="shared" si="1"/>
        <v>1.3235294117647058</v>
      </c>
      <c r="AG70" s="54"/>
      <c r="AH70" s="463">
        <f t="shared" si="24"/>
        <v>25</v>
      </c>
      <c r="AI70" s="55"/>
      <c r="AJ70" s="481" t="str">
        <f>IF(ISERROR(VLOOKUP(E70,'2004'!$P$10:$AB$18,13,0)),"-",VLOOKUP(E70,'2004'!$P$10:$AB$18,13,0))</f>
        <v>-</v>
      </c>
      <c r="AK70" s="360" t="str">
        <f>IF(ISERROR(VLOOKUP(E70,'2005'!$P$10:$AB$18,13,0)),"-",VLOOKUP(E70,'2005'!$P$10:$AB$18,13,0))</f>
        <v>-</v>
      </c>
      <c r="AL70" s="360" t="str">
        <f>IF(ISERROR(VLOOKUP(E70,'2006'!$P$10:$AB$60,13,0)),"-",VLOOKUP(E70,'2006'!$P$10:$AB$60,13,0))</f>
        <v>-</v>
      </c>
      <c r="AM70" s="360" t="str">
        <f>IF(ISERROR(VLOOKUP(E70,'2007'!$P$10:$AB$60,13,0)),"-",VLOOKUP(E70,'2007'!$P$10:$AB$60,13,0))</f>
        <v>-</v>
      </c>
      <c r="AN70" s="360" t="str">
        <f>IF(ISERROR(VLOOKUP(E70,'2008'!$P$10:$AB$60,13,0)),"-",VLOOKUP(E70,'2008'!$P$10:$AB$60,13,0))</f>
        <v>-</v>
      </c>
      <c r="AO70" s="360" t="str">
        <f>IF(ISERROR(VLOOKUP(E70,'2009'!$P$10:$AB$80,13,0)),"-",VLOOKUP(E70,'2009'!$P$10:$AB$80,13,0))</f>
        <v>-</v>
      </c>
      <c r="AP70" s="360" t="str">
        <f>IF(ISERROR(VLOOKUP(E70,'2010'!$P$10:$AB$42,13,0)),"-",VLOOKUP(E70,'2010'!$P$10:$AB$42,13,0))</f>
        <v>-</v>
      </c>
      <c r="AQ70" s="360" t="str">
        <f>IF(ISERROR(VLOOKUP(E70,'2011'!$P$10:$AB$28,13,0)),"-",VLOOKUP(E70,'2011'!$P$10:$AB$28,13,0))</f>
        <v>-</v>
      </c>
      <c r="AR70" s="360" t="str">
        <f>IF(ISERROR(VLOOKUP(E70,'2012'!$P$10:$AB$46,13,0)),"-",VLOOKUP(E70,'2012'!$P$10:$AB$46,13,0))</f>
        <v>-</v>
      </c>
      <c r="AS70" s="360" t="str">
        <f>IF(ISERROR(VLOOKUP(E70,'2013'!$P$10:$AB$45,13,0)),"-",VLOOKUP(E70,'2013'!$P$10:$AB$45,13,0))</f>
        <v>-</v>
      </c>
      <c r="AT70" s="360" t="str">
        <f>IF(ISERROR(VLOOKUP(E70,'2014'!$P$10:$AB$43,13,0)),"-",VLOOKUP(E70,'2014'!$P$10:$AB$43,13,0))</f>
        <v>-</v>
      </c>
      <c r="AU70" s="360" t="str">
        <f>IF(ISERROR(VLOOKUP(E70,'2015'!$P$10:$AB$69,13,0)),"-",VLOOKUP(E70,'2015'!$P$10:$AB$69,13,0))</f>
        <v>-</v>
      </c>
      <c r="AV70" s="360" t="str">
        <f>IF(ISERROR(VLOOKUP(E70,'2016'!$P$10:$AB$49,13,0)),"-",VLOOKUP(E70,'2016'!$P$10:$AB$49,13,0))</f>
        <v>-</v>
      </c>
      <c r="AW70" s="458">
        <f>IF(ISERROR(VLOOKUP(E70,'2017'!$P$10:$AB$47,13,0)),"-",VLOOKUP(E70,'2017'!$P$10:$AB$47,13,0))</f>
        <v>25</v>
      </c>
      <c r="AX70" s="359" t="str">
        <f>IF(ISERROR(VLOOKUP(E70,'2018'!$P$10:$AB$55,13,0)),"-",VLOOKUP(E70,'2018'!$P$10:$AB$55,13,0))</f>
        <v>-</v>
      </c>
      <c r="AY70" s="359">
        <f>IF(ISERROR(VLOOKUP(E70,'2019'!$P$10:$AB$55,13,0)),"-",VLOOKUP(E70,'2019'!$P$10:$AB$55,13,0))</f>
        <v>28</v>
      </c>
      <c r="AZ70" s="359" t="str">
        <f>IF(ISERROR(VLOOKUP(E70,'2020'!$P$10:$AB$47,13,0)),"-",VLOOKUP(E70,'2020'!$P$10:$AB$47,13,0))</f>
        <v>-</v>
      </c>
      <c r="BA70" s="480" t="str">
        <f>IF(ISERROR(VLOOKUP(E70,'2021'!$P$10:$AB$47,13,0)),"-",VLOOKUP(E70,'2021'!$P$10:$AB$47,13,0))</f>
        <v>-</v>
      </c>
      <c r="BB70" s="358"/>
      <c r="BD70" s="25">
        <f t="shared" si="25"/>
        <v>142</v>
      </c>
      <c r="BE70" s="5" t="s">
        <v>311</v>
      </c>
      <c r="BF70" s="3">
        <f>IF(ISERROR(VLOOKUP($BE70,Tables!$M$3:$U$201,BF$2,0)),"0",(VLOOKUP($BE70,Tables!$M$3:$U$201,BF$2,0)))</f>
        <v>14</v>
      </c>
      <c r="BG70" s="4">
        <f>IF(ISERROR(VLOOKUP($BE70,Tables!$M$3:$U$201,BG$2,0)),"0",(VLOOKUP($BE70,Tables!$M$3:$U$201,BG$2,0)))</f>
        <v>2</v>
      </c>
      <c r="BH70" s="4">
        <f>IF(ISERROR(VLOOKUP($BE70,Tables!$M$3:$U$201,BH$2,0)),"0",(VLOOKUP($BE70,Tables!$M$3:$U$201,BH$2,0)))</f>
        <v>1</v>
      </c>
      <c r="BI70" s="4">
        <f>IF(ISERROR(VLOOKUP($BE70,Tables!$M$3:$U$201,BI$2,0)),"0",(VLOOKUP($BE70,Tables!$M$3:$U$201,BI$2,0)))</f>
        <v>11</v>
      </c>
      <c r="BJ70" s="4">
        <f>IF(ISERROR(VLOOKUP($BE70,Tables!$M$3:$U$201,BJ$2,0)),"0",(VLOOKUP($BE70,Tables!$M$3:$U$201,BJ$2,0)))</f>
        <v>7</v>
      </c>
      <c r="BK70" s="4">
        <f>IF(ISERROR(VLOOKUP($BE70,Tables!$M$3:$U$201,BK$2,0)),"0",(VLOOKUP($BE70,Tables!$M$3:$U$201,BK$2,0)))</f>
        <v>50</v>
      </c>
      <c r="BL70" s="4">
        <f>IF(ISERROR(VLOOKUP($BE70,Tables!$M$3:$U$201,BL$2,0)),"0",(VLOOKUP($BE70,Tables!$M$3:$U$201,BL$2,0)))</f>
        <v>-43</v>
      </c>
      <c r="BM70" s="321">
        <f>IF(ISERROR(VLOOKUP($BE70,Tables!$M$3:$U$201,BM$2,0)),"0",(VLOOKUP($BE70,Tables!$M$3:$U$201,BM$2,0)))</f>
        <v>7</v>
      </c>
      <c r="BN70" s="20">
        <v>64</v>
      </c>
      <c r="BO70" s="12">
        <f t="shared" si="11"/>
        <v>138</v>
      </c>
      <c r="BP70" s="13">
        <f t="shared" si="12"/>
        <v>6</v>
      </c>
      <c r="BQ70" s="12">
        <f t="shared" si="13"/>
        <v>137</v>
      </c>
      <c r="BR70" s="13">
        <f t="shared" si="14"/>
        <v>1</v>
      </c>
      <c r="BS70" s="12" t="str">
        <f t="shared" si="15"/>
        <v/>
      </c>
      <c r="BT70" s="16">
        <f t="shared" si="16"/>
        <v>138137000</v>
      </c>
      <c r="BU70" s="13">
        <f t="shared" si="17"/>
        <v>1</v>
      </c>
      <c r="BV70" s="24" t="str">
        <f t="shared" si="18"/>
        <v>0</v>
      </c>
      <c r="BW70" s="14">
        <v>64</v>
      </c>
      <c r="BX70" s="16">
        <f t="shared" si="19"/>
        <v>138137000000</v>
      </c>
      <c r="BY70" s="15" t="e">
        <f>VLOOKUP(E70,#REF!,2,0)</f>
        <v>#REF!</v>
      </c>
      <c r="BZ70" s="15">
        <f t="shared" si="20"/>
        <v>142</v>
      </c>
      <c r="CA70" s="424">
        <f t="shared" si="21"/>
        <v>1</v>
      </c>
    </row>
    <row r="71" spans="1:79" ht="26.25" customHeight="1" thickBot="1" x14ac:dyDescent="0.3">
      <c r="A71" s="55"/>
      <c r="B71" s="726">
        <f t="shared" si="2"/>
        <v>65</v>
      </c>
      <c r="C71" s="727"/>
      <c r="D71" s="350"/>
      <c r="E71" s="38" t="str">
        <f t="shared" si="22"/>
        <v>Pino</v>
      </c>
      <c r="F71" s="39">
        <f t="shared" si="23"/>
        <v>3</v>
      </c>
      <c r="G71" s="40">
        <f t="shared" si="3"/>
        <v>50</v>
      </c>
      <c r="H71" s="41">
        <f t="shared" si="4"/>
        <v>13</v>
      </c>
      <c r="I71" s="41">
        <f t="shared" si="5"/>
        <v>6</v>
      </c>
      <c r="J71" s="41">
        <f t="shared" si="6"/>
        <v>31</v>
      </c>
      <c r="K71" s="41">
        <f t="shared" si="7"/>
        <v>53</v>
      </c>
      <c r="L71" s="41">
        <f t="shared" si="8"/>
        <v>115</v>
      </c>
      <c r="M71" s="42">
        <f t="shared" si="9"/>
        <v>-62</v>
      </c>
      <c r="N71" s="43">
        <f t="shared" si="10"/>
        <v>45</v>
      </c>
      <c r="O71" s="408" t="e">
        <f t="shared" si="31"/>
        <v>#REF!</v>
      </c>
      <c r="P71" s="408" t="e">
        <f t="shared" si="31"/>
        <v>#REF!</v>
      </c>
      <c r="Q71" s="408" t="e">
        <f t="shared" si="31"/>
        <v>#REF!</v>
      </c>
      <c r="R71" s="408" t="e">
        <f t="shared" si="31"/>
        <v>#REF!</v>
      </c>
      <c r="S71" s="408" t="e">
        <f t="shared" si="31"/>
        <v>#REF!</v>
      </c>
      <c r="T71" s="408" t="e">
        <f t="shared" si="31"/>
        <v>#REF!</v>
      </c>
      <c r="U71" s="408" t="e">
        <f t="shared" si="31"/>
        <v>#REF!</v>
      </c>
      <c r="V71" s="52" t="e">
        <f t="shared" si="31"/>
        <v>#REF!</v>
      </c>
      <c r="W71" s="409" t="e">
        <f t="shared" si="31"/>
        <v>#REF!</v>
      </c>
      <c r="X71" s="408" t="e">
        <f t="shared" si="31"/>
        <v>#REF!</v>
      </c>
      <c r="Y71" s="408" t="e">
        <f t="shared" si="31"/>
        <v>#REF!</v>
      </c>
      <c r="Z71" s="408" t="e">
        <f t="shared" si="31"/>
        <v>#REF!</v>
      </c>
      <c r="AA71" s="408" t="e">
        <f t="shared" si="31"/>
        <v>#REF!</v>
      </c>
      <c r="AB71" s="408" t="e">
        <f t="shared" si="31"/>
        <v>#REF!</v>
      </c>
      <c r="AC71" s="408" t="e">
        <f t="shared" si="31"/>
        <v>#REF!</v>
      </c>
      <c r="AD71" s="52" t="e">
        <f t="shared" si="31"/>
        <v>#REF!</v>
      </c>
      <c r="AE71" s="52"/>
      <c r="AF71" s="473">
        <f t="shared" ref="AF71:AF134" si="32">N71/G71</f>
        <v>0.9</v>
      </c>
      <c r="AG71" s="52"/>
      <c r="AH71" s="463">
        <f t="shared" si="24"/>
        <v>26</v>
      </c>
      <c r="AI71" s="55"/>
      <c r="AJ71" s="481" t="str">
        <f>IF(ISERROR(VLOOKUP(E71,'2004'!$P$10:$AB$18,13,0)),"-",VLOOKUP(E71,'2004'!$P$10:$AB$18,13,0))</f>
        <v>-</v>
      </c>
      <c r="AK71" s="360" t="str">
        <f>IF(ISERROR(VLOOKUP(E71,'2005'!$P$10:$AB$18,13,0)),"-",VLOOKUP(E71,'2005'!$P$10:$AB$18,13,0))</f>
        <v>-</v>
      </c>
      <c r="AL71" s="360" t="str">
        <f>IF(ISERROR(VLOOKUP(E71,'2006'!$P$10:$AB$60,13,0)),"-",VLOOKUP(E71,'2006'!$P$10:$AB$60,13,0))</f>
        <v>-</v>
      </c>
      <c r="AM71" s="360" t="str">
        <f>IF(ISERROR(VLOOKUP(E71,'2007'!$P$10:$AB$60,13,0)),"-",VLOOKUP(E71,'2007'!$P$10:$AB$60,13,0))</f>
        <v>-</v>
      </c>
      <c r="AN71" s="360" t="str">
        <f>IF(ISERROR(VLOOKUP(E71,'2008'!$P$10:$AB$60,13,0)),"-",VLOOKUP(E71,'2008'!$P$10:$AB$60,13,0))</f>
        <v>-</v>
      </c>
      <c r="AO71" s="360" t="str">
        <f>IF(ISERROR(VLOOKUP(E71,'2009'!$P$10:$AB$80,13,0)),"-",VLOOKUP(E71,'2009'!$P$10:$AB$80,13,0))</f>
        <v>-</v>
      </c>
      <c r="AP71" s="360" t="str">
        <f>IF(ISERROR(VLOOKUP(E71,'2010'!$P$10:$AB$42,13,0)),"-",VLOOKUP(E71,'2010'!$P$10:$AB$42,13,0))</f>
        <v>-</v>
      </c>
      <c r="AQ71" s="360" t="str">
        <f>IF(ISERROR(VLOOKUP(E71,'2011'!$P$10:$AB$28,13,0)),"-",VLOOKUP(E71,'2011'!$P$10:$AB$28,13,0))</f>
        <v>-</v>
      </c>
      <c r="AR71" s="360" t="str">
        <f>IF(ISERROR(VLOOKUP(E71,'2012'!$P$10:$AB$46,13,0)),"-",VLOOKUP(E71,'2012'!$P$10:$AB$46,13,0))</f>
        <v>-</v>
      </c>
      <c r="AS71" s="360" t="str">
        <f>IF(ISERROR(VLOOKUP(E71,'2013'!$P$10:$AB$45,13,0)),"-",VLOOKUP(E71,'2013'!$P$10:$AB$45,13,0))</f>
        <v>-</v>
      </c>
      <c r="AT71" s="360" t="str">
        <f>IF(ISERROR(VLOOKUP(E71,'2014'!$P$10:$AB$43,13,0)),"-",VLOOKUP(E71,'2014'!$P$10:$AB$43,13,0))</f>
        <v>-</v>
      </c>
      <c r="AU71" s="360">
        <f>IF(ISERROR(VLOOKUP(E71,'2015'!$P$10:$AB$69,13,0)),"-",VLOOKUP(E71,'2015'!$P$10:$AB$69,13,0))</f>
        <v>51</v>
      </c>
      <c r="AV71" s="360">
        <f>IF(ISERROR(VLOOKUP(E71,'2016'!$P$10:$AB$49,13,0)),"-",VLOOKUP(E71,'2016'!$P$10:$AB$49,13,0))</f>
        <v>26</v>
      </c>
      <c r="AW71" s="458" t="str">
        <f>IF(ISERROR(VLOOKUP(E71,'2017'!$P$10:$AB$47,13,0)),"-",VLOOKUP(E71,'2017'!$P$10:$AB$47,13,0))</f>
        <v>-</v>
      </c>
      <c r="AX71" s="359" t="str">
        <f>IF(ISERROR(VLOOKUP(E71,'2018'!$P$10:$AB$55,13,0)),"-",VLOOKUP(E71,'2018'!$P$10:$AB$55,13,0))</f>
        <v>-</v>
      </c>
      <c r="AY71" s="359">
        <f>IF(ISERROR(VLOOKUP(E71,'2019'!$P$10:$AB$55,13,0)),"-",VLOOKUP(E71,'2019'!$P$10:$AB$55,13,0))</f>
        <v>29</v>
      </c>
      <c r="AZ71" s="359" t="str">
        <f>IF(ISERROR(VLOOKUP(E71,'2020'!$P$10:$AB$47,13,0)),"-",VLOOKUP(E71,'2020'!$P$10:$AB$47,13,0))</f>
        <v>-</v>
      </c>
      <c r="BA71" s="480" t="str">
        <f>IF(ISERROR(VLOOKUP(E71,'2021'!$P$10:$AB$47,13,0)),"-",VLOOKUP(E71,'2021'!$P$10:$AB$47,13,0))</f>
        <v>-</v>
      </c>
      <c r="BB71" s="358"/>
      <c r="BD71" s="25">
        <f t="shared" si="25"/>
        <v>107</v>
      </c>
      <c r="BE71" s="5" t="s">
        <v>212</v>
      </c>
      <c r="BF71" s="3">
        <f>IF(ISERROR(VLOOKUP($BE71,Tables!$M$3:$U$201,BF$2,0)),"0",(VLOOKUP($BE71,Tables!$M$3:$U$201,BF$2,0)))</f>
        <v>18</v>
      </c>
      <c r="BG71" s="4">
        <f>IF(ISERROR(VLOOKUP($BE71,Tables!$M$3:$U$201,BG$2,0)),"0",(VLOOKUP($BE71,Tables!$M$3:$U$201,BG$2,0)))</f>
        <v>5</v>
      </c>
      <c r="BH71" s="4">
        <f>IF(ISERROR(VLOOKUP($BE71,Tables!$M$3:$U$201,BH$2,0)),"0",(VLOOKUP($BE71,Tables!$M$3:$U$201,BH$2,0)))</f>
        <v>3</v>
      </c>
      <c r="BI71" s="4">
        <f>IF(ISERROR(VLOOKUP($BE71,Tables!$M$3:$U$201,BI$2,0)),"0",(VLOOKUP($BE71,Tables!$M$3:$U$201,BI$2,0)))</f>
        <v>10</v>
      </c>
      <c r="BJ71" s="4">
        <f>IF(ISERROR(VLOOKUP($BE71,Tables!$M$3:$U$201,BJ$2,0)),"0",(VLOOKUP($BE71,Tables!$M$3:$U$201,BJ$2,0)))</f>
        <v>23</v>
      </c>
      <c r="BK71" s="4">
        <f>IF(ISERROR(VLOOKUP($BE71,Tables!$M$3:$U$201,BK$2,0)),"0",(VLOOKUP($BE71,Tables!$M$3:$U$201,BK$2,0)))</f>
        <v>47</v>
      </c>
      <c r="BL71" s="4">
        <f>IF(ISERROR(VLOOKUP($BE71,Tables!$M$3:$U$201,BL$2,0)),"0",(VLOOKUP($BE71,Tables!$M$3:$U$201,BL$2,0)))</f>
        <v>-24</v>
      </c>
      <c r="BM71" s="321">
        <f>IF(ISERROR(VLOOKUP($BE71,Tables!$M$3:$U$201,BM$2,0)),"0",(VLOOKUP($BE71,Tables!$M$3:$U$201,BM$2,0)))</f>
        <v>18</v>
      </c>
      <c r="BN71" s="20">
        <v>65</v>
      </c>
      <c r="BO71" s="12">
        <f t="shared" si="11"/>
        <v>107</v>
      </c>
      <c r="BP71" s="13">
        <f t="shared" si="12"/>
        <v>1</v>
      </c>
      <c r="BQ71" s="12" t="str">
        <f t="shared" si="13"/>
        <v/>
      </c>
      <c r="BR71" s="13">
        <f t="shared" si="14"/>
        <v>1</v>
      </c>
      <c r="BS71" s="12" t="str">
        <f t="shared" si="15"/>
        <v/>
      </c>
      <c r="BT71" s="16">
        <f t="shared" si="16"/>
        <v>107000000</v>
      </c>
      <c r="BU71" s="13">
        <f t="shared" si="17"/>
        <v>1</v>
      </c>
      <c r="BV71" s="24" t="str">
        <f t="shared" si="18"/>
        <v>0</v>
      </c>
      <c r="BW71" s="14">
        <v>65</v>
      </c>
      <c r="BX71" s="16">
        <f t="shared" si="19"/>
        <v>107000000000</v>
      </c>
      <c r="BY71" s="15" t="e">
        <f>VLOOKUP(E71,#REF!,2,0)</f>
        <v>#REF!</v>
      </c>
      <c r="BZ71" s="15">
        <f t="shared" si="20"/>
        <v>107</v>
      </c>
      <c r="CA71" s="424">
        <f t="shared" si="21"/>
        <v>1</v>
      </c>
    </row>
    <row r="72" spans="1:79" ht="26.25" customHeight="1" thickBot="1" x14ac:dyDescent="0.3">
      <c r="A72" s="55"/>
      <c r="B72" s="726">
        <f t="shared" ref="B72:B135" si="33">IF(CA72=0,"-",VLOOKUP(E72,$BE$7:$BZ$188,22,0))</f>
        <v>66</v>
      </c>
      <c r="C72" s="727"/>
      <c r="D72" s="350"/>
      <c r="E72" s="38" t="str">
        <f t="shared" si="22"/>
        <v>Junior</v>
      </c>
      <c r="F72" s="39">
        <f t="shared" si="23"/>
        <v>2</v>
      </c>
      <c r="G72" s="40">
        <f t="shared" ref="G72:G135" si="34">IF(ISNA(VLOOKUP($B72,$BD$7:$BF$188,3,0)),0,VLOOKUP($B72,$BD$7:$BF$188,3,0))</f>
        <v>30</v>
      </c>
      <c r="H72" s="41">
        <f t="shared" ref="H72:H135" si="35">IF(ISNA(VLOOKUP($B72,$BD$7:$BG$188,4,0)),0,VLOOKUP($B72,$BD$7:$BG$188,4,0))</f>
        <v>13</v>
      </c>
      <c r="I72" s="41">
        <f t="shared" ref="I72:I135" si="36">IF(ISNA(VLOOKUP($B72,$BD$7:$BH$188,5,0)),0,VLOOKUP($B72,$BD$7:$BH$188,5,0))</f>
        <v>5</v>
      </c>
      <c r="J72" s="41">
        <f t="shared" ref="J72:J135" si="37">IF(ISNA(VLOOKUP($B72,$BD$7:$BI$188,6,0)),0,VLOOKUP($B72,$BD$7:$BI$188,6,0))</f>
        <v>12</v>
      </c>
      <c r="K72" s="41">
        <f t="shared" ref="K72:K135" si="38">IF(ISNA(VLOOKUP($B72,$BD$7:$BJ$188,7,0)),0,VLOOKUP($B72,$BD$7:$BJ$188,7,0))</f>
        <v>57</v>
      </c>
      <c r="L72" s="41">
        <f t="shared" ref="L72:L135" si="39">IF(ISNA(VLOOKUP($B72,$BD$7:$BK$188,8,0)),0,VLOOKUP($B72,$BD$7:$BK$188,8,0))</f>
        <v>56</v>
      </c>
      <c r="M72" s="42">
        <f t="shared" ref="M72:M135" si="40">IF(ISNA(VLOOKUP($B72,$BD$7:$BL$188,9,0)),0,VLOOKUP($B72,$BD$7:$BL$188,9,0))</f>
        <v>1</v>
      </c>
      <c r="N72" s="43">
        <f t="shared" ref="N72:N135" si="41">IF(ISNA(VLOOKUP($B72,$BD$7:$BM$188,10,0)),0,VLOOKUP($B72,$BD$7:$BM$188,10,0))</f>
        <v>44</v>
      </c>
      <c r="O72" s="406" t="e">
        <f t="shared" si="31"/>
        <v>#REF!</v>
      </c>
      <c r="P72" s="406" t="e">
        <f t="shared" si="31"/>
        <v>#REF!</v>
      </c>
      <c r="Q72" s="406" t="e">
        <f t="shared" si="31"/>
        <v>#REF!</v>
      </c>
      <c r="R72" s="406" t="e">
        <f t="shared" si="31"/>
        <v>#REF!</v>
      </c>
      <c r="S72" s="406" t="e">
        <f t="shared" si="31"/>
        <v>#REF!</v>
      </c>
      <c r="T72" s="406" t="e">
        <f t="shared" si="31"/>
        <v>#REF!</v>
      </c>
      <c r="U72" s="406" t="e">
        <f t="shared" si="31"/>
        <v>#REF!</v>
      </c>
      <c r="V72" s="54" t="e">
        <f t="shared" si="31"/>
        <v>#REF!</v>
      </c>
      <c r="W72" s="407" t="e">
        <f t="shared" si="31"/>
        <v>#REF!</v>
      </c>
      <c r="X72" s="406" t="e">
        <f t="shared" si="31"/>
        <v>#REF!</v>
      </c>
      <c r="Y72" s="406" t="e">
        <f t="shared" si="31"/>
        <v>#REF!</v>
      </c>
      <c r="Z72" s="406" t="e">
        <f t="shared" si="31"/>
        <v>#REF!</v>
      </c>
      <c r="AA72" s="406" t="e">
        <f t="shared" si="31"/>
        <v>#REF!</v>
      </c>
      <c r="AB72" s="406" t="e">
        <f t="shared" si="31"/>
        <v>#REF!</v>
      </c>
      <c r="AC72" s="406" t="e">
        <f t="shared" si="31"/>
        <v>#REF!</v>
      </c>
      <c r="AD72" s="54" t="e">
        <f t="shared" si="31"/>
        <v>#REF!</v>
      </c>
      <c r="AE72" s="54"/>
      <c r="AF72" s="462">
        <f t="shared" si="32"/>
        <v>1.4666666666666666</v>
      </c>
      <c r="AG72" s="54"/>
      <c r="AH72" s="463">
        <f t="shared" si="24"/>
        <v>17</v>
      </c>
      <c r="AI72" s="55"/>
      <c r="AJ72" s="481" t="str">
        <f>IF(ISERROR(VLOOKUP(E72,'2004'!$P$10:$AB$18,13,0)),"-",VLOOKUP(E72,'2004'!$P$10:$AB$18,13,0))</f>
        <v>-</v>
      </c>
      <c r="AK72" s="360" t="str">
        <f>IF(ISERROR(VLOOKUP(E72,'2005'!$P$10:$AB$18,13,0)),"-",VLOOKUP(E72,'2005'!$P$10:$AB$18,13,0))</f>
        <v>-</v>
      </c>
      <c r="AL72" s="360" t="str">
        <f>IF(ISERROR(VLOOKUP(E72,'2006'!$P$10:$AB$60,13,0)),"-",VLOOKUP(E72,'2006'!$P$10:$AB$60,13,0))</f>
        <v>-</v>
      </c>
      <c r="AM72" s="360" t="str">
        <f>IF(ISERROR(VLOOKUP(E72,'2007'!$P$10:$AB$60,13,0)),"-",VLOOKUP(E72,'2007'!$P$10:$AB$60,13,0))</f>
        <v>-</v>
      </c>
      <c r="AN72" s="360">
        <f>IF(ISERROR(VLOOKUP(E72,'2008'!$P$10:$AB$60,13,0)),"-",VLOOKUP(E72,'2008'!$P$10:$AB$60,13,0))</f>
        <v>26</v>
      </c>
      <c r="AO72" s="360">
        <f>IF(ISERROR(VLOOKUP(E72,'2009'!$P$10:$AB$80,13,0)),"-",VLOOKUP(E72,'2009'!$P$10:$AB$80,13,0))</f>
        <v>17</v>
      </c>
      <c r="AP72" s="360" t="str">
        <f>IF(ISERROR(VLOOKUP(E72,'2010'!$P$10:$AB$42,13,0)),"-",VLOOKUP(E72,'2010'!$P$10:$AB$42,13,0))</f>
        <v>-</v>
      </c>
      <c r="AQ72" s="360" t="str">
        <f>IF(ISERROR(VLOOKUP(E72,'2011'!$P$10:$AB$28,13,0)),"-",VLOOKUP(E72,'2011'!$P$10:$AB$28,13,0))</f>
        <v>-</v>
      </c>
      <c r="AR72" s="360" t="str">
        <f>IF(ISERROR(VLOOKUP(E72,'2012'!$P$10:$AB$46,13,0)),"-",VLOOKUP(E72,'2012'!$P$10:$AB$46,13,0))</f>
        <v>-</v>
      </c>
      <c r="AS72" s="360" t="str">
        <f>IF(ISERROR(VLOOKUP(E72,'2013'!$P$10:$AB$45,13,0)),"-",VLOOKUP(E72,'2013'!$P$10:$AB$45,13,0))</f>
        <v>-</v>
      </c>
      <c r="AT72" s="360" t="str">
        <f>IF(ISERROR(VLOOKUP(E72,'2014'!$P$10:$AB$43,13,0)),"-",VLOOKUP(E72,'2014'!$P$10:$AB$43,13,0))</f>
        <v>-</v>
      </c>
      <c r="AU72" s="360" t="str">
        <f>IF(ISERROR(VLOOKUP(E72,'2015'!$P$10:$AB$69,13,0)),"-",VLOOKUP(E72,'2015'!$P$10:$AB$69,13,0))</f>
        <v>-</v>
      </c>
      <c r="AV72" s="360" t="str">
        <f>IF(ISERROR(VLOOKUP(E72,'2016'!$P$10:$AB$49,13,0)),"-",VLOOKUP(E72,'2016'!$P$10:$AB$49,13,0))</f>
        <v>-</v>
      </c>
      <c r="AW72" s="458" t="str">
        <f>IF(ISERROR(VLOOKUP(E72,'2017'!$P$10:$AB$47,13,0)),"-",VLOOKUP(E72,'2017'!$P$10:$AB$47,13,0))</f>
        <v>-</v>
      </c>
      <c r="AX72" s="359" t="str">
        <f>IF(ISERROR(VLOOKUP(E72,'2018'!$P$10:$AB$55,13,0)),"-",VLOOKUP(E72,'2018'!$P$10:$AB$55,13,0))</f>
        <v>-</v>
      </c>
      <c r="AY72" s="359" t="str">
        <f>IF(ISERROR(VLOOKUP(E72,'2019'!$P$10:$AB$55,13,0)),"-",VLOOKUP(E72,'2019'!$P$10:$AB$55,13,0))</f>
        <v>-</v>
      </c>
      <c r="AZ72" s="359" t="str">
        <f>IF(ISERROR(VLOOKUP(E72,'2020'!$P$10:$AB$47,13,0)),"-",VLOOKUP(E72,'2020'!$P$10:$AB$47,13,0))</f>
        <v>-</v>
      </c>
      <c r="BA72" s="480" t="str">
        <f>IF(ISERROR(VLOOKUP(E72,'2021'!$P$10:$AB$47,13,0)),"-",VLOOKUP(E72,'2021'!$P$10:$AB$47,13,0))</f>
        <v>-</v>
      </c>
      <c r="BB72" s="358"/>
      <c r="BD72" s="25">
        <f t="shared" si="25"/>
        <v>67</v>
      </c>
      <c r="BE72" s="5" t="s">
        <v>220</v>
      </c>
      <c r="BF72" s="3">
        <f>IF(ISERROR(VLOOKUP($BE72,Tables!$M$3:$U$201,BF$2,0)),"0",(VLOOKUP($BE72,Tables!$M$3:$U$201,BF$2,0)))</f>
        <v>58</v>
      </c>
      <c r="BG72" s="4">
        <f>IF(ISERROR(VLOOKUP($BE72,Tables!$M$3:$U$201,BG$2,0)),"0",(VLOOKUP($BE72,Tables!$M$3:$U$201,BG$2,0)))</f>
        <v>11</v>
      </c>
      <c r="BH72" s="4">
        <f>IF(ISERROR(VLOOKUP($BE72,Tables!$M$3:$U$201,BH$2,0)),"0",(VLOOKUP($BE72,Tables!$M$3:$U$201,BH$2,0)))</f>
        <v>11</v>
      </c>
      <c r="BI72" s="4">
        <f>IF(ISERROR(VLOOKUP($BE72,Tables!$M$3:$U$201,BI$2,0)),"0",(VLOOKUP($BE72,Tables!$M$3:$U$201,BI$2,0)))</f>
        <v>36</v>
      </c>
      <c r="BJ72" s="4">
        <f>IF(ISERROR(VLOOKUP($BE72,Tables!$M$3:$U$201,BJ$2,0)),"0",(VLOOKUP($BE72,Tables!$M$3:$U$201,BJ$2,0)))</f>
        <v>63</v>
      </c>
      <c r="BK72" s="4">
        <f>IF(ISERROR(VLOOKUP($BE72,Tables!$M$3:$U$201,BK$2,0)),"0",(VLOOKUP($BE72,Tables!$M$3:$U$201,BK$2,0)))</f>
        <v>127</v>
      </c>
      <c r="BL72" s="4">
        <f>IF(ISERROR(VLOOKUP($BE72,Tables!$M$3:$U$201,BL$2,0)),"0",(VLOOKUP($BE72,Tables!$M$3:$U$201,BL$2,0)))</f>
        <v>-64</v>
      </c>
      <c r="BM72" s="321">
        <f>IF(ISERROR(VLOOKUP($BE72,Tables!$M$3:$U$201,BM$2,0)),"0",(VLOOKUP($BE72,Tables!$M$3:$U$201,BM$2,0)))</f>
        <v>44</v>
      </c>
      <c r="BN72" s="20">
        <v>66</v>
      </c>
      <c r="BO72" s="12">
        <f t="shared" ref="BO72:BO135" si="42">IF(BF72=0,"999",RANK(BM72,BM$7:BM$188))</f>
        <v>66</v>
      </c>
      <c r="BP72" s="13">
        <f t="shared" ref="BP72:BP135" si="43">COUNTIF($BO$7:$BO$188,BO72)</f>
        <v>2</v>
      </c>
      <c r="BQ72" s="12">
        <f t="shared" ref="BQ72:BQ135" si="44">IF(BP72=1,"",RANK(BL72,$BL$7:$BL$188))</f>
        <v>153</v>
      </c>
      <c r="BR72" s="13">
        <f t="shared" ref="BR72:BR135" si="45">IF(BQ72="",1,COUNTIF($BQ$7:$BQ$188,BQ72))</f>
        <v>1</v>
      </c>
      <c r="BS72" s="12" t="str">
        <f t="shared" ref="BS72:BS135" si="46">IF(BR72=1,"",RANK(BJ72,$BJ$7:$BJ$188))</f>
        <v/>
      </c>
      <c r="BT72" s="16">
        <f t="shared" ref="BT72:BT135" si="47">VALUE(BO72&amp;IF(BP72=1,"000",TEXT(RANK(BL72,$BL$7:$BL$188),"000"))&amp;IF(BR72=1,"000",TEXT(RANK(BJ72,$BJ$7:$BJ$188),"000")))</f>
        <v>66153000</v>
      </c>
      <c r="BU72" s="13">
        <f t="shared" ref="BU72:BU135" si="48">IF(BT72="",1,COUNTIF($BT$7:$BT$188,BT72))</f>
        <v>1</v>
      </c>
      <c r="BV72" s="24" t="str">
        <f t="shared" ref="BV72:BV135" si="49">IF(BU72=1,"0",BW72)</f>
        <v>0</v>
      </c>
      <c r="BW72" s="14">
        <v>66</v>
      </c>
      <c r="BX72" s="16">
        <f t="shared" ref="BX72:BX135" si="50">VALUE(BO72&amp;IF(BP72=1,"000",TEXT(RANK(BL72,$BL$7:$BL$188),"000"))&amp;IF(BR72=1,"000",TEXT(RANK(BJ72,$BJ$7:$BJ$188),"000"))&amp;TEXT(BV72,"000"))</f>
        <v>66153000000</v>
      </c>
      <c r="BY72" s="15" t="e">
        <f>VLOOKUP(E72,#REF!,2,0)</f>
        <v>#REF!</v>
      </c>
      <c r="BZ72" s="15">
        <f t="shared" ref="BZ72:BZ135" si="51">IF(BT72="","",RANK(BT72,$BT$7:$BT$188,1))</f>
        <v>67</v>
      </c>
      <c r="CA72" s="424">
        <f t="shared" ref="CA72:CA135" si="52">IF(VLOOKUP(BN72,$BD$7:$BF$188,3,0)&gt;0,1,0)</f>
        <v>1</v>
      </c>
    </row>
    <row r="73" spans="1:79" ht="26.25" customHeight="1" thickBot="1" x14ac:dyDescent="0.3">
      <c r="A73" s="55"/>
      <c r="B73" s="726">
        <f t="shared" si="33"/>
        <v>67</v>
      </c>
      <c r="C73" s="727"/>
      <c r="D73" s="350"/>
      <c r="E73" s="38" t="str">
        <f t="shared" ref="E73:E136" si="53">IF(CA73=0,"-",VLOOKUP($BN73,$BD$7:$BE$188,2,0))</f>
        <v>HakanFB</v>
      </c>
      <c r="F73" s="39">
        <f t="shared" ref="F73:F136" si="54">COUNT(AJ73:BA73)</f>
        <v>4</v>
      </c>
      <c r="G73" s="40">
        <f t="shared" si="34"/>
        <v>58</v>
      </c>
      <c r="H73" s="41">
        <f t="shared" si="35"/>
        <v>11</v>
      </c>
      <c r="I73" s="41">
        <f t="shared" si="36"/>
        <v>11</v>
      </c>
      <c r="J73" s="41">
        <f t="shared" si="37"/>
        <v>36</v>
      </c>
      <c r="K73" s="41">
        <f t="shared" si="38"/>
        <v>63</v>
      </c>
      <c r="L73" s="41">
        <f t="shared" si="39"/>
        <v>127</v>
      </c>
      <c r="M73" s="42">
        <f t="shared" si="40"/>
        <v>-64</v>
      </c>
      <c r="N73" s="43">
        <f t="shared" si="41"/>
        <v>44</v>
      </c>
      <c r="O73" s="406" t="e">
        <f t="shared" si="31"/>
        <v>#REF!</v>
      </c>
      <c r="P73" s="406" t="e">
        <f t="shared" si="31"/>
        <v>#REF!</v>
      </c>
      <c r="Q73" s="406" t="e">
        <f t="shared" si="31"/>
        <v>#REF!</v>
      </c>
      <c r="R73" s="406" t="e">
        <f t="shared" si="31"/>
        <v>#REF!</v>
      </c>
      <c r="S73" s="406" t="e">
        <f t="shared" si="31"/>
        <v>#REF!</v>
      </c>
      <c r="T73" s="406" t="e">
        <f t="shared" si="31"/>
        <v>#REF!</v>
      </c>
      <c r="U73" s="406" t="e">
        <f t="shared" si="31"/>
        <v>#REF!</v>
      </c>
      <c r="V73" s="54" t="e">
        <f t="shared" si="31"/>
        <v>#REF!</v>
      </c>
      <c r="W73" s="407" t="e">
        <f t="shared" si="31"/>
        <v>#REF!</v>
      </c>
      <c r="X73" s="406" t="e">
        <f t="shared" si="31"/>
        <v>#REF!</v>
      </c>
      <c r="Y73" s="406" t="e">
        <f t="shared" si="31"/>
        <v>#REF!</v>
      </c>
      <c r="Z73" s="406" t="e">
        <f t="shared" si="31"/>
        <v>#REF!</v>
      </c>
      <c r="AA73" s="406" t="e">
        <f t="shared" si="31"/>
        <v>#REF!</v>
      </c>
      <c r="AB73" s="406" t="e">
        <f t="shared" si="31"/>
        <v>#REF!</v>
      </c>
      <c r="AC73" s="406" t="e">
        <f t="shared" si="31"/>
        <v>#REF!</v>
      </c>
      <c r="AD73" s="54" t="e">
        <f t="shared" si="31"/>
        <v>#REF!</v>
      </c>
      <c r="AE73" s="54"/>
      <c r="AF73" s="462">
        <f t="shared" si="32"/>
        <v>0.75862068965517238</v>
      </c>
      <c r="AG73" s="54"/>
      <c r="AH73" s="463">
        <f t="shared" ref="AH73:AH136" si="55">MIN(AJ73:BA73)</f>
        <v>26</v>
      </c>
      <c r="AI73" s="55"/>
      <c r="AJ73" s="481" t="str">
        <f>IF(ISERROR(VLOOKUP(E73,'2004'!$P$10:$AB$18,13,0)),"-",VLOOKUP(E73,'2004'!$P$10:$AB$18,13,0))</f>
        <v>-</v>
      </c>
      <c r="AK73" s="360" t="str">
        <f>IF(ISERROR(VLOOKUP(E73,'2005'!$P$10:$AB$18,13,0)),"-",VLOOKUP(E73,'2005'!$P$10:$AB$18,13,0))</f>
        <v>-</v>
      </c>
      <c r="AL73" s="360" t="str">
        <f>IF(ISERROR(VLOOKUP(E73,'2006'!$P$10:$AB$60,13,0)),"-",VLOOKUP(E73,'2006'!$P$10:$AB$60,13,0))</f>
        <v>-</v>
      </c>
      <c r="AM73" s="360" t="str">
        <f>IF(ISERROR(VLOOKUP(E73,'2007'!$P$10:$AB$60,13,0)),"-",VLOOKUP(E73,'2007'!$P$10:$AB$60,13,0))</f>
        <v>-</v>
      </c>
      <c r="AN73" s="360">
        <f>IF(ISERROR(VLOOKUP(E73,'2008'!$P$10:$AB$60,13,0)),"-",VLOOKUP(E73,'2008'!$P$10:$AB$60,13,0))</f>
        <v>42</v>
      </c>
      <c r="AO73" s="360">
        <f>IF(ISERROR(VLOOKUP(E73,'2009'!$P$10:$AB$80,13,0)),"-",VLOOKUP(E73,'2009'!$P$10:$AB$80,13,0))</f>
        <v>49</v>
      </c>
      <c r="AP73" s="360" t="str">
        <f>IF(ISERROR(VLOOKUP(E73,'2010'!$P$10:$AB$42,13,0)),"-",VLOOKUP(E73,'2010'!$P$10:$AB$42,13,0))</f>
        <v>-</v>
      </c>
      <c r="AQ73" s="360" t="str">
        <f>IF(ISERROR(VLOOKUP(E73,'2011'!$P$10:$AB$28,13,0)),"-",VLOOKUP(E73,'2011'!$P$10:$AB$28,13,0))</f>
        <v>-</v>
      </c>
      <c r="AR73" s="360">
        <f>IF(ISERROR(VLOOKUP(E73,'2012'!$P$10:$AB$46,13,0)),"-",VLOOKUP(E73,'2012'!$P$10:$AB$46,13,0))</f>
        <v>26</v>
      </c>
      <c r="AS73" s="360" t="str">
        <f>IF(ISERROR(VLOOKUP(E73,'2013'!$P$10:$AB$45,13,0)),"-",VLOOKUP(E73,'2013'!$P$10:$AB$45,13,0))</f>
        <v>-</v>
      </c>
      <c r="AT73" s="360" t="str">
        <f>IF(ISERROR(VLOOKUP(E73,'2014'!$P$10:$AB$43,13,0)),"-",VLOOKUP(E73,'2014'!$P$10:$AB$43,13,0))</f>
        <v>-</v>
      </c>
      <c r="AU73" s="360" t="str">
        <f>IF(ISERROR(VLOOKUP(E73,'2015'!$P$10:$AB$69,13,0)),"-",VLOOKUP(E73,'2015'!$P$10:$AB$69,13,0))</f>
        <v>-</v>
      </c>
      <c r="AV73" s="360">
        <f>IF(ISERROR(VLOOKUP(E73,'2016'!$P$10:$AB$49,13,0)),"-",VLOOKUP(E73,'2016'!$P$10:$AB$49,13,0))</f>
        <v>31</v>
      </c>
      <c r="AW73" s="458" t="str">
        <f>IF(ISERROR(VLOOKUP(E73,'2017'!$P$10:$AB$47,13,0)),"-",VLOOKUP(E73,'2017'!$P$10:$AB$47,13,0))</f>
        <v>-</v>
      </c>
      <c r="AX73" s="359" t="str">
        <f>IF(ISERROR(VLOOKUP(E73,'2018'!$P$10:$AB$55,13,0)),"-",VLOOKUP(E73,'2018'!$P$10:$AB$55,13,0))</f>
        <v>-</v>
      </c>
      <c r="AY73" s="359" t="str">
        <f>IF(ISERROR(VLOOKUP(E73,'2019'!$P$10:$AB$55,13,0)),"-",VLOOKUP(E73,'2019'!$P$10:$AB$55,13,0))</f>
        <v>-</v>
      </c>
      <c r="AZ73" s="359" t="str">
        <f>IF(ISERROR(VLOOKUP(E73,'2020'!$P$10:$AB$47,13,0)),"-",VLOOKUP(E73,'2020'!$P$10:$AB$47,13,0))</f>
        <v>-</v>
      </c>
      <c r="BA73" s="480" t="str">
        <f>IF(ISERROR(VLOOKUP(E73,'2021'!$P$10:$AB$47,13,0)),"-",VLOOKUP(E73,'2021'!$P$10:$AB$47,13,0))</f>
        <v>-</v>
      </c>
      <c r="BB73" s="358"/>
      <c r="BD73" s="25">
        <f t="shared" ref="BD73:BD136" si="56">IF(BX73="","",RANK(BX73,$BX$7:$BX$188,1))</f>
        <v>115</v>
      </c>
      <c r="BE73" s="5" t="s">
        <v>295</v>
      </c>
      <c r="BF73" s="3">
        <f>IF(ISERROR(VLOOKUP($BE73,Tables!$M$3:$U$201,BF$2,0)),"0",(VLOOKUP($BE73,Tables!$M$3:$U$201,BF$2,0)))</f>
        <v>16</v>
      </c>
      <c r="BG73" s="4">
        <f>IF(ISERROR(VLOOKUP($BE73,Tables!$M$3:$U$201,BG$2,0)),"0",(VLOOKUP($BE73,Tables!$M$3:$U$201,BG$2,0)))</f>
        <v>3</v>
      </c>
      <c r="BH73" s="4">
        <f>IF(ISERROR(VLOOKUP($BE73,Tables!$M$3:$U$201,BH$2,0)),"0",(VLOOKUP($BE73,Tables!$M$3:$U$201,BH$2,0)))</f>
        <v>3</v>
      </c>
      <c r="BI73" s="4">
        <f>IF(ISERROR(VLOOKUP($BE73,Tables!$M$3:$U$201,BI$2,0)),"0",(VLOOKUP($BE73,Tables!$M$3:$U$201,BI$2,0)))</f>
        <v>10</v>
      </c>
      <c r="BJ73" s="4">
        <f>IF(ISERROR(VLOOKUP($BE73,Tables!$M$3:$U$201,BJ$2,0)),"0",(VLOOKUP($BE73,Tables!$M$3:$U$201,BJ$2,0)))</f>
        <v>22</v>
      </c>
      <c r="BK73" s="4">
        <f>IF(ISERROR(VLOOKUP($BE73,Tables!$M$3:$U$201,BK$2,0)),"0",(VLOOKUP($BE73,Tables!$M$3:$U$201,BK$2,0)))</f>
        <v>39</v>
      </c>
      <c r="BL73" s="4">
        <f>IF(ISERROR(VLOOKUP($BE73,Tables!$M$3:$U$201,BL$2,0)),"0",(VLOOKUP($BE73,Tables!$M$3:$U$201,BL$2,0)))</f>
        <v>-17</v>
      </c>
      <c r="BM73" s="321">
        <f>IF(ISERROR(VLOOKUP($BE73,Tables!$M$3:$U$201,BM$2,0)),"0",(VLOOKUP($BE73,Tables!$M$3:$U$201,BM$2,0)))</f>
        <v>12</v>
      </c>
      <c r="BN73" s="20">
        <v>67</v>
      </c>
      <c r="BO73" s="12">
        <f t="shared" si="42"/>
        <v>115</v>
      </c>
      <c r="BP73" s="13">
        <f t="shared" si="43"/>
        <v>2</v>
      </c>
      <c r="BQ73" s="12">
        <f t="shared" si="44"/>
        <v>83</v>
      </c>
      <c r="BR73" s="13">
        <f t="shared" si="45"/>
        <v>1</v>
      </c>
      <c r="BS73" s="12" t="str">
        <f t="shared" si="46"/>
        <v/>
      </c>
      <c r="BT73" s="16">
        <f t="shared" si="47"/>
        <v>115083000</v>
      </c>
      <c r="BU73" s="13">
        <f t="shared" si="48"/>
        <v>1</v>
      </c>
      <c r="BV73" s="24" t="str">
        <f t="shared" si="49"/>
        <v>0</v>
      </c>
      <c r="BW73" s="14">
        <v>67</v>
      </c>
      <c r="BX73" s="16">
        <f t="shared" si="50"/>
        <v>115083000000</v>
      </c>
      <c r="BY73" s="15" t="e">
        <f>VLOOKUP(E73,#REF!,2,0)</f>
        <v>#REF!</v>
      </c>
      <c r="BZ73" s="15">
        <f t="shared" si="51"/>
        <v>115</v>
      </c>
      <c r="CA73" s="424">
        <f t="shared" si="52"/>
        <v>1</v>
      </c>
    </row>
    <row r="74" spans="1:79" ht="26.25" customHeight="1" thickBot="1" x14ac:dyDescent="0.3">
      <c r="A74" s="55"/>
      <c r="B74" s="726">
        <f t="shared" si="33"/>
        <v>68</v>
      </c>
      <c r="C74" s="727"/>
      <c r="D74" s="350"/>
      <c r="E74" s="38" t="str">
        <f t="shared" si="53"/>
        <v>greg</v>
      </c>
      <c r="F74" s="39">
        <f t="shared" si="54"/>
        <v>2</v>
      </c>
      <c r="G74" s="40">
        <f t="shared" si="34"/>
        <v>32</v>
      </c>
      <c r="H74" s="41">
        <f t="shared" si="35"/>
        <v>11</v>
      </c>
      <c r="I74" s="41">
        <f t="shared" si="36"/>
        <v>7</v>
      </c>
      <c r="J74" s="41">
        <f t="shared" si="37"/>
        <v>14</v>
      </c>
      <c r="K74" s="41">
        <f t="shared" si="38"/>
        <v>51</v>
      </c>
      <c r="L74" s="41">
        <f t="shared" si="39"/>
        <v>58</v>
      </c>
      <c r="M74" s="42">
        <f t="shared" si="40"/>
        <v>-7</v>
      </c>
      <c r="N74" s="43">
        <f t="shared" si="41"/>
        <v>40</v>
      </c>
      <c r="O74" s="406" t="e">
        <f t="shared" si="31"/>
        <v>#REF!</v>
      </c>
      <c r="P74" s="406" t="e">
        <f t="shared" si="31"/>
        <v>#REF!</v>
      </c>
      <c r="Q74" s="406" t="e">
        <f t="shared" si="31"/>
        <v>#REF!</v>
      </c>
      <c r="R74" s="406" t="e">
        <f t="shared" si="31"/>
        <v>#REF!</v>
      </c>
      <c r="S74" s="406" t="e">
        <f t="shared" si="31"/>
        <v>#REF!</v>
      </c>
      <c r="T74" s="406" t="e">
        <f t="shared" si="31"/>
        <v>#REF!</v>
      </c>
      <c r="U74" s="406" t="e">
        <f t="shared" si="31"/>
        <v>#REF!</v>
      </c>
      <c r="V74" s="54" t="e">
        <f t="shared" si="31"/>
        <v>#REF!</v>
      </c>
      <c r="W74" s="407" t="e">
        <f t="shared" si="31"/>
        <v>#REF!</v>
      </c>
      <c r="X74" s="406" t="e">
        <f t="shared" si="31"/>
        <v>#REF!</v>
      </c>
      <c r="Y74" s="406" t="e">
        <f t="shared" si="31"/>
        <v>#REF!</v>
      </c>
      <c r="Z74" s="406" t="e">
        <f t="shared" si="31"/>
        <v>#REF!</v>
      </c>
      <c r="AA74" s="406" t="e">
        <f t="shared" si="31"/>
        <v>#REF!</v>
      </c>
      <c r="AB74" s="406" t="e">
        <f t="shared" si="31"/>
        <v>#REF!</v>
      </c>
      <c r="AC74" s="406" t="e">
        <f t="shared" si="31"/>
        <v>#REF!</v>
      </c>
      <c r="AD74" s="54" t="e">
        <f t="shared" si="31"/>
        <v>#REF!</v>
      </c>
      <c r="AE74" s="54"/>
      <c r="AF74" s="462">
        <f t="shared" si="32"/>
        <v>1.25</v>
      </c>
      <c r="AG74" s="54"/>
      <c r="AH74" s="463">
        <f t="shared" si="55"/>
        <v>14</v>
      </c>
      <c r="AI74" s="55"/>
      <c r="AJ74" s="481" t="str">
        <f>IF(ISERROR(VLOOKUP(E74,'2004'!$P$10:$AB$18,13,0)),"-",VLOOKUP(E74,'2004'!$P$10:$AB$18,13,0))</f>
        <v>-</v>
      </c>
      <c r="AK74" s="360" t="str">
        <f>IF(ISERROR(VLOOKUP(E74,'2005'!$P$10:$AB$18,13,0)),"-",VLOOKUP(E74,'2005'!$P$10:$AB$18,13,0))</f>
        <v>-</v>
      </c>
      <c r="AL74" s="360" t="str">
        <f>IF(ISERROR(VLOOKUP(E74,'2006'!$P$10:$AB$60,13,0)),"-",VLOOKUP(E74,'2006'!$P$10:$AB$60,13,0))</f>
        <v>-</v>
      </c>
      <c r="AM74" s="360">
        <f>IF(ISERROR(VLOOKUP(E74,'2007'!$P$10:$AB$60,13,0)),"-",VLOOKUP(E74,'2007'!$P$10:$AB$60,13,0))</f>
        <v>14</v>
      </c>
      <c r="AN74" s="360">
        <f>IF(ISERROR(VLOOKUP(E74,'2008'!$P$10:$AB$60,13,0)),"-",VLOOKUP(E74,'2008'!$P$10:$AB$60,13,0))</f>
        <v>33</v>
      </c>
      <c r="AO74" s="360" t="str">
        <f>IF(ISERROR(VLOOKUP(E74,'2009'!$P$10:$AB$80,13,0)),"-",VLOOKUP(E74,'2009'!$P$10:$AB$80,13,0))</f>
        <v>-</v>
      </c>
      <c r="AP74" s="360" t="str">
        <f>IF(ISERROR(VLOOKUP(E74,'2010'!$P$10:$AB$42,13,0)),"-",VLOOKUP(E74,'2010'!$P$10:$AB$42,13,0))</f>
        <v>-</v>
      </c>
      <c r="AQ74" s="360" t="str">
        <f>IF(ISERROR(VLOOKUP(E74,'2011'!$P$10:$AB$28,13,0)),"-",VLOOKUP(E74,'2011'!$P$10:$AB$28,13,0))</f>
        <v>-</v>
      </c>
      <c r="AR74" s="360" t="str">
        <f>IF(ISERROR(VLOOKUP(E74,'2012'!$P$10:$AB$46,13,0)),"-",VLOOKUP(E74,'2012'!$P$10:$AB$46,13,0))</f>
        <v>-</v>
      </c>
      <c r="AS74" s="360" t="str">
        <f>IF(ISERROR(VLOOKUP(E74,'2013'!$P$10:$AB$45,13,0)),"-",VLOOKUP(E74,'2013'!$P$10:$AB$45,13,0))</f>
        <v>-</v>
      </c>
      <c r="AT74" s="360" t="str">
        <f>IF(ISERROR(VLOOKUP(E74,'2014'!$P$10:$AB$43,13,0)),"-",VLOOKUP(E74,'2014'!$P$10:$AB$43,13,0))</f>
        <v>-</v>
      </c>
      <c r="AU74" s="360" t="str">
        <f>IF(ISERROR(VLOOKUP(E74,'2015'!$P$10:$AB$69,13,0)),"-",VLOOKUP(E74,'2015'!$P$10:$AB$69,13,0))</f>
        <v>-</v>
      </c>
      <c r="AV74" s="360" t="str">
        <f>IF(ISERROR(VLOOKUP(E74,'2016'!$P$10:$AB$49,13,0)),"-",VLOOKUP(E74,'2016'!$P$10:$AB$49,13,0))</f>
        <v>-</v>
      </c>
      <c r="AW74" s="458" t="str">
        <f>IF(ISERROR(VLOOKUP(E74,'2017'!$P$10:$AB$47,13,0)),"-",VLOOKUP(E74,'2017'!$P$10:$AB$47,13,0))</f>
        <v>-</v>
      </c>
      <c r="AX74" s="359" t="str">
        <f>IF(ISERROR(VLOOKUP(E74,'2018'!$P$10:$AB$55,13,0)),"-",VLOOKUP(E74,'2018'!$P$10:$AB$55,13,0))</f>
        <v>-</v>
      </c>
      <c r="AY74" s="359" t="str">
        <f>IF(ISERROR(VLOOKUP(E74,'2019'!$P$10:$AB$55,13,0)),"-",VLOOKUP(E74,'2019'!$P$10:$AB$55,13,0))</f>
        <v>-</v>
      </c>
      <c r="AZ74" s="359" t="str">
        <f>IF(ISERROR(VLOOKUP(E74,'2020'!$P$10:$AB$47,13,0)),"-",VLOOKUP(E74,'2020'!$P$10:$AB$47,13,0))</f>
        <v>-</v>
      </c>
      <c r="BA74" s="480" t="str">
        <f>IF(ISERROR(VLOOKUP(E74,'2021'!$P$10:$AB$47,13,0)),"-",VLOOKUP(E74,'2021'!$P$10:$AB$47,13,0))</f>
        <v>-</v>
      </c>
      <c r="BB74" s="358"/>
      <c r="BD74" s="25">
        <f t="shared" si="56"/>
        <v>177</v>
      </c>
      <c r="BE74" s="5" t="s">
        <v>326</v>
      </c>
      <c r="BF74" s="3">
        <f>IF(ISERROR(VLOOKUP($BE74,Tables!$M$3:$U$201,BF$2,0)),"0",(VLOOKUP($BE74,Tables!$M$3:$U$201,BF$2,0)))</f>
        <v>12</v>
      </c>
      <c r="BG74" s="4">
        <f>IF(ISERROR(VLOOKUP($BE74,Tables!$M$3:$U$201,BG$2,0)),"0",(VLOOKUP($BE74,Tables!$M$3:$U$201,BG$2,0)))</f>
        <v>0</v>
      </c>
      <c r="BH74" s="4">
        <f>IF(ISERROR(VLOOKUP($BE74,Tables!$M$3:$U$201,BH$2,0)),"0",(VLOOKUP($BE74,Tables!$M$3:$U$201,BH$2,0)))</f>
        <v>0</v>
      </c>
      <c r="BI74" s="4">
        <f>IF(ISERROR(VLOOKUP($BE74,Tables!$M$3:$U$201,BI$2,0)),"0",(VLOOKUP($BE74,Tables!$M$3:$U$201,BI$2,0)))</f>
        <v>12</v>
      </c>
      <c r="BJ74" s="4">
        <f>IF(ISERROR(VLOOKUP($BE74,Tables!$M$3:$U$201,BJ$2,0)),"0",(VLOOKUP($BE74,Tables!$M$3:$U$201,BJ$2,0)))</f>
        <v>2</v>
      </c>
      <c r="BK74" s="4">
        <f>IF(ISERROR(VLOOKUP($BE74,Tables!$M$3:$U$201,BK$2,0)),"0",(VLOOKUP($BE74,Tables!$M$3:$U$201,BK$2,0)))</f>
        <v>67</v>
      </c>
      <c r="BL74" s="4">
        <f>IF(ISERROR(VLOOKUP($BE74,Tables!$M$3:$U$201,BL$2,0)),"0",(VLOOKUP($BE74,Tables!$M$3:$U$201,BL$2,0)))</f>
        <v>-65</v>
      </c>
      <c r="BM74" s="321">
        <f>IF(ISERROR(VLOOKUP($BE74,Tables!$M$3:$U$201,BM$2,0)),"0",(VLOOKUP($BE74,Tables!$M$3:$U$201,BM$2,0)))</f>
        <v>0</v>
      </c>
      <c r="BN74" s="20">
        <v>68</v>
      </c>
      <c r="BO74" s="12">
        <f t="shared" si="42"/>
        <v>174</v>
      </c>
      <c r="BP74" s="13">
        <f t="shared" si="43"/>
        <v>9</v>
      </c>
      <c r="BQ74" s="12">
        <f t="shared" si="44"/>
        <v>154</v>
      </c>
      <c r="BR74" s="13">
        <f t="shared" si="45"/>
        <v>1</v>
      </c>
      <c r="BS74" s="12" t="str">
        <f t="shared" si="46"/>
        <v/>
      </c>
      <c r="BT74" s="16">
        <f t="shared" si="47"/>
        <v>174154000</v>
      </c>
      <c r="BU74" s="13">
        <f t="shared" si="48"/>
        <v>1</v>
      </c>
      <c r="BV74" s="24" t="str">
        <f t="shared" si="49"/>
        <v>0</v>
      </c>
      <c r="BW74" s="14">
        <v>68</v>
      </c>
      <c r="BX74" s="16">
        <f t="shared" si="50"/>
        <v>174154000000</v>
      </c>
      <c r="BY74" s="15" t="e">
        <f>VLOOKUP(E74,#REF!,2,0)</f>
        <v>#REF!</v>
      </c>
      <c r="BZ74" s="15">
        <f t="shared" si="51"/>
        <v>177</v>
      </c>
      <c r="CA74" s="424">
        <f t="shared" si="52"/>
        <v>1</v>
      </c>
    </row>
    <row r="75" spans="1:79" ht="26.25" customHeight="1" thickBot="1" x14ac:dyDescent="0.3">
      <c r="A75" s="55"/>
      <c r="B75" s="726">
        <f t="shared" si="33"/>
        <v>69</v>
      </c>
      <c r="C75" s="727"/>
      <c r="D75" s="350"/>
      <c r="E75" s="38" t="str">
        <f t="shared" si="53"/>
        <v>Obi-wan</v>
      </c>
      <c r="F75" s="39">
        <f t="shared" si="54"/>
        <v>2</v>
      </c>
      <c r="G75" s="40">
        <f t="shared" si="34"/>
        <v>20</v>
      </c>
      <c r="H75" s="41">
        <f t="shared" si="35"/>
        <v>11</v>
      </c>
      <c r="I75" s="41">
        <f t="shared" si="36"/>
        <v>4</v>
      </c>
      <c r="J75" s="41">
        <f t="shared" si="37"/>
        <v>5</v>
      </c>
      <c r="K75" s="41">
        <f t="shared" si="38"/>
        <v>36</v>
      </c>
      <c r="L75" s="41">
        <f t="shared" si="39"/>
        <v>19</v>
      </c>
      <c r="M75" s="42">
        <f t="shared" si="40"/>
        <v>17</v>
      </c>
      <c r="N75" s="43">
        <f t="shared" si="41"/>
        <v>37</v>
      </c>
      <c r="O75" s="406" t="e">
        <f t="shared" si="31"/>
        <v>#REF!</v>
      </c>
      <c r="P75" s="406" t="e">
        <f t="shared" si="31"/>
        <v>#REF!</v>
      </c>
      <c r="Q75" s="406" t="e">
        <f t="shared" si="31"/>
        <v>#REF!</v>
      </c>
      <c r="R75" s="406" t="e">
        <f t="shared" si="31"/>
        <v>#REF!</v>
      </c>
      <c r="S75" s="406" t="e">
        <f t="shared" si="31"/>
        <v>#REF!</v>
      </c>
      <c r="T75" s="406" t="e">
        <f t="shared" si="31"/>
        <v>#REF!</v>
      </c>
      <c r="U75" s="406" t="e">
        <f t="shared" si="31"/>
        <v>#REF!</v>
      </c>
      <c r="V75" s="54" t="e">
        <f t="shared" si="31"/>
        <v>#REF!</v>
      </c>
      <c r="W75" s="407" t="e">
        <f t="shared" si="31"/>
        <v>#REF!</v>
      </c>
      <c r="X75" s="406" t="e">
        <f t="shared" si="31"/>
        <v>#REF!</v>
      </c>
      <c r="Y75" s="406" t="e">
        <f t="shared" si="31"/>
        <v>#REF!</v>
      </c>
      <c r="Z75" s="406" t="e">
        <f t="shared" si="31"/>
        <v>#REF!</v>
      </c>
      <c r="AA75" s="406" t="e">
        <f t="shared" si="31"/>
        <v>#REF!</v>
      </c>
      <c r="AB75" s="406" t="e">
        <f t="shared" si="31"/>
        <v>#REF!</v>
      </c>
      <c r="AC75" s="406" t="e">
        <f t="shared" si="31"/>
        <v>#REF!</v>
      </c>
      <c r="AD75" s="54" t="e">
        <f t="shared" si="31"/>
        <v>#REF!</v>
      </c>
      <c r="AE75" s="54"/>
      <c r="AF75" s="462">
        <f t="shared" si="32"/>
        <v>1.85</v>
      </c>
      <c r="AG75" s="54"/>
      <c r="AH75" s="463">
        <f t="shared" si="55"/>
        <v>1</v>
      </c>
      <c r="AI75" s="55"/>
      <c r="AJ75" s="481">
        <f>IF(ISERROR(VLOOKUP(E75,'2004'!$P$10:$AB$18,13,0)),"-",VLOOKUP(E75,'2004'!$P$10:$AB$18,13,0))</f>
        <v>1</v>
      </c>
      <c r="AK75" s="360">
        <f>IF(ISERROR(VLOOKUP(E75,'2005'!$P$10:$AB$18,13,0)),"-",VLOOKUP(E75,'2005'!$P$10:$AB$18,13,0))</f>
        <v>3</v>
      </c>
      <c r="AL75" s="360" t="str">
        <f>IF(ISERROR(VLOOKUP(E75,'2006'!$P$10:$AB$60,13,0)),"-",VLOOKUP(E75,'2006'!$P$10:$AB$60,13,0))</f>
        <v>-</v>
      </c>
      <c r="AM75" s="360" t="str">
        <f>IF(ISERROR(VLOOKUP(E75,'2007'!$P$10:$AB$60,13,0)),"-",VLOOKUP(E75,'2007'!$P$10:$AB$60,13,0))</f>
        <v>-</v>
      </c>
      <c r="AN75" s="360" t="str">
        <f>IF(ISERROR(VLOOKUP(E75,'2008'!$P$10:$AB$60,13,0)),"-",VLOOKUP(E75,'2008'!$P$10:$AB$60,13,0))</f>
        <v>-</v>
      </c>
      <c r="AO75" s="360" t="str">
        <f>IF(ISERROR(VLOOKUP(E75,'2009'!$P$10:$AB$80,13,0)),"-",VLOOKUP(E75,'2009'!$P$10:$AB$80,13,0))</f>
        <v>-</v>
      </c>
      <c r="AP75" s="360" t="str">
        <f>IF(ISERROR(VLOOKUP(E75,'2010'!$P$10:$AB$42,13,0)),"-",VLOOKUP(E75,'2010'!$P$10:$AB$42,13,0))</f>
        <v>-</v>
      </c>
      <c r="AQ75" s="360" t="str">
        <f>IF(ISERROR(VLOOKUP(E75,'2011'!$P$10:$AB$28,13,0)),"-",VLOOKUP(E75,'2011'!$P$10:$AB$28,13,0))</f>
        <v>-</v>
      </c>
      <c r="AR75" s="360" t="str">
        <f>IF(ISERROR(VLOOKUP(E75,'2012'!$P$10:$AB$46,13,0)),"-",VLOOKUP(E75,'2012'!$P$10:$AB$46,13,0))</f>
        <v>-</v>
      </c>
      <c r="AS75" s="360" t="str">
        <f>IF(ISERROR(VLOOKUP(E75,'2013'!$P$10:$AB$45,13,0)),"-",VLOOKUP(E75,'2013'!$P$10:$AB$45,13,0))</f>
        <v>-</v>
      </c>
      <c r="AT75" s="360" t="str">
        <f>IF(ISERROR(VLOOKUP(E75,'2014'!$P$10:$AB$43,13,0)),"-",VLOOKUP(E75,'2014'!$P$10:$AB$43,13,0))</f>
        <v>-</v>
      </c>
      <c r="AU75" s="360" t="str">
        <f>IF(ISERROR(VLOOKUP(E75,'2015'!$P$10:$AB$69,13,0)),"-",VLOOKUP(E75,'2015'!$P$10:$AB$69,13,0))</f>
        <v>-</v>
      </c>
      <c r="AV75" s="360" t="str">
        <f>IF(ISERROR(VLOOKUP(E75,'2016'!$P$10:$AB$49,13,0)),"-",VLOOKUP(E75,'2016'!$P$10:$AB$49,13,0))</f>
        <v>-</v>
      </c>
      <c r="AW75" s="458" t="str">
        <f>IF(ISERROR(VLOOKUP(E75,'2017'!$P$10:$AB$47,13,0)),"-",VLOOKUP(E75,'2017'!$P$10:$AB$47,13,0))</f>
        <v>-</v>
      </c>
      <c r="AX75" s="359" t="str">
        <f>IF(ISERROR(VLOOKUP(E75,'2018'!$P$10:$AB$55,13,0)),"-",VLOOKUP(E75,'2018'!$P$10:$AB$55,13,0))</f>
        <v>-</v>
      </c>
      <c r="AY75" s="359" t="str">
        <f>IF(ISERROR(VLOOKUP(E75,'2019'!$P$10:$AB$55,13,0)),"-",VLOOKUP(E75,'2019'!$P$10:$AB$55,13,0))</f>
        <v>-</v>
      </c>
      <c r="AZ75" s="359" t="str">
        <f>IF(ISERROR(VLOOKUP(E75,'2020'!$P$10:$AB$47,13,0)),"-",VLOOKUP(E75,'2020'!$P$10:$AB$47,13,0))</f>
        <v>-</v>
      </c>
      <c r="BA75" s="480" t="str">
        <f>IF(ISERROR(VLOOKUP(E75,'2021'!$P$10:$AB$47,13,0)),"-",VLOOKUP(E75,'2021'!$P$10:$AB$47,13,0))</f>
        <v>-</v>
      </c>
      <c r="BB75" s="358"/>
      <c r="BD75" s="25">
        <f t="shared" si="56"/>
        <v>32</v>
      </c>
      <c r="BE75" s="5" t="s">
        <v>131</v>
      </c>
      <c r="BF75" s="3">
        <f>IF(ISERROR(VLOOKUP($BE75,Tables!$M$3:$U$201,BF$2,0)),"0",(VLOOKUP($BE75,Tables!$M$3:$U$201,BF$2,0)))</f>
        <v>70</v>
      </c>
      <c r="BG75" s="4">
        <f>IF(ISERROR(VLOOKUP($BE75,Tables!$M$3:$U$201,BG$2,0)),"0",(VLOOKUP($BE75,Tables!$M$3:$U$201,BG$2,0)))</f>
        <v>40</v>
      </c>
      <c r="BH75" s="4">
        <f>IF(ISERROR(VLOOKUP($BE75,Tables!$M$3:$U$201,BH$2,0)),"0",(VLOOKUP($BE75,Tables!$M$3:$U$201,BH$2,0)))</f>
        <v>12</v>
      </c>
      <c r="BI75" s="4">
        <f>IF(ISERROR(VLOOKUP($BE75,Tables!$M$3:$U$201,BI$2,0)),"0",(VLOOKUP($BE75,Tables!$M$3:$U$201,BI$2,0)))</f>
        <v>18</v>
      </c>
      <c r="BJ75" s="4">
        <f>IF(ISERROR(VLOOKUP($BE75,Tables!$M$3:$U$201,BJ$2,0)),"0",(VLOOKUP($BE75,Tables!$M$3:$U$201,BJ$2,0)))</f>
        <v>176</v>
      </c>
      <c r="BK75" s="4">
        <f>IF(ISERROR(VLOOKUP($BE75,Tables!$M$3:$U$201,BK$2,0)),"0",(VLOOKUP($BE75,Tables!$M$3:$U$201,BK$2,0)))</f>
        <v>104</v>
      </c>
      <c r="BL75" s="4">
        <f>IF(ISERROR(VLOOKUP($BE75,Tables!$M$3:$U$201,BL$2,0)),"0",(VLOOKUP($BE75,Tables!$M$3:$U$201,BL$2,0)))</f>
        <v>72</v>
      </c>
      <c r="BM75" s="321">
        <f>IF(ISERROR(VLOOKUP($BE75,Tables!$M$3:$U$201,BM$2,0)),"0",(VLOOKUP($BE75,Tables!$M$3:$U$201,BM$2,0)))</f>
        <v>132</v>
      </c>
      <c r="BN75" s="20">
        <v>69</v>
      </c>
      <c r="BO75" s="12">
        <f t="shared" si="42"/>
        <v>32</v>
      </c>
      <c r="BP75" s="13">
        <f t="shared" si="43"/>
        <v>1</v>
      </c>
      <c r="BQ75" s="12" t="str">
        <f t="shared" si="44"/>
        <v/>
      </c>
      <c r="BR75" s="13">
        <f t="shared" si="45"/>
        <v>1</v>
      </c>
      <c r="BS75" s="12" t="str">
        <f t="shared" si="46"/>
        <v/>
      </c>
      <c r="BT75" s="16">
        <f t="shared" si="47"/>
        <v>32000000</v>
      </c>
      <c r="BU75" s="13">
        <f t="shared" si="48"/>
        <v>1</v>
      </c>
      <c r="BV75" s="24" t="str">
        <f t="shared" si="49"/>
        <v>0</v>
      </c>
      <c r="BW75" s="14">
        <v>69</v>
      </c>
      <c r="BX75" s="16">
        <f t="shared" si="50"/>
        <v>32000000000</v>
      </c>
      <c r="BY75" s="15" t="e">
        <f>VLOOKUP(E75,#REF!,2,0)</f>
        <v>#REF!</v>
      </c>
      <c r="BZ75" s="15">
        <f t="shared" si="51"/>
        <v>32</v>
      </c>
      <c r="CA75" s="424">
        <f t="shared" si="52"/>
        <v>1</v>
      </c>
    </row>
    <row r="76" spans="1:79" ht="26.25" customHeight="1" thickBot="1" x14ac:dyDescent="0.3">
      <c r="A76" s="55"/>
      <c r="B76" s="726">
        <f t="shared" si="33"/>
        <v>70</v>
      </c>
      <c r="C76" s="727"/>
      <c r="D76" s="350"/>
      <c r="E76" s="38" t="str">
        <f t="shared" si="53"/>
        <v>Lindholm</v>
      </c>
      <c r="F76" s="39">
        <f t="shared" si="54"/>
        <v>1</v>
      </c>
      <c r="G76" s="40">
        <f t="shared" si="34"/>
        <v>24</v>
      </c>
      <c r="H76" s="41">
        <f t="shared" si="35"/>
        <v>12</v>
      </c>
      <c r="I76" s="41">
        <f t="shared" si="36"/>
        <v>1</v>
      </c>
      <c r="J76" s="41">
        <f t="shared" si="37"/>
        <v>11</v>
      </c>
      <c r="K76" s="41">
        <f t="shared" si="38"/>
        <v>34</v>
      </c>
      <c r="L76" s="41">
        <f t="shared" si="39"/>
        <v>48</v>
      </c>
      <c r="M76" s="42">
        <f t="shared" si="40"/>
        <v>-14</v>
      </c>
      <c r="N76" s="43">
        <f t="shared" si="41"/>
        <v>37</v>
      </c>
      <c r="O76" s="406" t="e">
        <f t="shared" si="31"/>
        <v>#REF!</v>
      </c>
      <c r="P76" s="406" t="e">
        <f t="shared" si="31"/>
        <v>#REF!</v>
      </c>
      <c r="Q76" s="406" t="e">
        <f t="shared" si="31"/>
        <v>#REF!</v>
      </c>
      <c r="R76" s="406" t="e">
        <f t="shared" si="31"/>
        <v>#REF!</v>
      </c>
      <c r="S76" s="406" t="e">
        <f t="shared" si="31"/>
        <v>#REF!</v>
      </c>
      <c r="T76" s="406" t="e">
        <f t="shared" si="31"/>
        <v>#REF!</v>
      </c>
      <c r="U76" s="406" t="e">
        <f t="shared" si="31"/>
        <v>#REF!</v>
      </c>
      <c r="V76" s="54" t="e">
        <f t="shared" si="31"/>
        <v>#REF!</v>
      </c>
      <c r="W76" s="407" t="e">
        <f t="shared" si="31"/>
        <v>#REF!</v>
      </c>
      <c r="X76" s="406" t="e">
        <f t="shared" si="31"/>
        <v>#REF!</v>
      </c>
      <c r="Y76" s="406" t="e">
        <f t="shared" si="31"/>
        <v>#REF!</v>
      </c>
      <c r="Z76" s="406" t="e">
        <f t="shared" si="31"/>
        <v>#REF!</v>
      </c>
      <c r="AA76" s="406" t="e">
        <f t="shared" si="31"/>
        <v>#REF!</v>
      </c>
      <c r="AB76" s="406" t="e">
        <f t="shared" si="31"/>
        <v>#REF!</v>
      </c>
      <c r="AC76" s="406" t="e">
        <f t="shared" si="31"/>
        <v>#REF!</v>
      </c>
      <c r="AD76" s="54" t="e">
        <f t="shared" si="31"/>
        <v>#REF!</v>
      </c>
      <c r="AE76" s="54"/>
      <c r="AF76" s="462">
        <f t="shared" si="32"/>
        <v>1.5416666666666667</v>
      </c>
      <c r="AG76" s="54"/>
      <c r="AH76" s="463">
        <f t="shared" si="55"/>
        <v>8</v>
      </c>
      <c r="AI76" s="55"/>
      <c r="AJ76" s="481" t="str">
        <f>IF(ISERROR(VLOOKUP(E76,'2004'!$P$10:$AB$18,13,0)),"-",VLOOKUP(E76,'2004'!$P$10:$AB$18,13,0))</f>
        <v>-</v>
      </c>
      <c r="AK76" s="360" t="str">
        <f>IF(ISERROR(VLOOKUP(E76,'2005'!$P$10:$AB$18,13,0)),"-",VLOOKUP(E76,'2005'!$P$10:$AB$18,13,0))</f>
        <v>-</v>
      </c>
      <c r="AL76" s="360" t="str">
        <f>IF(ISERROR(VLOOKUP(E76,'2006'!$P$10:$AB$60,13,0)),"-",VLOOKUP(E76,'2006'!$P$10:$AB$60,13,0))</f>
        <v>-</v>
      </c>
      <c r="AM76" s="360" t="str">
        <f>IF(ISERROR(VLOOKUP(E76,'2007'!$P$10:$AB$60,13,0)),"-",VLOOKUP(E76,'2007'!$P$10:$AB$60,13,0))</f>
        <v>-</v>
      </c>
      <c r="AN76" s="360" t="str">
        <f>IF(ISERROR(VLOOKUP(E76,'2008'!$P$10:$AB$60,13,0)),"-",VLOOKUP(E76,'2008'!$P$10:$AB$60,13,0))</f>
        <v>-</v>
      </c>
      <c r="AO76" s="360" t="str">
        <f>IF(ISERROR(VLOOKUP(E76,'2009'!$P$10:$AB$80,13,0)),"-",VLOOKUP(E76,'2009'!$P$10:$AB$80,13,0))</f>
        <v>-</v>
      </c>
      <c r="AP76" s="360" t="str">
        <f>IF(ISERROR(VLOOKUP(E76,'2010'!$P$10:$AB$42,13,0)),"-",VLOOKUP(E76,'2010'!$P$10:$AB$42,13,0))</f>
        <v>-</v>
      </c>
      <c r="AQ76" s="360" t="str">
        <f>IF(ISERROR(VLOOKUP(E76,'2011'!$P$10:$AB$28,13,0)),"-",VLOOKUP(E76,'2011'!$P$10:$AB$28,13,0))</f>
        <v>-</v>
      </c>
      <c r="AR76" s="360" t="str">
        <f>IF(ISERROR(VLOOKUP(E76,'2012'!$P$10:$AB$46,13,0)),"-",VLOOKUP(E76,'2012'!$P$10:$AB$46,13,0))</f>
        <v>-</v>
      </c>
      <c r="AS76" s="360" t="str">
        <f>IF(ISERROR(VLOOKUP(E76,'2013'!$P$10:$AB$45,13,0)),"-",VLOOKUP(E76,'2013'!$P$10:$AB$45,13,0))</f>
        <v>-</v>
      </c>
      <c r="AT76" s="360" t="str">
        <f>IF(ISERROR(VLOOKUP(E76,'2014'!$P$10:$AB$43,13,0)),"-",VLOOKUP(E76,'2014'!$P$10:$AB$43,13,0))</f>
        <v>-</v>
      </c>
      <c r="AU76" s="360" t="str">
        <f>IF(ISERROR(VLOOKUP(E76,'2015'!$P$10:$AB$69,13,0)),"-",VLOOKUP(E76,'2015'!$P$10:$AB$69,13,0))</f>
        <v>-</v>
      </c>
      <c r="AV76" s="360" t="str">
        <f>IF(ISERROR(VLOOKUP(E76,'2016'!$P$10:$AB$49,13,0)),"-",VLOOKUP(E76,'2016'!$P$10:$AB$49,13,0))</f>
        <v>-</v>
      </c>
      <c r="AW76" s="458" t="str">
        <f>IF(ISERROR(VLOOKUP(E76,'2017'!$P$10:$AB$47,13,0)),"-",VLOOKUP(E76,'2017'!$P$10:$AB$47,13,0))</f>
        <v>-</v>
      </c>
      <c r="AX76" s="359">
        <f>IF(ISERROR(VLOOKUP(E76,'2018'!$P$10:$AB$55,13,0)),"-",VLOOKUP(E76,'2018'!$P$10:$AB$55,13,0))</f>
        <v>8</v>
      </c>
      <c r="AY76" s="359" t="str">
        <f>IF(ISERROR(VLOOKUP(E76,'2019'!$P$10:$AB$55,13,0)),"-",VLOOKUP(E76,'2019'!$P$10:$AB$55,13,0))</f>
        <v>-</v>
      </c>
      <c r="AZ76" s="359" t="str">
        <f>IF(ISERROR(VLOOKUP(E76,'2020'!$P$10:$AB$47,13,0)),"-",VLOOKUP(E76,'2020'!$P$10:$AB$47,13,0))</f>
        <v>-</v>
      </c>
      <c r="BA76" s="480" t="str">
        <f>IF(ISERROR(VLOOKUP(E76,'2021'!$P$10:$AB$47,13,0)),"-",VLOOKUP(E76,'2021'!$P$10:$AB$47,13,0))</f>
        <v>-</v>
      </c>
      <c r="BB76" s="358"/>
      <c r="BD76" s="25">
        <f t="shared" si="56"/>
        <v>49</v>
      </c>
      <c r="BE76" s="5" t="s">
        <v>286</v>
      </c>
      <c r="BF76" s="3">
        <f>IF(ISERROR(VLOOKUP($BE76,Tables!$M$3:$U$201,BF$2,0)),"0",(VLOOKUP($BE76,Tables!$M$3:$U$201,BF$2,0)))</f>
        <v>80</v>
      </c>
      <c r="BG76" s="4">
        <f>IF(ISERROR(VLOOKUP($BE76,Tables!$M$3:$U$201,BG$2,0)),"0",(VLOOKUP($BE76,Tables!$M$3:$U$201,BG$2,0)))</f>
        <v>24</v>
      </c>
      <c r="BH76" s="4">
        <f>IF(ISERROR(VLOOKUP($BE76,Tables!$M$3:$U$201,BH$2,0)),"0",(VLOOKUP($BE76,Tables!$M$3:$U$201,BH$2,0)))</f>
        <v>7</v>
      </c>
      <c r="BI76" s="4">
        <f>IF(ISERROR(VLOOKUP($BE76,Tables!$M$3:$U$201,BI$2,0)),"0",(VLOOKUP($BE76,Tables!$M$3:$U$201,BI$2,0)))</f>
        <v>49</v>
      </c>
      <c r="BJ76" s="4">
        <f>IF(ISERROR(VLOOKUP($BE76,Tables!$M$3:$U$201,BJ$2,0)),"0",(VLOOKUP($BE76,Tables!$M$3:$U$201,BJ$2,0)))</f>
        <v>100</v>
      </c>
      <c r="BK76" s="4">
        <f>IF(ISERROR(VLOOKUP($BE76,Tables!$M$3:$U$201,BK$2,0)),"0",(VLOOKUP($BE76,Tables!$M$3:$U$201,BK$2,0)))</f>
        <v>195</v>
      </c>
      <c r="BL76" s="4">
        <f>IF(ISERROR(VLOOKUP($BE76,Tables!$M$3:$U$201,BL$2,0)),"0",(VLOOKUP($BE76,Tables!$M$3:$U$201,BL$2,0)))</f>
        <v>-95</v>
      </c>
      <c r="BM76" s="321">
        <f>IF(ISERROR(VLOOKUP($BE76,Tables!$M$3:$U$201,BM$2,0)),"0",(VLOOKUP($BE76,Tables!$M$3:$U$201,BM$2,0)))</f>
        <v>79</v>
      </c>
      <c r="BN76" s="20">
        <v>70</v>
      </c>
      <c r="BO76" s="12">
        <f t="shared" si="42"/>
        <v>47</v>
      </c>
      <c r="BP76" s="13">
        <f t="shared" si="43"/>
        <v>3</v>
      </c>
      <c r="BQ76" s="12">
        <f t="shared" si="44"/>
        <v>173</v>
      </c>
      <c r="BR76" s="13">
        <f t="shared" si="45"/>
        <v>1</v>
      </c>
      <c r="BS76" s="12" t="str">
        <f t="shared" si="46"/>
        <v/>
      </c>
      <c r="BT76" s="16">
        <f t="shared" si="47"/>
        <v>47173000</v>
      </c>
      <c r="BU76" s="13">
        <f t="shared" si="48"/>
        <v>1</v>
      </c>
      <c r="BV76" s="24" t="str">
        <f t="shared" si="49"/>
        <v>0</v>
      </c>
      <c r="BW76" s="14">
        <v>70</v>
      </c>
      <c r="BX76" s="16">
        <f t="shared" si="50"/>
        <v>47173000000</v>
      </c>
      <c r="BY76" s="15" t="e">
        <f>VLOOKUP(E76,#REF!,2,0)</f>
        <v>#REF!</v>
      </c>
      <c r="BZ76" s="15">
        <f t="shared" si="51"/>
        <v>49</v>
      </c>
      <c r="CA76" s="424">
        <f t="shared" si="52"/>
        <v>1</v>
      </c>
    </row>
    <row r="77" spans="1:79" ht="26.25" customHeight="1" thickBot="1" x14ac:dyDescent="0.3">
      <c r="A77" s="55"/>
      <c r="B77" s="726">
        <f t="shared" si="33"/>
        <v>71</v>
      </c>
      <c r="C77" s="727"/>
      <c r="D77" s="350"/>
      <c r="E77" s="38" t="str">
        <f t="shared" si="53"/>
        <v>Dilian Kuzmanov</v>
      </c>
      <c r="F77" s="39">
        <f t="shared" si="54"/>
        <v>2</v>
      </c>
      <c r="G77" s="40">
        <f t="shared" si="34"/>
        <v>36</v>
      </c>
      <c r="H77" s="41">
        <f t="shared" si="35"/>
        <v>10</v>
      </c>
      <c r="I77" s="41">
        <f t="shared" si="36"/>
        <v>7</v>
      </c>
      <c r="J77" s="41">
        <f t="shared" si="37"/>
        <v>19</v>
      </c>
      <c r="K77" s="41">
        <f t="shared" si="38"/>
        <v>45</v>
      </c>
      <c r="L77" s="41">
        <f t="shared" si="39"/>
        <v>78</v>
      </c>
      <c r="M77" s="42">
        <f t="shared" si="40"/>
        <v>-33</v>
      </c>
      <c r="N77" s="43">
        <f t="shared" si="41"/>
        <v>37</v>
      </c>
      <c r="O77" s="406" t="e">
        <f t="shared" ref="O77:AD86" si="57">IF(ISNA(VLOOKUP($B77,$BD$7:$BM$183,COLUMN()-3,0)),0,VLOOKUP($B77,$BD$7:$BM$183,COLUMN()-3,0))</f>
        <v>#REF!</v>
      </c>
      <c r="P77" s="406" t="e">
        <f t="shared" si="57"/>
        <v>#REF!</v>
      </c>
      <c r="Q77" s="406" t="e">
        <f t="shared" si="57"/>
        <v>#REF!</v>
      </c>
      <c r="R77" s="406" t="e">
        <f t="shared" si="57"/>
        <v>#REF!</v>
      </c>
      <c r="S77" s="406" t="e">
        <f t="shared" si="57"/>
        <v>#REF!</v>
      </c>
      <c r="T77" s="406" t="e">
        <f t="shared" si="57"/>
        <v>#REF!</v>
      </c>
      <c r="U77" s="406" t="e">
        <f t="shared" si="57"/>
        <v>#REF!</v>
      </c>
      <c r="V77" s="54" t="e">
        <f t="shared" si="57"/>
        <v>#REF!</v>
      </c>
      <c r="W77" s="407" t="e">
        <f t="shared" si="57"/>
        <v>#REF!</v>
      </c>
      <c r="X77" s="406" t="e">
        <f t="shared" si="57"/>
        <v>#REF!</v>
      </c>
      <c r="Y77" s="406" t="e">
        <f t="shared" si="57"/>
        <v>#REF!</v>
      </c>
      <c r="Z77" s="406" t="e">
        <f t="shared" si="57"/>
        <v>#REF!</v>
      </c>
      <c r="AA77" s="406" t="e">
        <f t="shared" si="57"/>
        <v>#REF!</v>
      </c>
      <c r="AB77" s="406" t="e">
        <f t="shared" si="57"/>
        <v>#REF!</v>
      </c>
      <c r="AC77" s="406" t="e">
        <f t="shared" si="57"/>
        <v>#REF!</v>
      </c>
      <c r="AD77" s="54" t="e">
        <f t="shared" si="57"/>
        <v>#REF!</v>
      </c>
      <c r="AE77" s="54"/>
      <c r="AF77" s="462">
        <f t="shared" si="32"/>
        <v>1.0277777777777777</v>
      </c>
      <c r="AG77" s="54"/>
      <c r="AH77" s="463">
        <f t="shared" si="55"/>
        <v>14</v>
      </c>
      <c r="AI77" s="55"/>
      <c r="AJ77" s="481" t="str">
        <f>IF(ISERROR(VLOOKUP(E77,'2004'!$P$10:$AB$18,13,0)),"-",VLOOKUP(E77,'2004'!$P$10:$AB$18,13,0))</f>
        <v>-</v>
      </c>
      <c r="AK77" s="360" t="str">
        <f>IF(ISERROR(VLOOKUP(E77,'2005'!$P$10:$AB$18,13,0)),"-",VLOOKUP(E77,'2005'!$P$10:$AB$18,13,0))</f>
        <v>-</v>
      </c>
      <c r="AL77" s="360" t="str">
        <f>IF(ISERROR(VLOOKUP(E77,'2006'!$P$10:$AB$60,13,0)),"-",VLOOKUP(E77,'2006'!$P$10:$AB$60,13,0))</f>
        <v>-</v>
      </c>
      <c r="AM77" s="360" t="str">
        <f>IF(ISERROR(VLOOKUP(E77,'2007'!$P$10:$AB$60,13,0)),"-",VLOOKUP(E77,'2007'!$P$10:$AB$60,13,0))</f>
        <v>-</v>
      </c>
      <c r="AN77" s="360" t="str">
        <f>IF(ISERROR(VLOOKUP(E77,'2008'!$P$10:$AB$60,13,0)),"-",VLOOKUP(E77,'2008'!$P$10:$AB$60,13,0))</f>
        <v>-</v>
      </c>
      <c r="AO77" s="360" t="str">
        <f>IF(ISERROR(VLOOKUP(E77,'2009'!$P$10:$AB$80,13,0)),"-",VLOOKUP(E77,'2009'!$P$10:$AB$80,13,0))</f>
        <v>-</v>
      </c>
      <c r="AP77" s="360" t="str">
        <f>IF(ISERROR(VLOOKUP(E77,'2010'!$P$10:$AB$42,13,0)),"-",VLOOKUP(E77,'2010'!$P$10:$AB$42,13,0))</f>
        <v>-</v>
      </c>
      <c r="AQ77" s="360">
        <f>IF(ISERROR(VLOOKUP(E77,'2011'!$P$10:$AB$28,13,0)),"-",VLOOKUP(E77,'2011'!$P$10:$AB$28,13,0))</f>
        <v>14</v>
      </c>
      <c r="AR77" s="360" t="str">
        <f>IF(ISERROR(VLOOKUP(E77,'2012'!$P$10:$AB$46,13,0)),"-",VLOOKUP(E77,'2012'!$P$10:$AB$46,13,0))</f>
        <v>-</v>
      </c>
      <c r="AS77" s="360" t="str">
        <f>IF(ISERROR(VLOOKUP(E77,'2013'!$P$10:$AB$45,13,0)),"-",VLOOKUP(E77,'2013'!$P$10:$AB$45,13,0))</f>
        <v>-</v>
      </c>
      <c r="AT77" s="360" t="str">
        <f>IF(ISERROR(VLOOKUP(E77,'2014'!$P$10:$AB$43,13,0)),"-",VLOOKUP(E77,'2014'!$P$10:$AB$43,13,0))</f>
        <v>-</v>
      </c>
      <c r="AU77" s="360">
        <f>IF(ISERROR(VLOOKUP(E77,'2015'!$P$10:$AB$69,13,0)),"-",VLOOKUP(E77,'2015'!$P$10:$AB$69,13,0))</f>
        <v>31</v>
      </c>
      <c r="AV77" s="360" t="str">
        <f>IF(ISERROR(VLOOKUP(E77,'2016'!$P$10:$AB$49,13,0)),"-",VLOOKUP(E77,'2016'!$P$10:$AB$49,13,0))</f>
        <v>-</v>
      </c>
      <c r="AW77" s="458" t="str">
        <f>IF(ISERROR(VLOOKUP(E77,'2017'!$P$10:$AB$47,13,0)),"-",VLOOKUP(E77,'2017'!$P$10:$AB$47,13,0))</f>
        <v>-</v>
      </c>
      <c r="AX77" s="359" t="str">
        <f>IF(ISERROR(VLOOKUP(E77,'2018'!$P$10:$AB$55,13,0)),"-",VLOOKUP(E77,'2018'!$P$10:$AB$55,13,0))</f>
        <v>-</v>
      </c>
      <c r="AY77" s="359" t="str">
        <f>IF(ISERROR(VLOOKUP(E77,'2019'!$P$10:$AB$55,13,0)),"-",VLOOKUP(E77,'2019'!$P$10:$AB$55,13,0))</f>
        <v>-</v>
      </c>
      <c r="AZ77" s="359" t="str">
        <f>IF(ISERROR(VLOOKUP(E77,'2020'!$P$10:$AB$47,13,0)),"-",VLOOKUP(E77,'2020'!$P$10:$AB$47,13,0))</f>
        <v>-</v>
      </c>
      <c r="BA77" s="480" t="str">
        <f>IF(ISERROR(VLOOKUP(E77,'2021'!$P$10:$AB$47,13,0)),"-",VLOOKUP(E77,'2021'!$P$10:$AB$47,13,0))</f>
        <v>-</v>
      </c>
      <c r="BB77" s="358"/>
      <c r="BD77" s="25">
        <f t="shared" si="56"/>
        <v>86</v>
      </c>
      <c r="BE77" s="5" t="s">
        <v>214</v>
      </c>
      <c r="BF77" s="3">
        <f>IF(ISERROR(VLOOKUP($BE77,Tables!$M$3:$U$201,BF$2,0)),"0",(VLOOKUP($BE77,Tables!$M$3:$U$201,BF$2,0)))</f>
        <v>28</v>
      </c>
      <c r="BG77" s="4">
        <f>IF(ISERROR(VLOOKUP($BE77,Tables!$M$3:$U$201,BG$2,0)),"0",(VLOOKUP($BE77,Tables!$M$3:$U$201,BG$2,0)))</f>
        <v>8</v>
      </c>
      <c r="BH77" s="4">
        <f>IF(ISERROR(VLOOKUP($BE77,Tables!$M$3:$U$201,BH$2,0)),"0",(VLOOKUP($BE77,Tables!$M$3:$U$201,BH$2,0)))</f>
        <v>3</v>
      </c>
      <c r="BI77" s="4">
        <f>IF(ISERROR(VLOOKUP($BE77,Tables!$M$3:$U$201,BI$2,0)),"0",(VLOOKUP($BE77,Tables!$M$3:$U$201,BI$2,0)))</f>
        <v>17</v>
      </c>
      <c r="BJ77" s="4">
        <f>IF(ISERROR(VLOOKUP($BE77,Tables!$M$3:$U$201,BJ$2,0)),"0",(VLOOKUP($BE77,Tables!$M$3:$U$201,BJ$2,0)))</f>
        <v>38</v>
      </c>
      <c r="BK77" s="4">
        <f>IF(ISERROR(VLOOKUP($BE77,Tables!$M$3:$U$201,BK$2,0)),"0",(VLOOKUP($BE77,Tables!$M$3:$U$201,BK$2,0)))</f>
        <v>60</v>
      </c>
      <c r="BL77" s="4">
        <f>IF(ISERROR(VLOOKUP($BE77,Tables!$M$3:$U$201,BL$2,0)),"0",(VLOOKUP($BE77,Tables!$M$3:$U$201,BL$2,0)))</f>
        <v>-22</v>
      </c>
      <c r="BM77" s="321">
        <f>IF(ISERROR(VLOOKUP($BE77,Tables!$M$3:$U$201,BM$2,0)),"0",(VLOOKUP($BE77,Tables!$M$3:$U$201,BM$2,0)))</f>
        <v>27</v>
      </c>
      <c r="BN77" s="20">
        <v>71</v>
      </c>
      <c r="BO77" s="12">
        <f t="shared" si="42"/>
        <v>86</v>
      </c>
      <c r="BP77" s="13">
        <f t="shared" si="43"/>
        <v>2</v>
      </c>
      <c r="BQ77" s="12">
        <f t="shared" si="44"/>
        <v>93</v>
      </c>
      <c r="BR77" s="13">
        <f t="shared" si="45"/>
        <v>3</v>
      </c>
      <c r="BS77" s="12">
        <f t="shared" si="46"/>
        <v>84</v>
      </c>
      <c r="BT77" s="16">
        <f t="shared" si="47"/>
        <v>86093084</v>
      </c>
      <c r="BU77" s="13">
        <f t="shared" si="48"/>
        <v>1</v>
      </c>
      <c r="BV77" s="24" t="str">
        <f t="shared" si="49"/>
        <v>0</v>
      </c>
      <c r="BW77" s="14">
        <v>71</v>
      </c>
      <c r="BX77" s="16">
        <f t="shared" si="50"/>
        <v>86093084000</v>
      </c>
      <c r="BY77" s="15" t="e">
        <f>VLOOKUP(E77,#REF!,2,0)</f>
        <v>#REF!</v>
      </c>
      <c r="BZ77" s="15">
        <f t="shared" si="51"/>
        <v>86</v>
      </c>
      <c r="CA77" s="424">
        <f t="shared" si="52"/>
        <v>1</v>
      </c>
    </row>
    <row r="78" spans="1:79" ht="26.25" customHeight="1" thickBot="1" x14ac:dyDescent="0.3">
      <c r="A78" s="55"/>
      <c r="B78" s="726">
        <f t="shared" si="33"/>
        <v>72</v>
      </c>
      <c r="C78" s="727"/>
      <c r="D78" s="350"/>
      <c r="E78" s="38" t="str">
        <f t="shared" si="53"/>
        <v>kindelooney</v>
      </c>
      <c r="F78" s="39">
        <f t="shared" si="54"/>
        <v>5</v>
      </c>
      <c r="G78" s="40">
        <f t="shared" si="34"/>
        <v>95</v>
      </c>
      <c r="H78" s="41">
        <f t="shared" si="35"/>
        <v>7</v>
      </c>
      <c r="I78" s="41">
        <f t="shared" si="36"/>
        <v>15</v>
      </c>
      <c r="J78" s="41">
        <f t="shared" si="37"/>
        <v>73</v>
      </c>
      <c r="K78" s="41">
        <f t="shared" si="38"/>
        <v>81</v>
      </c>
      <c r="L78" s="41">
        <f t="shared" si="39"/>
        <v>315</v>
      </c>
      <c r="M78" s="42">
        <f t="shared" si="40"/>
        <v>-234</v>
      </c>
      <c r="N78" s="43">
        <f t="shared" si="41"/>
        <v>36</v>
      </c>
      <c r="O78" s="406" t="e">
        <f t="shared" si="57"/>
        <v>#REF!</v>
      </c>
      <c r="P78" s="406" t="e">
        <f t="shared" si="57"/>
        <v>#REF!</v>
      </c>
      <c r="Q78" s="406" t="e">
        <f t="shared" si="57"/>
        <v>#REF!</v>
      </c>
      <c r="R78" s="406" t="e">
        <f t="shared" si="57"/>
        <v>#REF!</v>
      </c>
      <c r="S78" s="406" t="e">
        <f t="shared" si="57"/>
        <v>#REF!</v>
      </c>
      <c r="T78" s="406" t="e">
        <f t="shared" si="57"/>
        <v>#REF!</v>
      </c>
      <c r="U78" s="406" t="e">
        <f t="shared" si="57"/>
        <v>#REF!</v>
      </c>
      <c r="V78" s="54" t="e">
        <f t="shared" si="57"/>
        <v>#REF!</v>
      </c>
      <c r="W78" s="407" t="e">
        <f t="shared" si="57"/>
        <v>#REF!</v>
      </c>
      <c r="X78" s="406" t="e">
        <f t="shared" si="57"/>
        <v>#REF!</v>
      </c>
      <c r="Y78" s="406" t="e">
        <f t="shared" si="57"/>
        <v>#REF!</v>
      </c>
      <c r="Z78" s="406" t="e">
        <f t="shared" si="57"/>
        <v>#REF!</v>
      </c>
      <c r="AA78" s="406" t="e">
        <f t="shared" si="57"/>
        <v>#REF!</v>
      </c>
      <c r="AB78" s="406" t="e">
        <f t="shared" si="57"/>
        <v>#REF!</v>
      </c>
      <c r="AC78" s="406" t="e">
        <f t="shared" si="57"/>
        <v>#REF!</v>
      </c>
      <c r="AD78" s="54" t="e">
        <f t="shared" si="57"/>
        <v>#REF!</v>
      </c>
      <c r="AE78" s="54"/>
      <c r="AF78" s="462">
        <f t="shared" si="32"/>
        <v>0.37894736842105264</v>
      </c>
      <c r="AG78" s="54"/>
      <c r="AH78" s="463">
        <f t="shared" si="55"/>
        <v>16</v>
      </c>
      <c r="AI78" s="55"/>
      <c r="AJ78" s="481" t="str">
        <f>IF(ISERROR(VLOOKUP(E78,'2004'!$P$10:$AB$18,13,0)),"-",VLOOKUP(E78,'2004'!$P$10:$AB$18,13,0))</f>
        <v>-</v>
      </c>
      <c r="AK78" s="360" t="str">
        <f>IF(ISERROR(VLOOKUP(E78,'2005'!$P$10:$AB$18,13,0)),"-",VLOOKUP(E78,'2005'!$P$10:$AB$18,13,0))</f>
        <v>-</v>
      </c>
      <c r="AL78" s="360" t="str">
        <f>IF(ISERROR(VLOOKUP(E78,'2006'!$P$10:$AB$60,13,0)),"-",VLOOKUP(E78,'2006'!$P$10:$AB$60,13,0))</f>
        <v>-</v>
      </c>
      <c r="AM78" s="360" t="str">
        <f>IF(ISERROR(VLOOKUP(E78,'2007'!$P$10:$AB$60,13,0)),"-",VLOOKUP(E78,'2007'!$P$10:$AB$60,13,0))</f>
        <v>-</v>
      </c>
      <c r="AN78" s="360" t="str">
        <f>IF(ISERROR(VLOOKUP(E78,'2008'!$P$10:$AB$60,13,0)),"-",VLOOKUP(E78,'2008'!$P$10:$AB$60,13,0))</f>
        <v>-</v>
      </c>
      <c r="AO78" s="360" t="str">
        <f>IF(ISERROR(VLOOKUP(E78,'2009'!$P$10:$AB$80,13,0)),"-",VLOOKUP(E78,'2009'!$P$10:$AB$80,13,0))</f>
        <v>-</v>
      </c>
      <c r="AP78" s="360" t="str">
        <f>IF(ISERROR(VLOOKUP(E78,'2010'!$P$10:$AB$42,13,0)),"-",VLOOKUP(E78,'2010'!$P$10:$AB$42,13,0))</f>
        <v>-</v>
      </c>
      <c r="AQ78" s="360" t="str">
        <f>IF(ISERROR(VLOOKUP(E78,'2011'!$P$10:$AB$28,13,0)),"-",VLOOKUP(E78,'2011'!$P$10:$AB$28,13,0))</f>
        <v>-</v>
      </c>
      <c r="AR78" s="360" t="str">
        <f>IF(ISERROR(VLOOKUP(E78,'2012'!$P$10:$AB$46,13,0)),"-",VLOOKUP(E78,'2012'!$P$10:$AB$46,13,0))</f>
        <v>-</v>
      </c>
      <c r="AS78" s="360" t="str">
        <f>IF(ISERROR(VLOOKUP(E78,'2013'!$P$10:$AB$45,13,0)),"-",VLOOKUP(E78,'2013'!$P$10:$AB$45,13,0))</f>
        <v>-</v>
      </c>
      <c r="AT78" s="360" t="str">
        <f>IF(ISERROR(VLOOKUP(E78,'2014'!$P$10:$AB$43,13,0)),"-",VLOOKUP(E78,'2014'!$P$10:$AB$43,13,0))</f>
        <v>-</v>
      </c>
      <c r="AU78" s="360">
        <f>IF(ISERROR(VLOOKUP(E78,'2015'!$P$10:$AB$69,13,0)),"-",VLOOKUP(E78,'2015'!$P$10:$AB$69,13,0))</f>
        <v>48</v>
      </c>
      <c r="AV78" s="360">
        <f>IF(ISERROR(VLOOKUP(E78,'2016'!$P$10:$AB$49,13,0)),"-",VLOOKUP(E78,'2016'!$P$10:$AB$49,13,0))</f>
        <v>34</v>
      </c>
      <c r="AW78" s="458" t="str">
        <f>IF(ISERROR(VLOOKUP(E78,'2017'!$P$10:$AB$47,13,0)),"-",VLOOKUP(E78,'2017'!$P$10:$AB$47,13,0))</f>
        <v>-</v>
      </c>
      <c r="AX78" s="359">
        <f>IF(ISERROR(VLOOKUP(E78,'2018'!$P$10:$AB$55,13,0)),"-",VLOOKUP(E78,'2018'!$P$10:$AB$55,13,0))</f>
        <v>32</v>
      </c>
      <c r="AY78" s="359">
        <f>IF(ISERROR(VLOOKUP(E78,'2019'!$P$10:$AB$55,13,0)),"-",VLOOKUP(E78,'2019'!$P$10:$AB$55,13,0))</f>
        <v>34</v>
      </c>
      <c r="AZ78" s="359">
        <f>IF(ISERROR(VLOOKUP(E78,'2020'!$P$10:$AB$47,13,0)),"-",VLOOKUP(E78,'2020'!$P$10:$AB$47,13,0))</f>
        <v>16</v>
      </c>
      <c r="BA78" s="480" t="str">
        <f>IF(ISERROR(VLOOKUP(E78,'2021'!$P$10:$AB$47,13,0)),"-",VLOOKUP(E78,'2021'!$P$10:$AB$47,13,0))</f>
        <v>-</v>
      </c>
      <c r="BB78" s="358"/>
      <c r="BD78" s="25">
        <f t="shared" si="56"/>
        <v>159</v>
      </c>
      <c r="BE78" s="5" t="s">
        <v>278</v>
      </c>
      <c r="BF78" s="3">
        <f>IF(ISERROR(VLOOKUP($BE78,Tables!$M$3:$U$201,BF$2,0)),"0",(VLOOKUP($BE78,Tables!$M$3:$U$201,BF$2,0)))</f>
        <v>14</v>
      </c>
      <c r="BG78" s="4">
        <f>IF(ISERROR(VLOOKUP($BE78,Tables!$M$3:$U$201,BG$2,0)),"0",(VLOOKUP($BE78,Tables!$M$3:$U$201,BG$2,0)))</f>
        <v>1</v>
      </c>
      <c r="BH78" s="4">
        <f>IF(ISERROR(VLOOKUP($BE78,Tables!$M$3:$U$201,BH$2,0)),"0",(VLOOKUP($BE78,Tables!$M$3:$U$201,BH$2,0)))</f>
        <v>1</v>
      </c>
      <c r="BI78" s="4">
        <f>IF(ISERROR(VLOOKUP($BE78,Tables!$M$3:$U$201,BI$2,0)),"0",(VLOOKUP($BE78,Tables!$M$3:$U$201,BI$2,0)))</f>
        <v>12</v>
      </c>
      <c r="BJ78" s="4">
        <f>IF(ISERROR(VLOOKUP($BE78,Tables!$M$3:$U$201,BJ$2,0)),"0",(VLOOKUP($BE78,Tables!$M$3:$U$201,BJ$2,0)))</f>
        <v>7</v>
      </c>
      <c r="BK78" s="4">
        <f>IF(ISERROR(VLOOKUP($BE78,Tables!$M$3:$U$201,BK$2,0)),"0",(VLOOKUP($BE78,Tables!$M$3:$U$201,BK$2,0)))</f>
        <v>49</v>
      </c>
      <c r="BL78" s="4">
        <f>IF(ISERROR(VLOOKUP($BE78,Tables!$M$3:$U$201,BL$2,0)),"0",(VLOOKUP($BE78,Tables!$M$3:$U$201,BL$2,0)))</f>
        <v>-42</v>
      </c>
      <c r="BM78" s="321">
        <f>IF(ISERROR(VLOOKUP($BE78,Tables!$M$3:$U$201,BM$2,0)),"0",(VLOOKUP($BE78,Tables!$M$3:$U$201,BM$2,0)))</f>
        <v>4</v>
      </c>
      <c r="BN78" s="20">
        <v>72</v>
      </c>
      <c r="BO78" s="12">
        <f t="shared" si="42"/>
        <v>153</v>
      </c>
      <c r="BP78" s="13">
        <f t="shared" si="43"/>
        <v>8</v>
      </c>
      <c r="BQ78" s="12">
        <f t="shared" si="44"/>
        <v>135</v>
      </c>
      <c r="BR78" s="13">
        <f t="shared" si="45"/>
        <v>2</v>
      </c>
      <c r="BS78" s="12">
        <f t="shared" si="46"/>
        <v>163</v>
      </c>
      <c r="BT78" s="16">
        <f t="shared" si="47"/>
        <v>153135163</v>
      </c>
      <c r="BU78" s="13">
        <f t="shared" si="48"/>
        <v>1</v>
      </c>
      <c r="BV78" s="24" t="str">
        <f t="shared" si="49"/>
        <v>0</v>
      </c>
      <c r="BW78" s="14">
        <v>72</v>
      </c>
      <c r="BX78" s="16">
        <f t="shared" si="50"/>
        <v>153135163000</v>
      </c>
      <c r="BY78" s="15" t="e">
        <f>VLOOKUP(E78,#REF!,2,0)</f>
        <v>#REF!</v>
      </c>
      <c r="BZ78" s="15">
        <f t="shared" si="51"/>
        <v>159</v>
      </c>
      <c r="CA78" s="424">
        <f t="shared" si="52"/>
        <v>1</v>
      </c>
    </row>
    <row r="79" spans="1:79" ht="26.25" customHeight="1" thickBot="1" x14ac:dyDescent="0.3">
      <c r="A79" s="55"/>
      <c r="B79" s="726">
        <f t="shared" si="33"/>
        <v>73</v>
      </c>
      <c r="C79" s="727"/>
      <c r="D79" s="350"/>
      <c r="E79" s="38" t="str">
        <f t="shared" si="53"/>
        <v>AbelXavier</v>
      </c>
      <c r="F79" s="39">
        <f t="shared" si="54"/>
        <v>1</v>
      </c>
      <c r="G79" s="40">
        <f t="shared" si="34"/>
        <v>26</v>
      </c>
      <c r="H79" s="41">
        <f t="shared" si="35"/>
        <v>10</v>
      </c>
      <c r="I79" s="41">
        <f t="shared" si="36"/>
        <v>5</v>
      </c>
      <c r="J79" s="41">
        <f t="shared" si="37"/>
        <v>11</v>
      </c>
      <c r="K79" s="41">
        <f t="shared" si="38"/>
        <v>40</v>
      </c>
      <c r="L79" s="41">
        <f t="shared" si="39"/>
        <v>33</v>
      </c>
      <c r="M79" s="42">
        <f t="shared" si="40"/>
        <v>7</v>
      </c>
      <c r="N79" s="43">
        <f t="shared" si="41"/>
        <v>35</v>
      </c>
      <c r="O79" s="408" t="e">
        <f t="shared" si="57"/>
        <v>#REF!</v>
      </c>
      <c r="P79" s="408" t="e">
        <f t="shared" si="57"/>
        <v>#REF!</v>
      </c>
      <c r="Q79" s="408" t="e">
        <f t="shared" si="57"/>
        <v>#REF!</v>
      </c>
      <c r="R79" s="408" t="e">
        <f t="shared" si="57"/>
        <v>#REF!</v>
      </c>
      <c r="S79" s="408" t="e">
        <f t="shared" si="57"/>
        <v>#REF!</v>
      </c>
      <c r="T79" s="408" t="e">
        <f t="shared" si="57"/>
        <v>#REF!</v>
      </c>
      <c r="U79" s="408" t="e">
        <f t="shared" si="57"/>
        <v>#REF!</v>
      </c>
      <c r="V79" s="52" t="e">
        <f t="shared" si="57"/>
        <v>#REF!</v>
      </c>
      <c r="W79" s="409" t="e">
        <f t="shared" si="57"/>
        <v>#REF!</v>
      </c>
      <c r="X79" s="408" t="e">
        <f t="shared" si="57"/>
        <v>#REF!</v>
      </c>
      <c r="Y79" s="408" t="e">
        <f t="shared" si="57"/>
        <v>#REF!</v>
      </c>
      <c r="Z79" s="408" t="e">
        <f t="shared" si="57"/>
        <v>#REF!</v>
      </c>
      <c r="AA79" s="408" t="e">
        <f t="shared" si="57"/>
        <v>#REF!</v>
      </c>
      <c r="AB79" s="408" t="e">
        <f t="shared" si="57"/>
        <v>#REF!</v>
      </c>
      <c r="AC79" s="408" t="e">
        <f t="shared" si="57"/>
        <v>#REF!</v>
      </c>
      <c r="AD79" s="52" t="e">
        <f t="shared" si="57"/>
        <v>#REF!</v>
      </c>
      <c r="AE79" s="52"/>
      <c r="AF79" s="473">
        <f t="shared" si="32"/>
        <v>1.3461538461538463</v>
      </c>
      <c r="AG79" s="52"/>
      <c r="AH79" s="463">
        <f t="shared" si="55"/>
        <v>7</v>
      </c>
      <c r="AI79" s="55"/>
      <c r="AJ79" s="481" t="str">
        <f>IF(ISERROR(VLOOKUP(E79,'2004'!$P$10:$AB$18,13,0)),"-",VLOOKUP(E79,'2004'!$P$10:$AB$18,13,0))</f>
        <v>-</v>
      </c>
      <c r="AK79" s="360" t="str">
        <f>IF(ISERROR(VLOOKUP(E79,'2005'!$P$10:$AB$18,13,0)),"-",VLOOKUP(E79,'2005'!$P$10:$AB$18,13,0))</f>
        <v>-</v>
      </c>
      <c r="AL79" s="360" t="str">
        <f>IF(ISERROR(VLOOKUP(E79,'2006'!$P$10:$AB$60,13,0)),"-",VLOOKUP(E79,'2006'!$P$10:$AB$60,13,0))</f>
        <v>-</v>
      </c>
      <c r="AM79" s="360" t="str">
        <f>IF(ISERROR(VLOOKUP(E79,'2007'!$P$10:$AB$60,13,0)),"-",VLOOKUP(E79,'2007'!$P$10:$AB$60,13,0))</f>
        <v>-</v>
      </c>
      <c r="AN79" s="360" t="str">
        <f>IF(ISERROR(VLOOKUP(E79,'2008'!$P$10:$AB$60,13,0)),"-",VLOOKUP(E79,'2008'!$P$10:$AB$60,13,0))</f>
        <v>-</v>
      </c>
      <c r="AO79" s="360" t="str">
        <f>IF(ISERROR(VLOOKUP(E79,'2009'!$P$10:$AB$80,13,0)),"-",VLOOKUP(E79,'2009'!$P$10:$AB$80,13,0))</f>
        <v>-</v>
      </c>
      <c r="AP79" s="360" t="str">
        <f>IF(ISERROR(VLOOKUP(E79,'2010'!$P$10:$AB$42,13,0)),"-",VLOOKUP(E79,'2010'!$P$10:$AB$42,13,0))</f>
        <v>-</v>
      </c>
      <c r="AQ79" s="360" t="str">
        <f>IF(ISERROR(VLOOKUP(E79,'2011'!$P$10:$AB$28,13,0)),"-",VLOOKUP(E79,'2011'!$P$10:$AB$28,13,0))</f>
        <v>-</v>
      </c>
      <c r="AR79" s="360" t="str">
        <f>IF(ISERROR(VLOOKUP(E79,'2012'!$P$10:$AB$46,13,0)),"-",VLOOKUP(E79,'2012'!$P$10:$AB$46,13,0))</f>
        <v>-</v>
      </c>
      <c r="AS79" s="360" t="str">
        <f>IF(ISERROR(VLOOKUP(E79,'2013'!$P$10:$AB$45,13,0)),"-",VLOOKUP(E79,'2013'!$P$10:$AB$45,13,0))</f>
        <v>-</v>
      </c>
      <c r="AT79" s="360" t="str">
        <f>IF(ISERROR(VLOOKUP(E79,'2014'!$P$10:$AB$43,13,0)),"-",VLOOKUP(E79,'2014'!$P$10:$AB$43,13,0))</f>
        <v>-</v>
      </c>
      <c r="AU79" s="360" t="str">
        <f>IF(ISERROR(VLOOKUP(E79,'2015'!$P$10:$AB$69,13,0)),"-",VLOOKUP(E79,'2015'!$P$10:$AB$69,13,0))</f>
        <v>-</v>
      </c>
      <c r="AV79" s="360" t="str">
        <f>IF(ISERROR(VLOOKUP(E79,'2016'!$P$10:$AB$49,13,0)),"-",VLOOKUP(E79,'2016'!$P$10:$AB$49,13,0))</f>
        <v>-</v>
      </c>
      <c r="AW79" s="458">
        <f>IF(ISERROR(VLOOKUP(E79,'2017'!$P$10:$AB$47,13,0)),"-",VLOOKUP(E79,'2017'!$P$10:$AB$47,13,0))</f>
        <v>7</v>
      </c>
      <c r="AX79" s="359" t="str">
        <f>IF(ISERROR(VLOOKUP(E79,'2018'!$P$10:$AB$55,13,0)),"-",VLOOKUP(E79,'2018'!$P$10:$AB$55,13,0))</f>
        <v>-</v>
      </c>
      <c r="AY79" s="359" t="str">
        <f>IF(ISERROR(VLOOKUP(E79,'2019'!$P$10:$AB$55,13,0)),"-",VLOOKUP(E79,'2019'!$P$10:$AB$55,13,0))</f>
        <v>-</v>
      </c>
      <c r="AZ79" s="359" t="str">
        <f>IF(ISERROR(VLOOKUP(E79,'2020'!$P$10:$AB$47,13,0)),"-",VLOOKUP(E79,'2020'!$P$10:$AB$47,13,0))</f>
        <v>-</v>
      </c>
      <c r="BA79" s="480" t="str">
        <f>IF(ISERROR(VLOOKUP(E79,'2021'!$P$10:$AB$47,13,0)),"-",VLOOKUP(E79,'2021'!$P$10:$AB$47,13,0))</f>
        <v>-</v>
      </c>
      <c r="BB79" s="358"/>
      <c r="BD79" s="25">
        <f t="shared" si="56"/>
        <v>153</v>
      </c>
      <c r="BE79" s="5" t="s">
        <v>101</v>
      </c>
      <c r="BF79" s="3">
        <f>IF(ISERROR(VLOOKUP($BE79,Tables!$M$3:$U$201,BF$2,0)),"0",(VLOOKUP($BE79,Tables!$M$3:$U$201,BF$2,0)))</f>
        <v>14</v>
      </c>
      <c r="BG79" s="4">
        <f>IF(ISERROR(VLOOKUP($BE79,Tables!$M$3:$U$201,BG$2,0)),"0",(VLOOKUP($BE79,Tables!$M$3:$U$201,BG$2,0)))</f>
        <v>1</v>
      </c>
      <c r="BH79" s="4">
        <f>IF(ISERROR(VLOOKUP($BE79,Tables!$M$3:$U$201,BH$2,0)),"0",(VLOOKUP($BE79,Tables!$M$3:$U$201,BH$2,0)))</f>
        <v>1</v>
      </c>
      <c r="BI79" s="4">
        <f>IF(ISERROR(VLOOKUP($BE79,Tables!$M$3:$U$201,BI$2,0)),"0",(VLOOKUP($BE79,Tables!$M$3:$U$201,BI$2,0)))</f>
        <v>12</v>
      </c>
      <c r="BJ79" s="4">
        <f>IF(ISERROR(VLOOKUP($BE79,Tables!$M$3:$U$201,BJ$2,0)),"0",(VLOOKUP($BE79,Tables!$M$3:$U$201,BJ$2,0)))</f>
        <v>11</v>
      </c>
      <c r="BK79" s="4">
        <f>IF(ISERROR(VLOOKUP($BE79,Tables!$M$3:$U$201,BK$2,0)),"0",(VLOOKUP($BE79,Tables!$M$3:$U$201,BK$2,0)))</f>
        <v>33</v>
      </c>
      <c r="BL79" s="4">
        <f>IF(ISERROR(VLOOKUP($BE79,Tables!$M$3:$U$201,BL$2,0)),"0",(VLOOKUP($BE79,Tables!$M$3:$U$201,BL$2,0)))</f>
        <v>-22</v>
      </c>
      <c r="BM79" s="321">
        <f>IF(ISERROR(VLOOKUP($BE79,Tables!$M$3:$U$201,BM$2,0)),"0",(VLOOKUP($BE79,Tables!$M$3:$U$201,BM$2,0)))</f>
        <v>4</v>
      </c>
      <c r="BN79" s="20">
        <v>73</v>
      </c>
      <c r="BO79" s="12">
        <f t="shared" si="42"/>
        <v>153</v>
      </c>
      <c r="BP79" s="13">
        <f t="shared" si="43"/>
        <v>8</v>
      </c>
      <c r="BQ79" s="12">
        <f t="shared" si="44"/>
        <v>93</v>
      </c>
      <c r="BR79" s="13">
        <f t="shared" si="45"/>
        <v>3</v>
      </c>
      <c r="BS79" s="12">
        <f t="shared" si="46"/>
        <v>146</v>
      </c>
      <c r="BT79" s="16">
        <f t="shared" si="47"/>
        <v>153093146</v>
      </c>
      <c r="BU79" s="13">
        <f t="shared" si="48"/>
        <v>1</v>
      </c>
      <c r="BV79" s="24" t="str">
        <f t="shared" si="49"/>
        <v>0</v>
      </c>
      <c r="BW79" s="14">
        <v>73</v>
      </c>
      <c r="BX79" s="16">
        <f t="shared" si="50"/>
        <v>153093146000</v>
      </c>
      <c r="BY79" s="15" t="e">
        <f>VLOOKUP(E79,#REF!,2,0)</f>
        <v>#REF!</v>
      </c>
      <c r="BZ79" s="15">
        <f t="shared" si="51"/>
        <v>153</v>
      </c>
      <c r="CA79" s="424">
        <f t="shared" si="52"/>
        <v>1</v>
      </c>
    </row>
    <row r="80" spans="1:79" ht="26.25" customHeight="1" thickBot="1" x14ac:dyDescent="0.3">
      <c r="A80" s="55"/>
      <c r="B80" s="726">
        <f t="shared" si="33"/>
        <v>74</v>
      </c>
      <c r="C80" s="727"/>
      <c r="D80" s="350"/>
      <c r="E80" s="38" t="str">
        <f t="shared" si="53"/>
        <v>[H]Giggs</v>
      </c>
      <c r="F80" s="39">
        <f t="shared" si="54"/>
        <v>1</v>
      </c>
      <c r="G80" s="40">
        <f t="shared" si="34"/>
        <v>16</v>
      </c>
      <c r="H80" s="41">
        <f t="shared" si="35"/>
        <v>10</v>
      </c>
      <c r="I80" s="41">
        <f t="shared" si="36"/>
        <v>4</v>
      </c>
      <c r="J80" s="41">
        <f t="shared" si="37"/>
        <v>2</v>
      </c>
      <c r="K80" s="41">
        <f t="shared" si="38"/>
        <v>40</v>
      </c>
      <c r="L80" s="41">
        <f t="shared" si="39"/>
        <v>18</v>
      </c>
      <c r="M80" s="42">
        <f t="shared" si="40"/>
        <v>22</v>
      </c>
      <c r="N80" s="43">
        <f t="shared" si="41"/>
        <v>34</v>
      </c>
      <c r="O80" s="406" t="e">
        <f t="shared" si="57"/>
        <v>#REF!</v>
      </c>
      <c r="P80" s="406" t="e">
        <f t="shared" si="57"/>
        <v>#REF!</v>
      </c>
      <c r="Q80" s="406" t="e">
        <f t="shared" si="57"/>
        <v>#REF!</v>
      </c>
      <c r="R80" s="406" t="e">
        <f t="shared" si="57"/>
        <v>#REF!</v>
      </c>
      <c r="S80" s="406" t="e">
        <f t="shared" si="57"/>
        <v>#REF!</v>
      </c>
      <c r="T80" s="406" t="e">
        <f t="shared" si="57"/>
        <v>#REF!</v>
      </c>
      <c r="U80" s="406" t="e">
        <f t="shared" si="57"/>
        <v>#REF!</v>
      </c>
      <c r="V80" s="54" t="e">
        <f t="shared" si="57"/>
        <v>#REF!</v>
      </c>
      <c r="W80" s="407" t="e">
        <f t="shared" si="57"/>
        <v>#REF!</v>
      </c>
      <c r="X80" s="406" t="e">
        <f t="shared" si="57"/>
        <v>#REF!</v>
      </c>
      <c r="Y80" s="406" t="e">
        <f t="shared" si="57"/>
        <v>#REF!</v>
      </c>
      <c r="Z80" s="406" t="e">
        <f t="shared" si="57"/>
        <v>#REF!</v>
      </c>
      <c r="AA80" s="406" t="e">
        <f t="shared" si="57"/>
        <v>#REF!</v>
      </c>
      <c r="AB80" s="406" t="e">
        <f t="shared" si="57"/>
        <v>#REF!</v>
      </c>
      <c r="AC80" s="406" t="e">
        <f t="shared" si="57"/>
        <v>#REF!</v>
      </c>
      <c r="AD80" s="54" t="e">
        <f t="shared" si="57"/>
        <v>#REF!</v>
      </c>
      <c r="AE80" s="54"/>
      <c r="AF80" s="462">
        <f t="shared" si="32"/>
        <v>2.125</v>
      </c>
      <c r="AG80" s="54"/>
      <c r="AH80" s="463">
        <f t="shared" si="55"/>
        <v>11</v>
      </c>
      <c r="AI80" s="55"/>
      <c r="AJ80" s="481" t="str">
        <f>IF(ISERROR(VLOOKUP(E80,'2004'!$P$10:$AB$18,13,0)),"-",VLOOKUP(E80,'2004'!$P$10:$AB$18,13,0))</f>
        <v>-</v>
      </c>
      <c r="AK80" s="360" t="str">
        <f>IF(ISERROR(VLOOKUP(E80,'2005'!$P$10:$AB$18,13,0)),"-",VLOOKUP(E80,'2005'!$P$10:$AB$18,13,0))</f>
        <v>-</v>
      </c>
      <c r="AL80" s="360" t="str">
        <f>IF(ISERROR(VLOOKUP(E80,'2006'!$P$10:$AB$60,13,0)),"-",VLOOKUP(E80,'2006'!$P$10:$AB$60,13,0))</f>
        <v>-</v>
      </c>
      <c r="AM80" s="360" t="str">
        <f>IF(ISERROR(VLOOKUP(E80,'2007'!$P$10:$AB$60,13,0)),"-",VLOOKUP(E80,'2007'!$P$10:$AB$60,13,0))</f>
        <v>-</v>
      </c>
      <c r="AN80" s="360" t="str">
        <f>IF(ISERROR(VLOOKUP(E80,'2008'!$P$10:$AB$60,13,0)),"-",VLOOKUP(E80,'2008'!$P$10:$AB$60,13,0))</f>
        <v>-</v>
      </c>
      <c r="AO80" s="360">
        <f>IF(ISERROR(VLOOKUP(E80,'2009'!$P$10:$AB$80,13,0)),"-",VLOOKUP(E80,'2009'!$P$10:$AB$80,13,0))</f>
        <v>11</v>
      </c>
      <c r="AP80" s="360" t="str">
        <f>IF(ISERROR(VLOOKUP(E80,'2010'!$P$10:$AB$42,13,0)),"-",VLOOKUP(E80,'2010'!$P$10:$AB$42,13,0))</f>
        <v>-</v>
      </c>
      <c r="AQ80" s="360" t="str">
        <f>IF(ISERROR(VLOOKUP(E80,'2011'!$P$10:$AB$28,13,0)),"-",VLOOKUP(E80,'2011'!$P$10:$AB$28,13,0))</f>
        <v>-</v>
      </c>
      <c r="AR80" s="360" t="str">
        <f>IF(ISERROR(VLOOKUP(E80,'2012'!$P$10:$AB$46,13,0)),"-",VLOOKUP(E80,'2012'!$P$10:$AB$46,13,0))</f>
        <v>-</v>
      </c>
      <c r="AS80" s="360" t="str">
        <f>IF(ISERROR(VLOOKUP(E80,'2013'!$P$10:$AB$45,13,0)),"-",VLOOKUP(E80,'2013'!$P$10:$AB$45,13,0))</f>
        <v>-</v>
      </c>
      <c r="AT80" s="360" t="str">
        <f>IF(ISERROR(VLOOKUP(E80,'2014'!$P$10:$AB$43,13,0)),"-",VLOOKUP(E80,'2014'!$P$10:$AB$43,13,0))</f>
        <v>-</v>
      </c>
      <c r="AU80" s="360" t="str">
        <f>IF(ISERROR(VLOOKUP(E80,'2015'!$P$10:$AB$69,13,0)),"-",VLOOKUP(E80,'2015'!$P$10:$AB$69,13,0))</f>
        <v>-</v>
      </c>
      <c r="AV80" s="360" t="str">
        <f>IF(ISERROR(VLOOKUP(E80,'2016'!$P$10:$AB$49,13,0)),"-",VLOOKUP(E80,'2016'!$P$10:$AB$49,13,0))</f>
        <v>-</v>
      </c>
      <c r="AW80" s="458" t="str">
        <f>IF(ISERROR(VLOOKUP(E80,'2017'!$P$10:$AB$47,13,0)),"-",VLOOKUP(E80,'2017'!$P$10:$AB$47,13,0))</f>
        <v>-</v>
      </c>
      <c r="AX80" s="359" t="str">
        <f>IF(ISERROR(VLOOKUP(E80,'2018'!$P$10:$AB$55,13,0)),"-",VLOOKUP(E80,'2018'!$P$10:$AB$55,13,0))</f>
        <v>-</v>
      </c>
      <c r="AY80" s="359" t="str">
        <f>IF(ISERROR(VLOOKUP(E80,'2019'!$P$10:$AB$55,13,0)),"-",VLOOKUP(E80,'2019'!$P$10:$AB$55,13,0))</f>
        <v>-</v>
      </c>
      <c r="AZ80" s="359" t="str">
        <f>IF(ISERROR(VLOOKUP(E80,'2020'!$P$10:$AB$47,13,0)),"-",VLOOKUP(E80,'2020'!$P$10:$AB$47,13,0))</f>
        <v>-</v>
      </c>
      <c r="BA80" s="480" t="str">
        <f>IF(ISERROR(VLOOKUP(E80,'2021'!$P$10:$AB$47,13,0)),"-",VLOOKUP(E80,'2021'!$P$10:$AB$47,13,0))</f>
        <v>-</v>
      </c>
      <c r="BB80" s="358"/>
      <c r="BD80" s="25">
        <f t="shared" si="56"/>
        <v>135</v>
      </c>
      <c r="BE80" s="5" t="s">
        <v>218</v>
      </c>
      <c r="BF80" s="3">
        <f>IF(ISERROR(VLOOKUP($BE80,Tables!$M$3:$U$201,BF$2,0)),"0",(VLOOKUP($BE80,Tables!$M$3:$U$201,BF$2,0)))</f>
        <v>14</v>
      </c>
      <c r="BG80" s="4">
        <f>IF(ISERROR(VLOOKUP($BE80,Tables!$M$3:$U$201,BG$2,0)),"0",(VLOOKUP($BE80,Tables!$M$3:$U$201,BG$2,0)))</f>
        <v>2</v>
      </c>
      <c r="BH80" s="4">
        <f>IF(ISERROR(VLOOKUP($BE80,Tables!$M$3:$U$201,BH$2,0)),"0",(VLOOKUP($BE80,Tables!$M$3:$U$201,BH$2,0)))</f>
        <v>2</v>
      </c>
      <c r="BI80" s="4">
        <f>IF(ISERROR(VLOOKUP($BE80,Tables!$M$3:$U$201,BI$2,0)),"0",(VLOOKUP($BE80,Tables!$M$3:$U$201,BI$2,0)))</f>
        <v>10</v>
      </c>
      <c r="BJ80" s="4">
        <f>IF(ISERROR(VLOOKUP($BE80,Tables!$M$3:$U$201,BJ$2,0)),"0",(VLOOKUP($BE80,Tables!$M$3:$U$201,BJ$2,0)))</f>
        <v>9</v>
      </c>
      <c r="BK80" s="4">
        <f>IF(ISERROR(VLOOKUP($BE80,Tables!$M$3:$U$201,BK$2,0)),"0",(VLOOKUP($BE80,Tables!$M$3:$U$201,BK$2,0)))</f>
        <v>35</v>
      </c>
      <c r="BL80" s="4">
        <f>IF(ISERROR(VLOOKUP($BE80,Tables!$M$3:$U$201,BL$2,0)),"0",(VLOOKUP($BE80,Tables!$M$3:$U$201,BL$2,0)))</f>
        <v>-26</v>
      </c>
      <c r="BM80" s="321">
        <f>IF(ISERROR(VLOOKUP($BE80,Tables!$M$3:$U$201,BM$2,0)),"0",(VLOOKUP($BE80,Tables!$M$3:$U$201,BM$2,0)))</f>
        <v>8</v>
      </c>
      <c r="BN80" s="20">
        <v>74</v>
      </c>
      <c r="BO80" s="12">
        <f t="shared" si="42"/>
        <v>134</v>
      </c>
      <c r="BP80" s="13">
        <f t="shared" si="43"/>
        <v>4</v>
      </c>
      <c r="BQ80" s="12">
        <f t="shared" si="44"/>
        <v>109</v>
      </c>
      <c r="BR80" s="13">
        <f t="shared" si="45"/>
        <v>3</v>
      </c>
      <c r="BS80" s="12">
        <f t="shared" si="46"/>
        <v>152</v>
      </c>
      <c r="BT80" s="16">
        <f t="shared" si="47"/>
        <v>134109152</v>
      </c>
      <c r="BU80" s="13">
        <f t="shared" si="48"/>
        <v>1</v>
      </c>
      <c r="BV80" s="24" t="str">
        <f t="shared" si="49"/>
        <v>0</v>
      </c>
      <c r="BW80" s="14">
        <v>74</v>
      </c>
      <c r="BX80" s="16">
        <f t="shared" si="50"/>
        <v>134109152000</v>
      </c>
      <c r="BY80" s="15" t="e">
        <f>VLOOKUP(E80,#REF!,2,0)</f>
        <v>#REF!</v>
      </c>
      <c r="BZ80" s="15">
        <f t="shared" si="51"/>
        <v>135</v>
      </c>
      <c r="CA80" s="424">
        <f t="shared" si="52"/>
        <v>1</v>
      </c>
    </row>
    <row r="81" spans="1:79" ht="26.25" customHeight="1" thickBot="1" x14ac:dyDescent="0.3">
      <c r="A81" s="55"/>
      <c r="B81" s="726">
        <f t="shared" si="33"/>
        <v>75</v>
      </c>
      <c r="C81" s="727"/>
      <c r="D81" s="350"/>
      <c r="E81" s="38" t="str">
        <f t="shared" si="53"/>
        <v>Ruhbi</v>
      </c>
      <c r="F81" s="39">
        <f t="shared" si="54"/>
        <v>1</v>
      </c>
      <c r="G81" s="40">
        <f t="shared" si="34"/>
        <v>20</v>
      </c>
      <c r="H81" s="41">
        <f t="shared" si="35"/>
        <v>10</v>
      </c>
      <c r="I81" s="41">
        <f t="shared" si="36"/>
        <v>3</v>
      </c>
      <c r="J81" s="41">
        <f t="shared" si="37"/>
        <v>7</v>
      </c>
      <c r="K81" s="41">
        <f t="shared" si="38"/>
        <v>34</v>
      </c>
      <c r="L81" s="41">
        <f t="shared" si="39"/>
        <v>31</v>
      </c>
      <c r="M81" s="42">
        <f t="shared" si="40"/>
        <v>3</v>
      </c>
      <c r="N81" s="43">
        <f t="shared" si="41"/>
        <v>33</v>
      </c>
      <c r="O81" s="406" t="e">
        <f t="shared" si="57"/>
        <v>#REF!</v>
      </c>
      <c r="P81" s="406" t="e">
        <f t="shared" si="57"/>
        <v>#REF!</v>
      </c>
      <c r="Q81" s="406" t="e">
        <f t="shared" si="57"/>
        <v>#REF!</v>
      </c>
      <c r="R81" s="406" t="e">
        <f t="shared" si="57"/>
        <v>#REF!</v>
      </c>
      <c r="S81" s="406" t="e">
        <f t="shared" si="57"/>
        <v>#REF!</v>
      </c>
      <c r="T81" s="406" t="e">
        <f t="shared" si="57"/>
        <v>#REF!</v>
      </c>
      <c r="U81" s="406" t="e">
        <f t="shared" si="57"/>
        <v>#REF!</v>
      </c>
      <c r="V81" s="54" t="e">
        <f t="shared" si="57"/>
        <v>#REF!</v>
      </c>
      <c r="W81" s="407" t="e">
        <f t="shared" si="57"/>
        <v>#REF!</v>
      </c>
      <c r="X81" s="406" t="e">
        <f t="shared" si="57"/>
        <v>#REF!</v>
      </c>
      <c r="Y81" s="406" t="e">
        <f t="shared" si="57"/>
        <v>#REF!</v>
      </c>
      <c r="Z81" s="406" t="e">
        <f t="shared" si="57"/>
        <v>#REF!</v>
      </c>
      <c r="AA81" s="406" t="e">
        <f t="shared" si="57"/>
        <v>#REF!</v>
      </c>
      <c r="AB81" s="406" t="e">
        <f t="shared" si="57"/>
        <v>#REF!</v>
      </c>
      <c r="AC81" s="406" t="e">
        <f t="shared" si="57"/>
        <v>#REF!</v>
      </c>
      <c r="AD81" s="54" t="e">
        <f t="shared" si="57"/>
        <v>#REF!</v>
      </c>
      <c r="AE81" s="54"/>
      <c r="AF81" s="462">
        <f t="shared" si="32"/>
        <v>1.65</v>
      </c>
      <c r="AG81" s="54"/>
      <c r="AH81" s="463">
        <f t="shared" si="55"/>
        <v>17</v>
      </c>
      <c r="AI81" s="55"/>
      <c r="AJ81" s="481" t="str">
        <f>IF(ISERROR(VLOOKUP(E81,'2004'!$P$10:$AB$18,13,0)),"-",VLOOKUP(E81,'2004'!$P$10:$AB$18,13,0))</f>
        <v>-</v>
      </c>
      <c r="AK81" s="360" t="str">
        <f>IF(ISERROR(VLOOKUP(E81,'2005'!$P$10:$AB$18,13,0)),"-",VLOOKUP(E81,'2005'!$P$10:$AB$18,13,0))</f>
        <v>-</v>
      </c>
      <c r="AL81" s="360" t="str">
        <f>IF(ISERROR(VLOOKUP(E81,'2006'!$P$10:$AB$60,13,0)),"-",VLOOKUP(E81,'2006'!$P$10:$AB$60,13,0))</f>
        <v>-</v>
      </c>
      <c r="AM81" s="360" t="str">
        <f>IF(ISERROR(VLOOKUP(E81,'2007'!$P$10:$AB$60,13,0)),"-",VLOOKUP(E81,'2007'!$P$10:$AB$60,13,0))</f>
        <v>-</v>
      </c>
      <c r="AN81" s="360" t="str">
        <f>IF(ISERROR(VLOOKUP(E81,'2008'!$P$10:$AB$60,13,0)),"-",VLOOKUP(E81,'2008'!$P$10:$AB$60,13,0))</f>
        <v>-</v>
      </c>
      <c r="AO81" s="360" t="str">
        <f>IF(ISERROR(VLOOKUP(E81,'2009'!$P$10:$AB$80,13,0)),"-",VLOOKUP(E81,'2009'!$P$10:$AB$80,13,0))</f>
        <v>-</v>
      </c>
      <c r="AP81" s="360" t="str">
        <f>IF(ISERROR(VLOOKUP(E81,'2010'!$P$10:$AB$42,13,0)),"-",VLOOKUP(E81,'2010'!$P$10:$AB$42,13,0))</f>
        <v>-</v>
      </c>
      <c r="AQ81" s="360" t="str">
        <f>IF(ISERROR(VLOOKUP(E81,'2011'!$P$10:$AB$28,13,0)),"-",VLOOKUP(E81,'2011'!$P$10:$AB$28,13,0))</f>
        <v>-</v>
      </c>
      <c r="AR81" s="360" t="str">
        <f>IF(ISERROR(VLOOKUP(E81,'2012'!$P$10:$AB$46,13,0)),"-",VLOOKUP(E81,'2012'!$P$10:$AB$46,13,0))</f>
        <v>-</v>
      </c>
      <c r="AS81" s="360" t="str">
        <f>IF(ISERROR(VLOOKUP(E81,'2013'!$P$10:$AB$45,13,0)),"-",VLOOKUP(E81,'2013'!$P$10:$AB$45,13,0))</f>
        <v>-</v>
      </c>
      <c r="AT81" s="360" t="str">
        <f>IF(ISERROR(VLOOKUP(E81,'2014'!$P$10:$AB$43,13,0)),"-",VLOOKUP(E81,'2014'!$P$10:$AB$43,13,0))</f>
        <v>-</v>
      </c>
      <c r="AU81" s="360" t="str">
        <f>IF(ISERROR(VLOOKUP(E81,'2015'!$P$10:$AB$69,13,0)),"-",VLOOKUP(E81,'2015'!$P$10:$AB$69,13,0))</f>
        <v>-</v>
      </c>
      <c r="AV81" s="360" t="str">
        <f>IF(ISERROR(VLOOKUP(E81,'2016'!$P$10:$AB$49,13,0)),"-",VLOOKUP(E81,'2016'!$P$10:$AB$49,13,0))</f>
        <v>-</v>
      </c>
      <c r="AW81" s="458">
        <f>IF(ISERROR(VLOOKUP(E81,'2017'!$P$10:$AB$47,13,0)),"-",VLOOKUP(E81,'2017'!$P$10:$AB$47,13,0))</f>
        <v>17</v>
      </c>
      <c r="AX81" s="359" t="str">
        <f>IF(ISERROR(VLOOKUP(E81,'2018'!$P$10:$AB$55,13,0)),"-",VLOOKUP(E81,'2018'!$P$10:$AB$55,13,0))</f>
        <v>-</v>
      </c>
      <c r="AY81" s="359" t="str">
        <f>IF(ISERROR(VLOOKUP(E81,'2019'!$P$10:$AB$55,13,0)),"-",VLOOKUP(E81,'2019'!$P$10:$AB$55,13,0))</f>
        <v>-</v>
      </c>
      <c r="AZ81" s="359" t="str">
        <f>IF(ISERROR(VLOOKUP(E81,'2020'!$P$10:$AB$47,13,0)),"-",VLOOKUP(E81,'2020'!$P$10:$AB$47,13,0))</f>
        <v>-</v>
      </c>
      <c r="BA81" s="480" t="str">
        <f>IF(ISERROR(VLOOKUP(E81,'2021'!$P$10:$AB$47,13,0)),"-",VLOOKUP(E81,'2021'!$P$10:$AB$47,13,0))</f>
        <v>-</v>
      </c>
      <c r="BB81" s="358"/>
      <c r="BD81" s="25">
        <f t="shared" si="56"/>
        <v>101</v>
      </c>
      <c r="BE81" s="5" t="s">
        <v>211</v>
      </c>
      <c r="BF81" s="3">
        <f>IF(ISERROR(VLOOKUP($BE81,Tables!$M$3:$U$201,BF$2,0)),"0",(VLOOKUP($BE81,Tables!$M$3:$U$201,BF$2,0)))</f>
        <v>18</v>
      </c>
      <c r="BG81" s="4">
        <f>IF(ISERROR(VLOOKUP($BE81,Tables!$M$3:$U$201,BG$2,0)),"0",(VLOOKUP($BE81,Tables!$M$3:$U$201,BG$2,0)))</f>
        <v>6</v>
      </c>
      <c r="BH81" s="4">
        <f>IF(ISERROR(VLOOKUP($BE81,Tables!$M$3:$U$201,BH$2,0)),"0",(VLOOKUP($BE81,Tables!$M$3:$U$201,BH$2,0)))</f>
        <v>3</v>
      </c>
      <c r="BI81" s="4">
        <f>IF(ISERROR(VLOOKUP($BE81,Tables!$M$3:$U$201,BI$2,0)),"0",(VLOOKUP($BE81,Tables!$M$3:$U$201,BI$2,0)))</f>
        <v>9</v>
      </c>
      <c r="BJ81" s="4">
        <f>IF(ISERROR(VLOOKUP($BE81,Tables!$M$3:$U$201,BJ$2,0)),"0",(VLOOKUP($BE81,Tables!$M$3:$U$201,BJ$2,0)))</f>
        <v>22</v>
      </c>
      <c r="BK81" s="4">
        <f>IF(ISERROR(VLOOKUP($BE81,Tables!$M$3:$U$201,BK$2,0)),"0",(VLOOKUP($BE81,Tables!$M$3:$U$201,BK$2,0)))</f>
        <v>36</v>
      </c>
      <c r="BL81" s="4">
        <f>IF(ISERROR(VLOOKUP($BE81,Tables!$M$3:$U$201,BL$2,0)),"0",(VLOOKUP($BE81,Tables!$M$3:$U$201,BL$2,0)))</f>
        <v>-14</v>
      </c>
      <c r="BM81" s="321">
        <f>IF(ISERROR(VLOOKUP($BE81,Tables!$M$3:$U$201,BM$2,0)),"0",(VLOOKUP($BE81,Tables!$M$3:$U$201,BM$2,0)))</f>
        <v>21</v>
      </c>
      <c r="BN81" s="20">
        <v>75</v>
      </c>
      <c r="BO81" s="12">
        <f t="shared" si="42"/>
        <v>98</v>
      </c>
      <c r="BP81" s="13">
        <f t="shared" si="43"/>
        <v>4</v>
      </c>
      <c r="BQ81" s="12">
        <f t="shared" si="44"/>
        <v>74</v>
      </c>
      <c r="BR81" s="13">
        <f t="shared" si="45"/>
        <v>6</v>
      </c>
      <c r="BS81" s="12">
        <f t="shared" si="46"/>
        <v>110</v>
      </c>
      <c r="BT81" s="16">
        <f t="shared" si="47"/>
        <v>98074110</v>
      </c>
      <c r="BU81" s="13">
        <f t="shared" si="48"/>
        <v>1</v>
      </c>
      <c r="BV81" s="24" t="str">
        <f t="shared" si="49"/>
        <v>0</v>
      </c>
      <c r="BW81" s="14">
        <v>75</v>
      </c>
      <c r="BX81" s="16">
        <f t="shared" si="50"/>
        <v>98074110000</v>
      </c>
      <c r="BY81" s="15" t="e">
        <f>VLOOKUP(E81,#REF!,2,0)</f>
        <v>#REF!</v>
      </c>
      <c r="BZ81" s="15">
        <f t="shared" si="51"/>
        <v>101</v>
      </c>
      <c r="CA81" s="424">
        <f t="shared" si="52"/>
        <v>1</v>
      </c>
    </row>
    <row r="82" spans="1:79" ht="26.25" customHeight="1" thickBot="1" x14ac:dyDescent="0.3">
      <c r="A82" s="55"/>
      <c r="B82" s="726">
        <f t="shared" si="33"/>
        <v>76</v>
      </c>
      <c r="C82" s="727"/>
      <c r="D82" s="350"/>
      <c r="E82" s="38" t="str">
        <f t="shared" si="53"/>
        <v>arcisas</v>
      </c>
      <c r="F82" s="39">
        <f t="shared" si="54"/>
        <v>2</v>
      </c>
      <c r="G82" s="40">
        <f t="shared" si="34"/>
        <v>32</v>
      </c>
      <c r="H82" s="41">
        <f t="shared" si="35"/>
        <v>10</v>
      </c>
      <c r="I82" s="41">
        <f t="shared" si="36"/>
        <v>3</v>
      </c>
      <c r="J82" s="41">
        <f t="shared" si="37"/>
        <v>19</v>
      </c>
      <c r="K82" s="41">
        <f t="shared" si="38"/>
        <v>49</v>
      </c>
      <c r="L82" s="41">
        <f t="shared" si="39"/>
        <v>55</v>
      </c>
      <c r="M82" s="42">
        <f t="shared" si="40"/>
        <v>-6</v>
      </c>
      <c r="N82" s="43">
        <f t="shared" si="41"/>
        <v>33</v>
      </c>
      <c r="O82" s="406" t="e">
        <f t="shared" si="57"/>
        <v>#REF!</v>
      </c>
      <c r="P82" s="406" t="e">
        <f t="shared" si="57"/>
        <v>#REF!</v>
      </c>
      <c r="Q82" s="406" t="e">
        <f t="shared" si="57"/>
        <v>#REF!</v>
      </c>
      <c r="R82" s="406" t="e">
        <f t="shared" si="57"/>
        <v>#REF!</v>
      </c>
      <c r="S82" s="406" t="e">
        <f t="shared" si="57"/>
        <v>#REF!</v>
      </c>
      <c r="T82" s="406" t="e">
        <f t="shared" si="57"/>
        <v>#REF!</v>
      </c>
      <c r="U82" s="406" t="e">
        <f t="shared" si="57"/>
        <v>#REF!</v>
      </c>
      <c r="V82" s="54" t="e">
        <f t="shared" si="57"/>
        <v>#REF!</v>
      </c>
      <c r="W82" s="407" t="e">
        <f t="shared" si="57"/>
        <v>#REF!</v>
      </c>
      <c r="X82" s="406" t="e">
        <f t="shared" si="57"/>
        <v>#REF!</v>
      </c>
      <c r="Y82" s="406" t="e">
        <f t="shared" si="57"/>
        <v>#REF!</v>
      </c>
      <c r="Z82" s="406" t="e">
        <f t="shared" si="57"/>
        <v>#REF!</v>
      </c>
      <c r="AA82" s="406" t="e">
        <f t="shared" si="57"/>
        <v>#REF!</v>
      </c>
      <c r="AB82" s="406" t="e">
        <f t="shared" si="57"/>
        <v>#REF!</v>
      </c>
      <c r="AC82" s="406" t="e">
        <f t="shared" si="57"/>
        <v>#REF!</v>
      </c>
      <c r="AD82" s="54" t="e">
        <f t="shared" si="57"/>
        <v>#REF!</v>
      </c>
      <c r="AE82" s="54"/>
      <c r="AF82" s="462">
        <f t="shared" si="32"/>
        <v>1.03125</v>
      </c>
      <c r="AG82" s="54"/>
      <c r="AH82" s="463">
        <f t="shared" si="55"/>
        <v>27</v>
      </c>
      <c r="AI82" s="55"/>
      <c r="AJ82" s="481" t="str">
        <f>IF(ISERROR(VLOOKUP(E82,'2004'!$P$10:$AB$18,13,0)),"-",VLOOKUP(E82,'2004'!$P$10:$AB$18,13,0))</f>
        <v>-</v>
      </c>
      <c r="AK82" s="360" t="str">
        <f>IF(ISERROR(VLOOKUP(E82,'2005'!$P$10:$AB$18,13,0)),"-",VLOOKUP(E82,'2005'!$P$10:$AB$18,13,0))</f>
        <v>-</v>
      </c>
      <c r="AL82" s="360" t="str">
        <f>IF(ISERROR(VLOOKUP(E82,'2006'!$P$10:$AB$60,13,0)),"-",VLOOKUP(E82,'2006'!$P$10:$AB$60,13,0))</f>
        <v>-</v>
      </c>
      <c r="AM82" s="360" t="str">
        <f>IF(ISERROR(VLOOKUP(E82,'2007'!$P$10:$AB$60,13,0)),"-",VLOOKUP(E82,'2007'!$P$10:$AB$60,13,0))</f>
        <v>-</v>
      </c>
      <c r="AN82" s="360" t="str">
        <f>IF(ISERROR(VLOOKUP(E82,'2008'!$P$10:$AB$60,13,0)),"-",VLOOKUP(E82,'2008'!$P$10:$AB$60,13,0))</f>
        <v>-</v>
      </c>
      <c r="AO82" s="360" t="str">
        <f>IF(ISERROR(VLOOKUP(E82,'2009'!$P$10:$AB$80,13,0)),"-",VLOOKUP(E82,'2009'!$P$10:$AB$80,13,0))</f>
        <v>-</v>
      </c>
      <c r="AP82" s="360" t="str">
        <f>IF(ISERROR(VLOOKUP(E82,'2010'!$P$10:$AB$42,13,0)),"-",VLOOKUP(E82,'2010'!$P$10:$AB$42,13,0))</f>
        <v>-</v>
      </c>
      <c r="AQ82" s="360" t="str">
        <f>IF(ISERROR(VLOOKUP(E82,'2011'!$P$10:$AB$28,13,0)),"-",VLOOKUP(E82,'2011'!$P$10:$AB$28,13,0))</f>
        <v>-</v>
      </c>
      <c r="AR82" s="360" t="str">
        <f>IF(ISERROR(VLOOKUP(E82,'2012'!$P$10:$AB$46,13,0)),"-",VLOOKUP(E82,'2012'!$P$10:$AB$46,13,0))</f>
        <v>-</v>
      </c>
      <c r="AS82" s="360" t="str">
        <f>IF(ISERROR(VLOOKUP(E82,'2013'!$P$10:$AB$45,13,0)),"-",VLOOKUP(E82,'2013'!$P$10:$AB$45,13,0))</f>
        <v>-</v>
      </c>
      <c r="AT82" s="360" t="str">
        <f>IF(ISERROR(VLOOKUP(E82,'2014'!$P$10:$AB$43,13,0)),"-",VLOOKUP(E82,'2014'!$P$10:$AB$43,13,0))</f>
        <v>-</v>
      </c>
      <c r="AU82" s="360" t="str">
        <f>IF(ISERROR(VLOOKUP(E82,'2015'!$P$10:$AB$69,13,0)),"-",VLOOKUP(E82,'2015'!$P$10:$AB$69,13,0))</f>
        <v>-</v>
      </c>
      <c r="AV82" s="360" t="str">
        <f>IF(ISERROR(VLOOKUP(E82,'2016'!$P$10:$AB$49,13,0)),"-",VLOOKUP(E82,'2016'!$P$10:$AB$49,13,0))</f>
        <v>-</v>
      </c>
      <c r="AW82" s="458" t="str">
        <f>IF(ISERROR(VLOOKUP(E82,'2017'!$P$10:$AB$47,13,0)),"-",VLOOKUP(E82,'2017'!$P$10:$AB$47,13,0))</f>
        <v>-</v>
      </c>
      <c r="AX82" s="359">
        <f>IF(ISERROR(VLOOKUP(E82,'2018'!$P$10:$AB$55,13,0)),"-",VLOOKUP(E82,'2018'!$P$10:$AB$55,13,0))</f>
        <v>27</v>
      </c>
      <c r="AY82" s="359">
        <f>IF(ISERROR(VLOOKUP(E82,'2019'!$P$10:$AB$55,13,0)),"-",VLOOKUP(E82,'2019'!$P$10:$AB$55,13,0))</f>
        <v>30</v>
      </c>
      <c r="AZ82" s="359" t="str">
        <f>IF(ISERROR(VLOOKUP(E82,'2020'!$P$10:$AB$47,13,0)),"-",VLOOKUP(E82,'2020'!$P$10:$AB$47,13,0))</f>
        <v>-</v>
      </c>
      <c r="BA82" s="480" t="str">
        <f>IF(ISERROR(VLOOKUP(E82,'2021'!$P$10:$AB$47,13,0)),"-",VLOOKUP(E82,'2021'!$P$10:$AB$47,13,0))</f>
        <v>-</v>
      </c>
      <c r="BB82" s="358"/>
      <c r="BD82" s="25">
        <f t="shared" si="56"/>
        <v>66</v>
      </c>
      <c r="BE82" s="5" t="s">
        <v>209</v>
      </c>
      <c r="BF82" s="3">
        <f>IF(ISERROR(VLOOKUP($BE82,Tables!$M$3:$U$201,BF$2,0)),"0",(VLOOKUP($BE82,Tables!$M$3:$U$201,BF$2,0)))</f>
        <v>30</v>
      </c>
      <c r="BG82" s="4">
        <f>IF(ISERROR(VLOOKUP($BE82,Tables!$M$3:$U$201,BG$2,0)),"0",(VLOOKUP($BE82,Tables!$M$3:$U$201,BG$2,0)))</f>
        <v>13</v>
      </c>
      <c r="BH82" s="4">
        <f>IF(ISERROR(VLOOKUP($BE82,Tables!$M$3:$U$201,BH$2,0)),"0",(VLOOKUP($BE82,Tables!$M$3:$U$201,BH$2,0)))</f>
        <v>5</v>
      </c>
      <c r="BI82" s="4">
        <f>IF(ISERROR(VLOOKUP($BE82,Tables!$M$3:$U$201,BI$2,0)),"0",(VLOOKUP($BE82,Tables!$M$3:$U$201,BI$2,0)))</f>
        <v>12</v>
      </c>
      <c r="BJ82" s="4">
        <f>IF(ISERROR(VLOOKUP($BE82,Tables!$M$3:$U$201,BJ$2,0)),"0",(VLOOKUP($BE82,Tables!$M$3:$U$201,BJ$2,0)))</f>
        <v>57</v>
      </c>
      <c r="BK82" s="4">
        <f>IF(ISERROR(VLOOKUP($BE82,Tables!$M$3:$U$201,BK$2,0)),"0",(VLOOKUP($BE82,Tables!$M$3:$U$201,BK$2,0)))</f>
        <v>56</v>
      </c>
      <c r="BL82" s="4">
        <f>IF(ISERROR(VLOOKUP($BE82,Tables!$M$3:$U$201,BL$2,0)),"0",(VLOOKUP($BE82,Tables!$M$3:$U$201,BL$2,0)))</f>
        <v>1</v>
      </c>
      <c r="BM82" s="321">
        <f>IF(ISERROR(VLOOKUP($BE82,Tables!$M$3:$U$201,BM$2,0)),"0",(VLOOKUP($BE82,Tables!$M$3:$U$201,BM$2,0)))</f>
        <v>44</v>
      </c>
      <c r="BN82" s="20">
        <v>76</v>
      </c>
      <c r="BO82" s="12">
        <f t="shared" si="42"/>
        <v>66</v>
      </c>
      <c r="BP82" s="13">
        <f t="shared" si="43"/>
        <v>2</v>
      </c>
      <c r="BQ82" s="12">
        <f t="shared" si="44"/>
        <v>54</v>
      </c>
      <c r="BR82" s="13">
        <f t="shared" si="45"/>
        <v>2</v>
      </c>
      <c r="BS82" s="12">
        <f t="shared" si="46"/>
        <v>64</v>
      </c>
      <c r="BT82" s="16">
        <f t="shared" si="47"/>
        <v>66054064</v>
      </c>
      <c r="BU82" s="13">
        <f t="shared" si="48"/>
        <v>1</v>
      </c>
      <c r="BV82" s="24" t="str">
        <f t="shared" si="49"/>
        <v>0</v>
      </c>
      <c r="BW82" s="14">
        <v>76</v>
      </c>
      <c r="BX82" s="16">
        <f t="shared" si="50"/>
        <v>66054064000</v>
      </c>
      <c r="BY82" s="15" t="e">
        <f>VLOOKUP(E82,#REF!,2,0)</f>
        <v>#REF!</v>
      </c>
      <c r="BZ82" s="15">
        <f t="shared" si="51"/>
        <v>66</v>
      </c>
      <c r="CA82" s="424">
        <f t="shared" si="52"/>
        <v>1</v>
      </c>
    </row>
    <row r="83" spans="1:79" ht="26.25" customHeight="1" thickBot="1" x14ac:dyDescent="0.3">
      <c r="A83" s="55"/>
      <c r="B83" s="726">
        <f t="shared" si="33"/>
        <v>77</v>
      </c>
      <c r="C83" s="727"/>
      <c r="D83" s="350"/>
      <c r="E83" s="38" t="str">
        <f t="shared" si="53"/>
        <v>Asboy</v>
      </c>
      <c r="F83" s="39">
        <f t="shared" si="54"/>
        <v>2</v>
      </c>
      <c r="G83" s="40">
        <f t="shared" si="34"/>
        <v>31</v>
      </c>
      <c r="H83" s="41">
        <f t="shared" si="35"/>
        <v>9</v>
      </c>
      <c r="I83" s="41">
        <f t="shared" si="36"/>
        <v>6</v>
      </c>
      <c r="J83" s="41">
        <f t="shared" si="37"/>
        <v>16</v>
      </c>
      <c r="K83" s="41">
        <f t="shared" si="38"/>
        <v>38</v>
      </c>
      <c r="L83" s="41">
        <f t="shared" si="39"/>
        <v>62</v>
      </c>
      <c r="M83" s="42">
        <f t="shared" si="40"/>
        <v>-24</v>
      </c>
      <c r="N83" s="43">
        <f t="shared" si="41"/>
        <v>33</v>
      </c>
      <c r="O83" s="406" t="e">
        <f t="shared" si="57"/>
        <v>#REF!</v>
      </c>
      <c r="P83" s="406" t="e">
        <f t="shared" si="57"/>
        <v>#REF!</v>
      </c>
      <c r="Q83" s="406" t="e">
        <f t="shared" si="57"/>
        <v>#REF!</v>
      </c>
      <c r="R83" s="406" t="e">
        <f t="shared" si="57"/>
        <v>#REF!</v>
      </c>
      <c r="S83" s="406" t="e">
        <f t="shared" si="57"/>
        <v>#REF!</v>
      </c>
      <c r="T83" s="406" t="e">
        <f t="shared" si="57"/>
        <v>#REF!</v>
      </c>
      <c r="U83" s="406" t="e">
        <f t="shared" si="57"/>
        <v>#REF!</v>
      </c>
      <c r="V83" s="54" t="e">
        <f t="shared" si="57"/>
        <v>#REF!</v>
      </c>
      <c r="W83" s="407" t="e">
        <f t="shared" si="57"/>
        <v>#REF!</v>
      </c>
      <c r="X83" s="406" t="e">
        <f t="shared" si="57"/>
        <v>#REF!</v>
      </c>
      <c r="Y83" s="406" t="e">
        <f t="shared" si="57"/>
        <v>#REF!</v>
      </c>
      <c r="Z83" s="406" t="e">
        <f t="shared" si="57"/>
        <v>#REF!</v>
      </c>
      <c r="AA83" s="406" t="e">
        <f t="shared" si="57"/>
        <v>#REF!</v>
      </c>
      <c r="AB83" s="406" t="e">
        <f t="shared" si="57"/>
        <v>#REF!</v>
      </c>
      <c r="AC83" s="406" t="e">
        <f t="shared" si="57"/>
        <v>#REF!</v>
      </c>
      <c r="AD83" s="54" t="e">
        <f t="shared" si="57"/>
        <v>#REF!</v>
      </c>
      <c r="AE83" s="54"/>
      <c r="AF83" s="462">
        <f t="shared" si="32"/>
        <v>1.064516129032258</v>
      </c>
      <c r="AG83" s="54"/>
      <c r="AH83" s="463">
        <f t="shared" si="55"/>
        <v>27</v>
      </c>
      <c r="AI83" s="55"/>
      <c r="AJ83" s="481" t="str">
        <f>IF(ISERROR(VLOOKUP(E83,'2004'!$P$10:$AB$18,13,0)),"-",VLOOKUP(E83,'2004'!$P$10:$AB$18,13,0))</f>
        <v>-</v>
      </c>
      <c r="AK83" s="360" t="str">
        <f>IF(ISERROR(VLOOKUP(E83,'2005'!$P$10:$AB$18,13,0)),"-",VLOOKUP(E83,'2005'!$P$10:$AB$18,13,0))</f>
        <v>-</v>
      </c>
      <c r="AL83" s="360" t="str">
        <f>IF(ISERROR(VLOOKUP(E83,'2006'!$P$10:$AB$60,13,0)),"-",VLOOKUP(E83,'2006'!$P$10:$AB$60,13,0))</f>
        <v>-</v>
      </c>
      <c r="AM83" s="360" t="str">
        <f>IF(ISERROR(VLOOKUP(E83,'2007'!$P$10:$AB$60,13,0)),"-",VLOOKUP(E83,'2007'!$P$10:$AB$60,13,0))</f>
        <v>-</v>
      </c>
      <c r="AN83" s="360">
        <f>IF(ISERROR(VLOOKUP(E83,'2008'!$P$10:$AB$60,13,0)),"-",VLOOKUP(E83,'2008'!$P$10:$AB$60,13,0))</f>
        <v>35</v>
      </c>
      <c r="AO83" s="360">
        <f>IF(ISERROR(VLOOKUP(E83,'2009'!$P$10:$AB$80,13,0)),"-",VLOOKUP(E83,'2009'!$P$10:$AB$80,13,0))</f>
        <v>27</v>
      </c>
      <c r="AP83" s="360" t="str">
        <f>IF(ISERROR(VLOOKUP(E83,'2010'!$P$10:$AB$42,13,0)),"-",VLOOKUP(E83,'2010'!$P$10:$AB$42,13,0))</f>
        <v>-</v>
      </c>
      <c r="AQ83" s="360" t="str">
        <f>IF(ISERROR(VLOOKUP(E83,'2011'!$P$10:$AB$28,13,0)),"-",VLOOKUP(E83,'2011'!$P$10:$AB$28,13,0))</f>
        <v>-</v>
      </c>
      <c r="AR83" s="360" t="str">
        <f>IF(ISERROR(VLOOKUP(E83,'2012'!$P$10:$AB$46,13,0)),"-",VLOOKUP(E83,'2012'!$P$10:$AB$46,13,0))</f>
        <v>-</v>
      </c>
      <c r="AS83" s="360" t="str">
        <f>IF(ISERROR(VLOOKUP(E83,'2013'!$P$10:$AB$45,13,0)),"-",VLOOKUP(E83,'2013'!$P$10:$AB$45,13,0))</f>
        <v>-</v>
      </c>
      <c r="AT83" s="360" t="str">
        <f>IF(ISERROR(VLOOKUP(E83,'2014'!$P$10:$AB$43,13,0)),"-",VLOOKUP(E83,'2014'!$P$10:$AB$43,13,0))</f>
        <v>-</v>
      </c>
      <c r="AU83" s="360" t="str">
        <f>IF(ISERROR(VLOOKUP(E83,'2015'!$P$10:$AB$69,13,0)),"-",VLOOKUP(E83,'2015'!$P$10:$AB$69,13,0))</f>
        <v>-</v>
      </c>
      <c r="AV83" s="360" t="str">
        <f>IF(ISERROR(VLOOKUP(E83,'2016'!$P$10:$AB$49,13,0)),"-",VLOOKUP(E83,'2016'!$P$10:$AB$49,13,0))</f>
        <v>-</v>
      </c>
      <c r="AW83" s="458" t="str">
        <f>IF(ISERROR(VLOOKUP(E83,'2017'!$P$10:$AB$47,13,0)),"-",VLOOKUP(E83,'2017'!$P$10:$AB$47,13,0))</f>
        <v>-</v>
      </c>
      <c r="AX83" s="359" t="str">
        <f>IF(ISERROR(VLOOKUP(E83,'2018'!$P$10:$AB$55,13,0)),"-",VLOOKUP(E83,'2018'!$P$10:$AB$55,13,0))</f>
        <v>-</v>
      </c>
      <c r="AY83" s="359" t="str">
        <f>IF(ISERROR(VLOOKUP(E83,'2019'!$P$10:$AB$55,13,0)),"-",VLOOKUP(E83,'2019'!$P$10:$AB$55,13,0))</f>
        <v>-</v>
      </c>
      <c r="AZ83" s="359" t="str">
        <f>IF(ISERROR(VLOOKUP(E83,'2020'!$P$10:$AB$47,13,0)),"-",VLOOKUP(E83,'2020'!$P$10:$AB$47,13,0))</f>
        <v>-</v>
      </c>
      <c r="BA83" s="480" t="str">
        <f>IF(ISERROR(VLOOKUP(E83,'2021'!$P$10:$AB$47,13,0)),"-",VLOOKUP(E83,'2021'!$P$10:$AB$47,13,0))</f>
        <v>-</v>
      </c>
      <c r="BB83" s="358"/>
      <c r="BD83" s="25">
        <f t="shared" si="56"/>
        <v>121</v>
      </c>
      <c r="BE83" s="5" t="s">
        <v>310</v>
      </c>
      <c r="BF83" s="3">
        <f>IF(ISERROR(VLOOKUP($BE83,Tables!$M$3:$U$201,BF$2,0)),"0",(VLOOKUP($BE83,Tables!$M$3:$U$201,BF$2,0)))</f>
        <v>16</v>
      </c>
      <c r="BG83" s="4">
        <f>IF(ISERROR(VLOOKUP($BE83,Tables!$M$3:$U$201,BG$2,0)),"0",(VLOOKUP($BE83,Tables!$M$3:$U$201,BG$2,0)))</f>
        <v>3</v>
      </c>
      <c r="BH83" s="4">
        <f>IF(ISERROR(VLOOKUP($BE83,Tables!$M$3:$U$201,BH$2,0)),"0",(VLOOKUP($BE83,Tables!$M$3:$U$201,BH$2,0)))</f>
        <v>2</v>
      </c>
      <c r="BI83" s="4">
        <f>IF(ISERROR(VLOOKUP($BE83,Tables!$M$3:$U$201,BI$2,0)),"0",(VLOOKUP($BE83,Tables!$M$3:$U$201,BI$2,0)))</f>
        <v>11</v>
      </c>
      <c r="BJ83" s="4">
        <f>IF(ISERROR(VLOOKUP($BE83,Tables!$M$3:$U$201,BJ$2,0)),"0",(VLOOKUP($BE83,Tables!$M$3:$U$201,BJ$2,0)))</f>
        <v>21</v>
      </c>
      <c r="BK83" s="4">
        <f>IF(ISERROR(VLOOKUP($BE83,Tables!$M$3:$U$201,BK$2,0)),"0",(VLOOKUP($BE83,Tables!$M$3:$U$201,BK$2,0)))</f>
        <v>45</v>
      </c>
      <c r="BL83" s="4">
        <f>IF(ISERROR(VLOOKUP($BE83,Tables!$M$3:$U$201,BL$2,0)),"0",(VLOOKUP($BE83,Tables!$M$3:$U$201,BL$2,0)))</f>
        <v>-24</v>
      </c>
      <c r="BM83" s="321">
        <f>IF(ISERROR(VLOOKUP($BE83,Tables!$M$3:$U$201,BM$2,0)),"0",(VLOOKUP($BE83,Tables!$M$3:$U$201,BM$2,0)))</f>
        <v>11</v>
      </c>
      <c r="BN83" s="20">
        <v>77</v>
      </c>
      <c r="BO83" s="12">
        <f t="shared" si="42"/>
        <v>117</v>
      </c>
      <c r="BP83" s="13">
        <f t="shared" si="43"/>
        <v>8</v>
      </c>
      <c r="BQ83" s="12">
        <f t="shared" si="44"/>
        <v>98</v>
      </c>
      <c r="BR83" s="13">
        <f t="shared" si="45"/>
        <v>3</v>
      </c>
      <c r="BS83" s="12">
        <f t="shared" si="46"/>
        <v>113</v>
      </c>
      <c r="BT83" s="16">
        <f t="shared" si="47"/>
        <v>117098113</v>
      </c>
      <c r="BU83" s="13">
        <f t="shared" si="48"/>
        <v>1</v>
      </c>
      <c r="BV83" s="24" t="str">
        <f t="shared" si="49"/>
        <v>0</v>
      </c>
      <c r="BW83" s="14">
        <v>77</v>
      </c>
      <c r="BX83" s="16">
        <f t="shared" si="50"/>
        <v>117098113000</v>
      </c>
      <c r="BY83" s="15" t="e">
        <f>VLOOKUP(E83,#REF!,2,0)</f>
        <v>#REF!</v>
      </c>
      <c r="BZ83" s="15">
        <f t="shared" si="51"/>
        <v>121</v>
      </c>
      <c r="CA83" s="424">
        <f t="shared" si="52"/>
        <v>1</v>
      </c>
    </row>
    <row r="84" spans="1:79" ht="26.25" customHeight="1" thickBot="1" x14ac:dyDescent="0.3">
      <c r="A84" s="55"/>
      <c r="B84" s="726">
        <f t="shared" si="33"/>
        <v>78</v>
      </c>
      <c r="C84" s="727"/>
      <c r="D84" s="350"/>
      <c r="E84" s="38" t="str">
        <f t="shared" si="53"/>
        <v>Uknow1</v>
      </c>
      <c r="F84" s="39">
        <f t="shared" si="54"/>
        <v>1</v>
      </c>
      <c r="G84" s="40">
        <f t="shared" si="34"/>
        <v>22</v>
      </c>
      <c r="H84" s="41">
        <f t="shared" si="35"/>
        <v>10</v>
      </c>
      <c r="I84" s="41">
        <f t="shared" si="36"/>
        <v>2</v>
      </c>
      <c r="J84" s="41">
        <f t="shared" si="37"/>
        <v>10</v>
      </c>
      <c r="K84" s="41">
        <f t="shared" si="38"/>
        <v>57</v>
      </c>
      <c r="L84" s="41">
        <f t="shared" si="39"/>
        <v>49</v>
      </c>
      <c r="M84" s="42">
        <f t="shared" si="40"/>
        <v>8</v>
      </c>
      <c r="N84" s="43">
        <f t="shared" si="41"/>
        <v>32</v>
      </c>
      <c r="O84" s="406" t="e">
        <f t="shared" si="57"/>
        <v>#REF!</v>
      </c>
      <c r="P84" s="406" t="e">
        <f t="shared" si="57"/>
        <v>#REF!</v>
      </c>
      <c r="Q84" s="406" t="e">
        <f t="shared" si="57"/>
        <v>#REF!</v>
      </c>
      <c r="R84" s="406" t="e">
        <f t="shared" si="57"/>
        <v>#REF!</v>
      </c>
      <c r="S84" s="406" t="e">
        <f t="shared" si="57"/>
        <v>#REF!</v>
      </c>
      <c r="T84" s="406" t="e">
        <f t="shared" si="57"/>
        <v>#REF!</v>
      </c>
      <c r="U84" s="406" t="e">
        <f t="shared" si="57"/>
        <v>#REF!</v>
      </c>
      <c r="V84" s="54" t="e">
        <f t="shared" si="57"/>
        <v>#REF!</v>
      </c>
      <c r="W84" s="407" t="e">
        <f t="shared" si="57"/>
        <v>#REF!</v>
      </c>
      <c r="X84" s="406" t="e">
        <f t="shared" si="57"/>
        <v>#REF!</v>
      </c>
      <c r="Y84" s="406" t="e">
        <f t="shared" si="57"/>
        <v>#REF!</v>
      </c>
      <c r="Z84" s="406" t="e">
        <f t="shared" si="57"/>
        <v>#REF!</v>
      </c>
      <c r="AA84" s="406" t="e">
        <f t="shared" si="57"/>
        <v>#REF!</v>
      </c>
      <c r="AB84" s="406" t="e">
        <f t="shared" si="57"/>
        <v>#REF!</v>
      </c>
      <c r="AC84" s="406" t="e">
        <f t="shared" si="57"/>
        <v>#REF!</v>
      </c>
      <c r="AD84" s="54" t="e">
        <f t="shared" si="57"/>
        <v>#REF!</v>
      </c>
      <c r="AE84" s="54"/>
      <c r="AF84" s="462">
        <f t="shared" si="32"/>
        <v>1.4545454545454546</v>
      </c>
      <c r="AG84" s="54"/>
      <c r="AH84" s="463">
        <f t="shared" si="55"/>
        <v>17</v>
      </c>
      <c r="AI84" s="55"/>
      <c r="AJ84" s="481" t="str">
        <f>IF(ISERROR(VLOOKUP(E84,'2004'!$P$10:$AB$18,13,0)),"-",VLOOKUP(E84,'2004'!$P$10:$AB$18,13,0))</f>
        <v>-</v>
      </c>
      <c r="AK84" s="360" t="str">
        <f>IF(ISERROR(VLOOKUP(E84,'2005'!$P$10:$AB$18,13,0)),"-",VLOOKUP(E84,'2005'!$P$10:$AB$18,13,0))</f>
        <v>-</v>
      </c>
      <c r="AL84" s="360" t="str">
        <f>IF(ISERROR(VLOOKUP(E84,'2006'!$P$10:$AB$60,13,0)),"-",VLOOKUP(E84,'2006'!$P$10:$AB$60,13,0))</f>
        <v>-</v>
      </c>
      <c r="AM84" s="360" t="str">
        <f>IF(ISERROR(VLOOKUP(E84,'2007'!$P$10:$AB$60,13,0)),"-",VLOOKUP(E84,'2007'!$P$10:$AB$60,13,0))</f>
        <v>-</v>
      </c>
      <c r="AN84" s="360" t="str">
        <f>IF(ISERROR(VLOOKUP(E84,'2008'!$P$10:$AB$60,13,0)),"-",VLOOKUP(E84,'2008'!$P$10:$AB$60,13,0))</f>
        <v>-</v>
      </c>
      <c r="AO84" s="360" t="str">
        <f>IF(ISERROR(VLOOKUP(E84,'2009'!$P$10:$AB$80,13,0)),"-",VLOOKUP(E84,'2009'!$P$10:$AB$80,13,0))</f>
        <v>-</v>
      </c>
      <c r="AP84" s="360" t="str">
        <f>IF(ISERROR(VLOOKUP(E84,'2010'!$P$10:$AB$42,13,0)),"-",VLOOKUP(E84,'2010'!$P$10:$AB$42,13,0))</f>
        <v>-</v>
      </c>
      <c r="AQ84" s="360" t="str">
        <f>IF(ISERROR(VLOOKUP(E84,'2011'!$P$10:$AB$28,13,0)),"-",VLOOKUP(E84,'2011'!$P$10:$AB$28,13,0))</f>
        <v>-</v>
      </c>
      <c r="AR84" s="360" t="str">
        <f>IF(ISERROR(VLOOKUP(E84,'2012'!$P$10:$AB$46,13,0)),"-",VLOOKUP(E84,'2012'!$P$10:$AB$46,13,0))</f>
        <v>-</v>
      </c>
      <c r="AS84" s="360" t="str">
        <f>IF(ISERROR(VLOOKUP(E84,'2013'!$P$10:$AB$45,13,0)),"-",VLOOKUP(E84,'2013'!$P$10:$AB$45,13,0))</f>
        <v>-</v>
      </c>
      <c r="AT84" s="360" t="str">
        <f>IF(ISERROR(VLOOKUP(E84,'2014'!$P$10:$AB$43,13,0)),"-",VLOOKUP(E84,'2014'!$P$10:$AB$43,13,0))</f>
        <v>-</v>
      </c>
      <c r="AU84" s="360" t="str">
        <f>IF(ISERROR(VLOOKUP(E84,'2015'!$P$10:$AB$69,13,0)),"-",VLOOKUP(E84,'2015'!$P$10:$AB$69,13,0))</f>
        <v>-</v>
      </c>
      <c r="AV84" s="360">
        <f>IF(ISERROR(VLOOKUP(E84,'2016'!$P$10:$AB$49,13,0)),"-",VLOOKUP(E84,'2016'!$P$10:$AB$49,13,0))</f>
        <v>17</v>
      </c>
      <c r="AW84" s="458" t="str">
        <f>IF(ISERROR(VLOOKUP(E84,'2017'!$P$10:$AB$47,13,0)),"-",VLOOKUP(E84,'2017'!$P$10:$AB$47,13,0))</f>
        <v>-</v>
      </c>
      <c r="AX84" s="359" t="str">
        <f>IF(ISERROR(VLOOKUP(E84,'2018'!$P$10:$AB$55,13,0)),"-",VLOOKUP(E84,'2018'!$P$10:$AB$55,13,0))</f>
        <v>-</v>
      </c>
      <c r="AY84" s="359" t="str">
        <f>IF(ISERROR(VLOOKUP(E84,'2019'!$P$10:$AB$55,13,0)),"-",VLOOKUP(E84,'2019'!$P$10:$AB$55,13,0))</f>
        <v>-</v>
      </c>
      <c r="AZ84" s="359" t="str">
        <f>IF(ISERROR(VLOOKUP(E84,'2020'!$P$10:$AB$47,13,0)),"-",VLOOKUP(E84,'2020'!$P$10:$AB$47,13,0))</f>
        <v>-</v>
      </c>
      <c r="BA84" s="480" t="str">
        <f>IF(ISERROR(VLOOKUP(E84,'2021'!$P$10:$AB$47,13,0)),"-",VLOOKUP(E84,'2021'!$P$10:$AB$47,13,0))</f>
        <v>-</v>
      </c>
      <c r="BB84" s="358"/>
      <c r="BD84" s="25">
        <f t="shared" si="56"/>
        <v>60</v>
      </c>
      <c r="BE84" s="5" t="s">
        <v>89</v>
      </c>
      <c r="BF84" s="3">
        <f>IF(ISERROR(VLOOKUP($BE84,Tables!$M$3:$U$201,BF$2,0)),"0",(VLOOKUP($BE84,Tables!$M$3:$U$201,BF$2,0)))</f>
        <v>33</v>
      </c>
      <c r="BG84" s="4">
        <f>IF(ISERROR(VLOOKUP($BE84,Tables!$M$3:$U$201,BG$2,0)),"0",(VLOOKUP($BE84,Tables!$M$3:$U$201,BG$2,0)))</f>
        <v>14</v>
      </c>
      <c r="BH84" s="4">
        <f>IF(ISERROR(VLOOKUP($BE84,Tables!$M$3:$U$201,BH$2,0)),"0",(VLOOKUP($BE84,Tables!$M$3:$U$201,BH$2,0)))</f>
        <v>7</v>
      </c>
      <c r="BI84" s="4">
        <f>IF(ISERROR(VLOOKUP($BE84,Tables!$M$3:$U$201,BI$2,0)),"0",(VLOOKUP($BE84,Tables!$M$3:$U$201,BI$2,0)))</f>
        <v>12</v>
      </c>
      <c r="BJ84" s="4">
        <f>IF(ISERROR(VLOOKUP($BE84,Tables!$M$3:$U$201,BJ$2,0)),"0",(VLOOKUP($BE84,Tables!$M$3:$U$201,BJ$2,0)))</f>
        <v>56</v>
      </c>
      <c r="BK84" s="4">
        <f>IF(ISERROR(VLOOKUP($BE84,Tables!$M$3:$U$201,BK$2,0)),"0",(VLOOKUP($BE84,Tables!$M$3:$U$201,BK$2,0)))</f>
        <v>49</v>
      </c>
      <c r="BL84" s="4">
        <f>IF(ISERROR(VLOOKUP($BE84,Tables!$M$3:$U$201,BL$2,0)),"0",(VLOOKUP($BE84,Tables!$M$3:$U$201,BL$2,0)))</f>
        <v>7</v>
      </c>
      <c r="BM84" s="321">
        <f>IF(ISERROR(VLOOKUP($BE84,Tables!$M$3:$U$201,BM$2,0)),"0",(VLOOKUP($BE84,Tables!$M$3:$U$201,BM$2,0)))</f>
        <v>49</v>
      </c>
      <c r="BN84" s="20">
        <v>78</v>
      </c>
      <c r="BO84" s="12">
        <f t="shared" si="42"/>
        <v>60</v>
      </c>
      <c r="BP84" s="13">
        <f t="shared" si="43"/>
        <v>3</v>
      </c>
      <c r="BQ84" s="12">
        <f t="shared" si="44"/>
        <v>46</v>
      </c>
      <c r="BR84" s="13">
        <f t="shared" si="45"/>
        <v>1</v>
      </c>
      <c r="BS84" s="12" t="str">
        <f t="shared" si="46"/>
        <v/>
      </c>
      <c r="BT84" s="16">
        <f t="shared" si="47"/>
        <v>60046000</v>
      </c>
      <c r="BU84" s="13">
        <f t="shared" si="48"/>
        <v>1</v>
      </c>
      <c r="BV84" s="24" t="str">
        <f t="shared" si="49"/>
        <v>0</v>
      </c>
      <c r="BW84" s="14">
        <v>78</v>
      </c>
      <c r="BX84" s="16">
        <f t="shared" si="50"/>
        <v>60046000000</v>
      </c>
      <c r="BY84" s="15" t="e">
        <f>VLOOKUP(E84,#REF!,2,0)</f>
        <v>#REF!</v>
      </c>
      <c r="BZ84" s="15">
        <f t="shared" si="51"/>
        <v>60</v>
      </c>
      <c r="CA84" s="424">
        <f t="shared" si="52"/>
        <v>1</v>
      </c>
    </row>
    <row r="85" spans="1:79" ht="26.25" customHeight="1" thickBot="1" x14ac:dyDescent="0.3">
      <c r="A85" s="55"/>
      <c r="B85" s="726">
        <f t="shared" si="33"/>
        <v>79</v>
      </c>
      <c r="C85" s="727"/>
      <c r="D85" s="350"/>
      <c r="E85" s="38" t="str">
        <f t="shared" si="53"/>
        <v>79tomek</v>
      </c>
      <c r="F85" s="39">
        <f t="shared" si="54"/>
        <v>2</v>
      </c>
      <c r="G85" s="40">
        <f t="shared" si="34"/>
        <v>32</v>
      </c>
      <c r="H85" s="41">
        <f t="shared" si="35"/>
        <v>10</v>
      </c>
      <c r="I85" s="41">
        <f t="shared" si="36"/>
        <v>2</v>
      </c>
      <c r="J85" s="41">
        <f t="shared" si="37"/>
        <v>20</v>
      </c>
      <c r="K85" s="41">
        <f t="shared" si="38"/>
        <v>54</v>
      </c>
      <c r="L85" s="41">
        <f t="shared" si="39"/>
        <v>99</v>
      </c>
      <c r="M85" s="42">
        <f t="shared" si="40"/>
        <v>-45</v>
      </c>
      <c r="N85" s="43">
        <f t="shared" si="41"/>
        <v>32</v>
      </c>
      <c r="O85" s="406" t="e">
        <f t="shared" si="57"/>
        <v>#REF!</v>
      </c>
      <c r="P85" s="406" t="e">
        <f t="shared" si="57"/>
        <v>#REF!</v>
      </c>
      <c r="Q85" s="406" t="e">
        <f t="shared" si="57"/>
        <v>#REF!</v>
      </c>
      <c r="R85" s="406" t="e">
        <f t="shared" si="57"/>
        <v>#REF!</v>
      </c>
      <c r="S85" s="406" t="e">
        <f t="shared" si="57"/>
        <v>#REF!</v>
      </c>
      <c r="T85" s="406" t="e">
        <f t="shared" si="57"/>
        <v>#REF!</v>
      </c>
      <c r="U85" s="406" t="e">
        <f t="shared" si="57"/>
        <v>#REF!</v>
      </c>
      <c r="V85" s="54" t="e">
        <f t="shared" si="57"/>
        <v>#REF!</v>
      </c>
      <c r="W85" s="407" t="e">
        <f t="shared" si="57"/>
        <v>#REF!</v>
      </c>
      <c r="X85" s="406" t="e">
        <f t="shared" si="57"/>
        <v>#REF!</v>
      </c>
      <c r="Y85" s="406" t="e">
        <f t="shared" si="57"/>
        <v>#REF!</v>
      </c>
      <c r="Z85" s="406" t="e">
        <f t="shared" si="57"/>
        <v>#REF!</v>
      </c>
      <c r="AA85" s="406" t="e">
        <f t="shared" si="57"/>
        <v>#REF!</v>
      </c>
      <c r="AB85" s="406" t="e">
        <f t="shared" si="57"/>
        <v>#REF!</v>
      </c>
      <c r="AC85" s="406" t="e">
        <f t="shared" si="57"/>
        <v>#REF!</v>
      </c>
      <c r="AD85" s="54" t="e">
        <f t="shared" si="57"/>
        <v>#REF!</v>
      </c>
      <c r="AE85" s="54"/>
      <c r="AF85" s="462">
        <f t="shared" si="32"/>
        <v>1</v>
      </c>
      <c r="AG85" s="54"/>
      <c r="AH85" s="463">
        <f t="shared" si="55"/>
        <v>22</v>
      </c>
      <c r="AI85" s="55"/>
      <c r="AJ85" s="481" t="str">
        <f>IF(ISERROR(VLOOKUP(E85,'2004'!$P$10:$AB$18,13,0)),"-",VLOOKUP(E85,'2004'!$P$10:$AB$18,13,0))</f>
        <v>-</v>
      </c>
      <c r="AK85" s="360" t="str">
        <f>IF(ISERROR(VLOOKUP(E85,'2005'!$P$10:$AB$18,13,0)),"-",VLOOKUP(E85,'2005'!$P$10:$AB$18,13,0))</f>
        <v>-</v>
      </c>
      <c r="AL85" s="360" t="str">
        <f>IF(ISERROR(VLOOKUP(E85,'2006'!$P$10:$AB$60,13,0)),"-",VLOOKUP(E85,'2006'!$P$10:$AB$60,13,0))</f>
        <v>-</v>
      </c>
      <c r="AM85" s="360" t="str">
        <f>IF(ISERROR(VLOOKUP(E85,'2007'!$P$10:$AB$60,13,0)),"-",VLOOKUP(E85,'2007'!$P$10:$AB$60,13,0))</f>
        <v>-</v>
      </c>
      <c r="AN85" s="360" t="str">
        <f>IF(ISERROR(VLOOKUP(E85,'2008'!$P$10:$AB$60,13,0)),"-",VLOOKUP(E85,'2008'!$P$10:$AB$60,13,0))</f>
        <v>-</v>
      </c>
      <c r="AO85" s="360">
        <f>IF(ISERROR(VLOOKUP(E85,'2009'!$P$10:$AB$80,13,0)),"-",VLOOKUP(E85,'2009'!$P$10:$AB$80,13,0))</f>
        <v>29</v>
      </c>
      <c r="AP85" s="360">
        <f>IF(ISERROR(VLOOKUP(E85,'2010'!$P$10:$AB$42,13,0)),"-",VLOOKUP(E85,'2010'!$P$10:$AB$42,13,0))</f>
        <v>22</v>
      </c>
      <c r="AQ85" s="360" t="str">
        <f>IF(ISERROR(VLOOKUP(E85,'2011'!$P$10:$AB$28,13,0)),"-",VLOOKUP(E85,'2011'!$P$10:$AB$28,13,0))</f>
        <v>-</v>
      </c>
      <c r="AR85" s="360" t="str">
        <f>IF(ISERROR(VLOOKUP(E85,'2012'!$P$10:$AB$46,13,0)),"-",VLOOKUP(E85,'2012'!$P$10:$AB$46,13,0))</f>
        <v>-</v>
      </c>
      <c r="AS85" s="360" t="str">
        <f>IF(ISERROR(VLOOKUP(E85,'2013'!$P$10:$AB$45,13,0)),"-",VLOOKUP(E85,'2013'!$P$10:$AB$45,13,0))</f>
        <v>-</v>
      </c>
      <c r="AT85" s="360" t="str">
        <f>IF(ISERROR(VLOOKUP(E85,'2014'!$P$10:$AB$43,13,0)),"-",VLOOKUP(E85,'2014'!$P$10:$AB$43,13,0))</f>
        <v>-</v>
      </c>
      <c r="AU85" s="360" t="str">
        <f>IF(ISERROR(VLOOKUP(E85,'2015'!$P$10:$AB$69,13,0)),"-",VLOOKUP(E85,'2015'!$P$10:$AB$69,13,0))</f>
        <v>-</v>
      </c>
      <c r="AV85" s="360" t="str">
        <f>IF(ISERROR(VLOOKUP(E85,'2016'!$P$10:$AB$49,13,0)),"-",VLOOKUP(E85,'2016'!$P$10:$AB$49,13,0))</f>
        <v>-</v>
      </c>
      <c r="AW85" s="458" t="str">
        <f>IF(ISERROR(VLOOKUP(E85,'2017'!$P$10:$AB$47,13,0)),"-",VLOOKUP(E85,'2017'!$P$10:$AB$47,13,0))</f>
        <v>-</v>
      </c>
      <c r="AX85" s="359" t="str">
        <f>IF(ISERROR(VLOOKUP(E85,'2018'!$P$10:$AB$55,13,0)),"-",VLOOKUP(E85,'2018'!$P$10:$AB$55,13,0))</f>
        <v>-</v>
      </c>
      <c r="AY85" s="359" t="str">
        <f>IF(ISERROR(VLOOKUP(E85,'2019'!$P$10:$AB$55,13,0)),"-",VLOOKUP(E85,'2019'!$P$10:$AB$55,13,0))</f>
        <v>-</v>
      </c>
      <c r="AZ85" s="359" t="str">
        <f>IF(ISERROR(VLOOKUP(E85,'2020'!$P$10:$AB$47,13,0)),"-",VLOOKUP(E85,'2020'!$P$10:$AB$47,13,0))</f>
        <v>-</v>
      </c>
      <c r="BA85" s="480" t="str">
        <f>IF(ISERROR(VLOOKUP(E85,'2021'!$P$10:$AB$47,13,0)),"-",VLOOKUP(E85,'2021'!$P$10:$AB$47,13,0))</f>
        <v>-</v>
      </c>
      <c r="BB85" s="358"/>
      <c r="BD85" s="25">
        <f t="shared" si="56"/>
        <v>138</v>
      </c>
      <c r="BE85" s="5" t="s">
        <v>245</v>
      </c>
      <c r="BF85" s="3">
        <f>IF(ISERROR(VLOOKUP($BE85,Tables!$M$3:$U$201,BF$2,0)),"0",(VLOOKUP($BE85,Tables!$M$3:$U$201,BF$2,0)))</f>
        <v>12</v>
      </c>
      <c r="BG85" s="4">
        <f>IF(ISERROR(VLOOKUP($BE85,Tables!$M$3:$U$201,BG$2,0)),"0",(VLOOKUP($BE85,Tables!$M$3:$U$201,BG$2,0)))</f>
        <v>2</v>
      </c>
      <c r="BH85" s="4">
        <f>IF(ISERROR(VLOOKUP($BE85,Tables!$M$3:$U$201,BH$2,0)),"0",(VLOOKUP($BE85,Tables!$M$3:$U$201,BH$2,0)))</f>
        <v>1</v>
      </c>
      <c r="BI85" s="4">
        <f>IF(ISERROR(VLOOKUP($BE85,Tables!$M$3:$U$201,BI$2,0)),"0",(VLOOKUP($BE85,Tables!$M$3:$U$201,BI$2,0)))</f>
        <v>9</v>
      </c>
      <c r="BJ85" s="4">
        <f>IF(ISERROR(VLOOKUP($BE85,Tables!$M$3:$U$201,BJ$2,0)),"0",(VLOOKUP($BE85,Tables!$M$3:$U$201,BJ$2,0)))</f>
        <v>8</v>
      </c>
      <c r="BK85" s="4">
        <f>IF(ISERROR(VLOOKUP($BE85,Tables!$M$3:$U$201,BK$2,0)),"0",(VLOOKUP($BE85,Tables!$M$3:$U$201,BK$2,0)))</f>
        <v>29</v>
      </c>
      <c r="BL85" s="4">
        <f>IF(ISERROR(VLOOKUP($BE85,Tables!$M$3:$U$201,BL$2,0)),"0",(VLOOKUP($BE85,Tables!$M$3:$U$201,BL$2,0)))</f>
        <v>-21</v>
      </c>
      <c r="BM85" s="321">
        <f>IF(ISERROR(VLOOKUP($BE85,Tables!$M$3:$U$201,BM$2,0)),"0",(VLOOKUP($BE85,Tables!$M$3:$U$201,BM$2,0)))</f>
        <v>7</v>
      </c>
      <c r="BN85" s="20">
        <v>79</v>
      </c>
      <c r="BO85" s="12">
        <f t="shared" si="42"/>
        <v>138</v>
      </c>
      <c r="BP85" s="13">
        <f t="shared" si="43"/>
        <v>6</v>
      </c>
      <c r="BQ85" s="12">
        <f t="shared" si="44"/>
        <v>91</v>
      </c>
      <c r="BR85" s="13">
        <f t="shared" si="45"/>
        <v>2</v>
      </c>
      <c r="BS85" s="12">
        <f t="shared" si="46"/>
        <v>159</v>
      </c>
      <c r="BT85" s="16">
        <f t="shared" si="47"/>
        <v>138091159</v>
      </c>
      <c r="BU85" s="13">
        <f t="shared" si="48"/>
        <v>1</v>
      </c>
      <c r="BV85" s="24" t="str">
        <f t="shared" si="49"/>
        <v>0</v>
      </c>
      <c r="BW85" s="14">
        <v>79</v>
      </c>
      <c r="BX85" s="16">
        <f t="shared" si="50"/>
        <v>138091159000</v>
      </c>
      <c r="BY85" s="15" t="e">
        <f>VLOOKUP(E85,#REF!,2,0)</f>
        <v>#REF!</v>
      </c>
      <c r="BZ85" s="15">
        <f t="shared" si="51"/>
        <v>138</v>
      </c>
      <c r="CA85" s="424">
        <f t="shared" si="52"/>
        <v>1</v>
      </c>
    </row>
    <row r="86" spans="1:79" ht="26.25" customHeight="1" thickBot="1" x14ac:dyDescent="0.3">
      <c r="A86" s="55"/>
      <c r="B86" s="726">
        <f t="shared" si="33"/>
        <v>80</v>
      </c>
      <c r="C86" s="727"/>
      <c r="D86" s="350"/>
      <c r="E86" s="38" t="str">
        <f t="shared" si="53"/>
        <v>loozak</v>
      </c>
      <c r="F86" s="39">
        <f t="shared" si="54"/>
        <v>1</v>
      </c>
      <c r="G86" s="40">
        <f t="shared" si="34"/>
        <v>20</v>
      </c>
      <c r="H86" s="41">
        <f t="shared" si="35"/>
        <v>9</v>
      </c>
      <c r="I86" s="41">
        <f t="shared" si="36"/>
        <v>4</v>
      </c>
      <c r="J86" s="41">
        <f t="shared" si="37"/>
        <v>7</v>
      </c>
      <c r="K86" s="41">
        <f t="shared" si="38"/>
        <v>47</v>
      </c>
      <c r="L86" s="41">
        <f t="shared" si="39"/>
        <v>32</v>
      </c>
      <c r="M86" s="42">
        <f t="shared" si="40"/>
        <v>15</v>
      </c>
      <c r="N86" s="43">
        <f t="shared" si="41"/>
        <v>31</v>
      </c>
      <c r="O86" s="406" t="e">
        <f t="shared" si="57"/>
        <v>#REF!</v>
      </c>
      <c r="P86" s="406" t="e">
        <f t="shared" si="57"/>
        <v>#REF!</v>
      </c>
      <c r="Q86" s="406" t="e">
        <f t="shared" si="57"/>
        <v>#REF!</v>
      </c>
      <c r="R86" s="406" t="e">
        <f t="shared" si="57"/>
        <v>#REF!</v>
      </c>
      <c r="S86" s="406" t="e">
        <f t="shared" si="57"/>
        <v>#REF!</v>
      </c>
      <c r="T86" s="406" t="e">
        <f t="shared" si="57"/>
        <v>#REF!</v>
      </c>
      <c r="U86" s="406" t="e">
        <f t="shared" si="57"/>
        <v>#REF!</v>
      </c>
      <c r="V86" s="54" t="e">
        <f t="shared" si="57"/>
        <v>#REF!</v>
      </c>
      <c r="W86" s="407" t="e">
        <f t="shared" si="57"/>
        <v>#REF!</v>
      </c>
      <c r="X86" s="406" t="e">
        <f t="shared" si="57"/>
        <v>#REF!</v>
      </c>
      <c r="Y86" s="406" t="e">
        <f t="shared" si="57"/>
        <v>#REF!</v>
      </c>
      <c r="Z86" s="406" t="e">
        <f t="shared" si="57"/>
        <v>#REF!</v>
      </c>
      <c r="AA86" s="406" t="e">
        <f t="shared" si="57"/>
        <v>#REF!</v>
      </c>
      <c r="AB86" s="406" t="e">
        <f t="shared" si="57"/>
        <v>#REF!</v>
      </c>
      <c r="AC86" s="406" t="e">
        <f t="shared" si="57"/>
        <v>#REF!</v>
      </c>
      <c r="AD86" s="54" t="e">
        <f t="shared" si="57"/>
        <v>#REF!</v>
      </c>
      <c r="AE86" s="54"/>
      <c r="AF86" s="462">
        <f t="shared" si="32"/>
        <v>1.55</v>
      </c>
      <c r="AG86" s="54"/>
      <c r="AH86" s="463">
        <f t="shared" si="55"/>
        <v>28</v>
      </c>
      <c r="AI86" s="55"/>
      <c r="AJ86" s="481" t="str">
        <f>IF(ISERROR(VLOOKUP(E86,'2004'!$P$10:$AB$18,13,0)),"-",VLOOKUP(E86,'2004'!$P$10:$AB$18,13,0))</f>
        <v>-</v>
      </c>
      <c r="AK86" s="360" t="str">
        <f>IF(ISERROR(VLOOKUP(E86,'2005'!$P$10:$AB$18,13,0)),"-",VLOOKUP(E86,'2005'!$P$10:$AB$18,13,0))</f>
        <v>-</v>
      </c>
      <c r="AL86" s="360" t="str">
        <f>IF(ISERROR(VLOOKUP(E86,'2006'!$P$10:$AB$60,13,0)),"-",VLOOKUP(E86,'2006'!$P$10:$AB$60,13,0))</f>
        <v>-</v>
      </c>
      <c r="AM86" s="360" t="str">
        <f>IF(ISERROR(VLOOKUP(E86,'2007'!$P$10:$AB$60,13,0)),"-",VLOOKUP(E86,'2007'!$P$10:$AB$60,13,0))</f>
        <v>-</v>
      </c>
      <c r="AN86" s="360" t="str">
        <f>IF(ISERROR(VLOOKUP(E86,'2008'!$P$10:$AB$60,13,0)),"-",VLOOKUP(E86,'2008'!$P$10:$AB$60,13,0))</f>
        <v>-</v>
      </c>
      <c r="AO86" s="360" t="str">
        <f>IF(ISERROR(VLOOKUP(E86,'2009'!$P$10:$AB$80,13,0)),"-",VLOOKUP(E86,'2009'!$P$10:$AB$80,13,0))</f>
        <v>-</v>
      </c>
      <c r="AP86" s="360" t="str">
        <f>IF(ISERROR(VLOOKUP(E86,'2010'!$P$10:$AB$42,13,0)),"-",VLOOKUP(E86,'2010'!$P$10:$AB$42,13,0))</f>
        <v>-</v>
      </c>
      <c r="AQ86" s="360" t="str">
        <f>IF(ISERROR(VLOOKUP(E86,'2011'!$P$10:$AB$28,13,0)),"-",VLOOKUP(E86,'2011'!$P$10:$AB$28,13,0))</f>
        <v>-</v>
      </c>
      <c r="AR86" s="360" t="str">
        <f>IF(ISERROR(VLOOKUP(E86,'2012'!$P$10:$AB$46,13,0)),"-",VLOOKUP(E86,'2012'!$P$10:$AB$46,13,0))</f>
        <v>-</v>
      </c>
      <c r="AS86" s="360" t="str">
        <f>IF(ISERROR(VLOOKUP(E86,'2013'!$P$10:$AB$45,13,0)),"-",VLOOKUP(E86,'2013'!$P$10:$AB$45,13,0))</f>
        <v>-</v>
      </c>
      <c r="AT86" s="360" t="str">
        <f>IF(ISERROR(VLOOKUP(E86,'2014'!$P$10:$AB$43,13,0)),"-",VLOOKUP(E86,'2014'!$P$10:$AB$43,13,0))</f>
        <v>-</v>
      </c>
      <c r="AU86" s="360">
        <f>IF(ISERROR(VLOOKUP(E86,'2015'!$P$10:$AB$69,13,0)),"-",VLOOKUP(E86,'2015'!$P$10:$AB$69,13,0))</f>
        <v>28</v>
      </c>
      <c r="AV86" s="360" t="str">
        <f>IF(ISERROR(VLOOKUP(E86,'2016'!$P$10:$AB$49,13,0)),"-",VLOOKUP(E86,'2016'!$P$10:$AB$49,13,0))</f>
        <v>-</v>
      </c>
      <c r="AW86" s="458" t="str">
        <f>IF(ISERROR(VLOOKUP(E86,'2017'!$P$10:$AB$47,13,0)),"-",VLOOKUP(E86,'2017'!$P$10:$AB$47,13,0))</f>
        <v>-</v>
      </c>
      <c r="AX86" s="359" t="str">
        <f>IF(ISERROR(VLOOKUP(E86,'2018'!$P$10:$AB$55,13,0)),"-",VLOOKUP(E86,'2018'!$P$10:$AB$55,13,0))</f>
        <v>-</v>
      </c>
      <c r="AY86" s="359" t="str">
        <f>IF(ISERROR(VLOOKUP(E86,'2019'!$P$10:$AB$55,13,0)),"-",VLOOKUP(E86,'2019'!$P$10:$AB$55,13,0))</f>
        <v>-</v>
      </c>
      <c r="AZ86" s="359" t="str">
        <f>IF(ISERROR(VLOOKUP(E86,'2020'!$P$10:$AB$47,13,0)),"-",VLOOKUP(E86,'2020'!$P$10:$AB$47,13,0))</f>
        <v>-</v>
      </c>
      <c r="BA86" s="480" t="str">
        <f>IF(ISERROR(VLOOKUP(E86,'2021'!$P$10:$AB$47,13,0)),"-",VLOOKUP(E86,'2021'!$P$10:$AB$47,13,0))</f>
        <v>-</v>
      </c>
      <c r="BB86" s="358"/>
      <c r="BD86" s="25">
        <f t="shared" si="56"/>
        <v>72</v>
      </c>
      <c r="BE86" s="5" t="s">
        <v>312</v>
      </c>
      <c r="BF86" s="3">
        <f>IF(ISERROR(VLOOKUP($BE86,Tables!$M$3:$U$201,BF$2,0)),"0",(VLOOKUP($BE86,Tables!$M$3:$U$201,BF$2,0)))</f>
        <v>95</v>
      </c>
      <c r="BG86" s="4">
        <f>IF(ISERROR(VLOOKUP($BE86,Tables!$M$3:$U$201,BG$2,0)),"0",(VLOOKUP($BE86,Tables!$M$3:$U$201,BG$2,0)))</f>
        <v>7</v>
      </c>
      <c r="BH86" s="4">
        <f>IF(ISERROR(VLOOKUP($BE86,Tables!$M$3:$U$201,BH$2,0)),"0",(VLOOKUP($BE86,Tables!$M$3:$U$201,BH$2,0)))</f>
        <v>15</v>
      </c>
      <c r="BI86" s="4">
        <f>IF(ISERROR(VLOOKUP($BE86,Tables!$M$3:$U$201,BI$2,0)),"0",(VLOOKUP($BE86,Tables!$M$3:$U$201,BI$2,0)))</f>
        <v>73</v>
      </c>
      <c r="BJ86" s="4">
        <f>IF(ISERROR(VLOOKUP($BE86,Tables!$M$3:$U$201,BJ$2,0)),"0",(VLOOKUP($BE86,Tables!$M$3:$U$201,BJ$2,0)))</f>
        <v>81</v>
      </c>
      <c r="BK86" s="4">
        <f>IF(ISERROR(VLOOKUP($BE86,Tables!$M$3:$U$201,BK$2,0)),"0",(VLOOKUP($BE86,Tables!$M$3:$U$201,BK$2,0)))</f>
        <v>315</v>
      </c>
      <c r="BL86" s="4">
        <f>IF(ISERROR(VLOOKUP($BE86,Tables!$M$3:$U$201,BL$2,0)),"0",(VLOOKUP($BE86,Tables!$M$3:$U$201,BL$2,0)))</f>
        <v>-234</v>
      </c>
      <c r="BM86" s="321">
        <f>IF(ISERROR(VLOOKUP($BE86,Tables!$M$3:$U$201,BM$2,0)),"0",(VLOOKUP($BE86,Tables!$M$3:$U$201,BM$2,0)))</f>
        <v>36</v>
      </c>
      <c r="BN86" s="20">
        <v>80</v>
      </c>
      <c r="BO86" s="12">
        <f t="shared" si="42"/>
        <v>72</v>
      </c>
      <c r="BP86" s="13">
        <f t="shared" si="43"/>
        <v>1</v>
      </c>
      <c r="BQ86" s="12" t="str">
        <f t="shared" si="44"/>
        <v/>
      </c>
      <c r="BR86" s="13">
        <f t="shared" si="45"/>
        <v>1</v>
      </c>
      <c r="BS86" s="12" t="str">
        <f t="shared" si="46"/>
        <v/>
      </c>
      <c r="BT86" s="16">
        <f t="shared" si="47"/>
        <v>72000000</v>
      </c>
      <c r="BU86" s="13">
        <f t="shared" si="48"/>
        <v>1</v>
      </c>
      <c r="BV86" s="24" t="str">
        <f t="shared" si="49"/>
        <v>0</v>
      </c>
      <c r="BW86" s="14">
        <v>80</v>
      </c>
      <c r="BX86" s="16">
        <f t="shared" si="50"/>
        <v>72000000000</v>
      </c>
      <c r="BY86" s="15" t="e">
        <f>VLOOKUP(E86,#REF!,2,0)</f>
        <v>#REF!</v>
      </c>
      <c r="BZ86" s="15">
        <f t="shared" si="51"/>
        <v>72</v>
      </c>
      <c r="CA86" s="424">
        <f t="shared" si="52"/>
        <v>1</v>
      </c>
    </row>
    <row r="87" spans="1:79" ht="26.25" customHeight="1" thickBot="1" x14ac:dyDescent="0.3">
      <c r="A87" s="55"/>
      <c r="B87" s="726">
        <f t="shared" si="33"/>
        <v>81</v>
      </c>
      <c r="C87" s="727"/>
      <c r="D87" s="350"/>
      <c r="E87" s="38" t="str">
        <f t="shared" si="53"/>
        <v>BADsosen</v>
      </c>
      <c r="F87" s="39">
        <f t="shared" si="54"/>
        <v>2</v>
      </c>
      <c r="G87" s="40">
        <f t="shared" si="34"/>
        <v>46</v>
      </c>
      <c r="H87" s="41">
        <f t="shared" si="35"/>
        <v>8</v>
      </c>
      <c r="I87" s="41">
        <f t="shared" si="36"/>
        <v>6</v>
      </c>
      <c r="J87" s="41">
        <f t="shared" si="37"/>
        <v>32</v>
      </c>
      <c r="K87" s="41">
        <f t="shared" si="38"/>
        <v>43</v>
      </c>
      <c r="L87" s="41">
        <f t="shared" si="39"/>
        <v>121</v>
      </c>
      <c r="M87" s="42">
        <f t="shared" si="40"/>
        <v>-78</v>
      </c>
      <c r="N87" s="43">
        <f t="shared" si="41"/>
        <v>30</v>
      </c>
      <c r="O87" s="408" t="e">
        <f t="shared" ref="O87:AD96" si="58">IF(ISNA(VLOOKUP($B87,$BD$7:$BM$183,COLUMN()-3,0)),0,VLOOKUP($B87,$BD$7:$BM$183,COLUMN()-3,0))</f>
        <v>#REF!</v>
      </c>
      <c r="P87" s="408" t="e">
        <f t="shared" si="58"/>
        <v>#REF!</v>
      </c>
      <c r="Q87" s="408" t="e">
        <f t="shared" si="58"/>
        <v>#REF!</v>
      </c>
      <c r="R87" s="408" t="e">
        <f t="shared" si="58"/>
        <v>#REF!</v>
      </c>
      <c r="S87" s="408" t="e">
        <f t="shared" si="58"/>
        <v>#REF!</v>
      </c>
      <c r="T87" s="408" t="e">
        <f t="shared" si="58"/>
        <v>#REF!</v>
      </c>
      <c r="U87" s="408" t="e">
        <f t="shared" si="58"/>
        <v>#REF!</v>
      </c>
      <c r="V87" s="52" t="e">
        <f t="shared" si="58"/>
        <v>#REF!</v>
      </c>
      <c r="W87" s="409" t="e">
        <f t="shared" si="58"/>
        <v>#REF!</v>
      </c>
      <c r="X87" s="408" t="e">
        <f t="shared" si="58"/>
        <v>#REF!</v>
      </c>
      <c r="Y87" s="408" t="e">
        <f t="shared" si="58"/>
        <v>#REF!</v>
      </c>
      <c r="Z87" s="408" t="e">
        <f t="shared" si="58"/>
        <v>#REF!</v>
      </c>
      <c r="AA87" s="408" t="e">
        <f t="shared" si="58"/>
        <v>#REF!</v>
      </c>
      <c r="AB87" s="408" t="e">
        <f t="shared" si="58"/>
        <v>#REF!</v>
      </c>
      <c r="AC87" s="408" t="e">
        <f t="shared" si="58"/>
        <v>#REF!</v>
      </c>
      <c r="AD87" s="52" t="e">
        <f t="shared" si="58"/>
        <v>#REF!</v>
      </c>
      <c r="AE87" s="52"/>
      <c r="AF87" s="473">
        <f t="shared" si="32"/>
        <v>0.65217391304347827</v>
      </c>
      <c r="AG87" s="52"/>
      <c r="AH87" s="463">
        <f t="shared" si="55"/>
        <v>19</v>
      </c>
      <c r="AI87" s="55"/>
      <c r="AJ87" s="481" t="str">
        <f>IF(ISERROR(VLOOKUP(E87,'2004'!$P$10:$AB$18,13,0)),"-",VLOOKUP(E87,'2004'!$P$10:$AB$18,13,0))</f>
        <v>-</v>
      </c>
      <c r="AK87" s="360" t="str">
        <f>IF(ISERROR(VLOOKUP(E87,'2005'!$P$10:$AB$18,13,0)),"-",VLOOKUP(E87,'2005'!$P$10:$AB$18,13,0))</f>
        <v>-</v>
      </c>
      <c r="AL87" s="360" t="str">
        <f>IF(ISERROR(VLOOKUP(E87,'2006'!$P$10:$AB$60,13,0)),"-",VLOOKUP(E87,'2006'!$P$10:$AB$60,13,0))</f>
        <v>-</v>
      </c>
      <c r="AM87" s="360" t="str">
        <f>IF(ISERROR(VLOOKUP(E87,'2007'!$P$10:$AB$60,13,0)),"-",VLOOKUP(E87,'2007'!$P$10:$AB$60,13,0))</f>
        <v>-</v>
      </c>
      <c r="AN87" s="360" t="str">
        <f>IF(ISERROR(VLOOKUP(E87,'2008'!$P$10:$AB$60,13,0)),"-",VLOOKUP(E87,'2008'!$P$10:$AB$60,13,0))</f>
        <v>-</v>
      </c>
      <c r="AO87" s="360" t="str">
        <f>IF(ISERROR(VLOOKUP(E87,'2009'!$P$10:$AB$80,13,0)),"-",VLOOKUP(E87,'2009'!$P$10:$AB$80,13,0))</f>
        <v>-</v>
      </c>
      <c r="AP87" s="360" t="str">
        <f>IF(ISERROR(VLOOKUP(E87,'2010'!$P$10:$AB$42,13,0)),"-",VLOOKUP(E87,'2010'!$P$10:$AB$42,13,0))</f>
        <v>-</v>
      </c>
      <c r="AQ87" s="360" t="str">
        <f>IF(ISERROR(VLOOKUP(E87,'2011'!$P$10:$AB$28,13,0)),"-",VLOOKUP(E87,'2011'!$P$10:$AB$28,13,0))</f>
        <v>-</v>
      </c>
      <c r="AR87" s="360" t="str">
        <f>IF(ISERROR(VLOOKUP(E87,'2012'!$P$10:$AB$46,13,0)),"-",VLOOKUP(E87,'2012'!$P$10:$AB$46,13,0))</f>
        <v>-</v>
      </c>
      <c r="AS87" s="360" t="str">
        <f>IF(ISERROR(VLOOKUP(E87,'2013'!$P$10:$AB$45,13,0)),"-",VLOOKUP(E87,'2013'!$P$10:$AB$45,13,0))</f>
        <v>-</v>
      </c>
      <c r="AT87" s="360" t="str">
        <f>IF(ISERROR(VLOOKUP(E87,'2014'!$P$10:$AB$43,13,0)),"-",VLOOKUP(E87,'2014'!$P$10:$AB$43,13,0))</f>
        <v>-</v>
      </c>
      <c r="AU87" s="360" t="str">
        <f>IF(ISERROR(VLOOKUP(E87,'2015'!$P$10:$AB$69,13,0)),"-",VLOOKUP(E87,'2015'!$P$10:$AB$69,13,0))</f>
        <v>-</v>
      </c>
      <c r="AV87" s="360" t="str">
        <f>IF(ISERROR(VLOOKUP(E87,'2016'!$P$10:$AB$49,13,0)),"-",VLOOKUP(E87,'2016'!$P$10:$AB$49,13,0))</f>
        <v>-</v>
      </c>
      <c r="AW87" s="458" t="str">
        <f>IF(ISERROR(VLOOKUP(E87,'2017'!$P$10:$AB$47,13,0)),"-",VLOOKUP(E87,'2017'!$P$10:$AB$47,13,0))</f>
        <v>-</v>
      </c>
      <c r="AX87" s="359" t="str">
        <f>IF(ISERROR(VLOOKUP(E87,'2018'!$P$10:$AB$55,13,0)),"-",VLOOKUP(E87,'2018'!$P$10:$AB$55,13,0))</f>
        <v>-</v>
      </c>
      <c r="AY87" s="359">
        <f>IF(ISERROR(VLOOKUP(E87,'2019'!$P$10:$AB$55,13,0)),"-",VLOOKUP(E87,'2019'!$P$10:$AB$55,13,0))</f>
        <v>32</v>
      </c>
      <c r="AZ87" s="359">
        <f>IF(ISERROR(VLOOKUP(E87,'2020'!$P$10:$AB$47,13,0)),"-",VLOOKUP(E87,'2020'!$P$10:$AB$47,13,0))</f>
        <v>19</v>
      </c>
      <c r="BA87" s="480" t="str">
        <f>IF(ISERROR(VLOOKUP(E87,'2021'!$P$10:$AB$47,13,0)),"-",VLOOKUP(E87,'2021'!$P$10:$AB$47,13,0))</f>
        <v>-</v>
      </c>
      <c r="BB87" s="358"/>
      <c r="BD87" s="25">
        <f t="shared" si="56"/>
        <v>18</v>
      </c>
      <c r="BE87" s="5" t="s">
        <v>168</v>
      </c>
      <c r="BF87" s="3">
        <f>IF(ISERROR(VLOOKUP($BE87,Tables!$M$3:$U$201,BF$2,0)),"0",(VLOOKUP($BE87,Tables!$M$3:$U$201,BF$2,0)))</f>
        <v>174</v>
      </c>
      <c r="BG87" s="4">
        <f>IF(ISERROR(VLOOKUP($BE87,Tables!$M$3:$U$201,BG$2,0)),"0",(VLOOKUP($BE87,Tables!$M$3:$U$201,BG$2,0)))</f>
        <v>79</v>
      </c>
      <c r="BH87" s="4">
        <f>IF(ISERROR(VLOOKUP($BE87,Tables!$M$3:$U$201,BH$2,0)),"0",(VLOOKUP($BE87,Tables!$M$3:$U$201,BH$2,0)))</f>
        <v>26</v>
      </c>
      <c r="BI87" s="4">
        <f>IF(ISERROR(VLOOKUP($BE87,Tables!$M$3:$U$201,BI$2,0)),"0",(VLOOKUP($BE87,Tables!$M$3:$U$201,BI$2,0)))</f>
        <v>69</v>
      </c>
      <c r="BJ87" s="4">
        <f>IF(ISERROR(VLOOKUP($BE87,Tables!$M$3:$U$201,BJ$2,0)),"0",(VLOOKUP($BE87,Tables!$M$3:$U$201,BJ$2,0)))</f>
        <v>387</v>
      </c>
      <c r="BK87" s="4">
        <f>IF(ISERROR(VLOOKUP($BE87,Tables!$M$3:$U$201,BK$2,0)),"0",(VLOOKUP($BE87,Tables!$M$3:$U$201,BK$2,0)))</f>
        <v>337</v>
      </c>
      <c r="BL87" s="4">
        <f>IF(ISERROR(VLOOKUP($BE87,Tables!$M$3:$U$201,BL$2,0)),"0",(VLOOKUP($BE87,Tables!$M$3:$U$201,BL$2,0)))</f>
        <v>50</v>
      </c>
      <c r="BM87" s="321">
        <f>IF(ISERROR(VLOOKUP($BE87,Tables!$M$3:$U$201,BM$2,0)),"0",(VLOOKUP($BE87,Tables!$M$3:$U$201,BM$2,0)))</f>
        <v>263</v>
      </c>
      <c r="BN87" s="20">
        <v>81</v>
      </c>
      <c r="BO87" s="12">
        <f t="shared" si="42"/>
        <v>18</v>
      </c>
      <c r="BP87" s="13">
        <f t="shared" si="43"/>
        <v>1</v>
      </c>
      <c r="BQ87" s="12" t="str">
        <f t="shared" si="44"/>
        <v/>
      </c>
      <c r="BR87" s="13">
        <f t="shared" si="45"/>
        <v>1</v>
      </c>
      <c r="BS87" s="12" t="str">
        <f t="shared" si="46"/>
        <v/>
      </c>
      <c r="BT87" s="16">
        <f t="shared" si="47"/>
        <v>18000000</v>
      </c>
      <c r="BU87" s="13">
        <f t="shared" si="48"/>
        <v>1</v>
      </c>
      <c r="BV87" s="24" t="str">
        <f t="shared" si="49"/>
        <v>0</v>
      </c>
      <c r="BW87" s="14">
        <v>81</v>
      </c>
      <c r="BX87" s="16">
        <f t="shared" si="50"/>
        <v>18000000000</v>
      </c>
      <c r="BY87" s="15" t="e">
        <f>VLOOKUP(E87,#REF!,2,0)</f>
        <v>#REF!</v>
      </c>
      <c r="BZ87" s="15">
        <f t="shared" si="51"/>
        <v>18</v>
      </c>
      <c r="CA87" s="424">
        <f t="shared" si="52"/>
        <v>1</v>
      </c>
    </row>
    <row r="88" spans="1:79" ht="26.25" customHeight="1" thickBot="1" x14ac:dyDescent="0.3">
      <c r="A88" s="55"/>
      <c r="B88" s="726">
        <f t="shared" si="33"/>
        <v>82</v>
      </c>
      <c r="C88" s="727"/>
      <c r="D88" s="350"/>
      <c r="E88" s="38" t="str">
        <f t="shared" si="53"/>
        <v>Stromberg</v>
      </c>
      <c r="F88" s="39">
        <f t="shared" si="54"/>
        <v>1</v>
      </c>
      <c r="G88" s="40">
        <f t="shared" si="34"/>
        <v>16</v>
      </c>
      <c r="H88" s="41">
        <f t="shared" si="35"/>
        <v>8</v>
      </c>
      <c r="I88" s="41">
        <f t="shared" si="36"/>
        <v>5</v>
      </c>
      <c r="J88" s="41">
        <f t="shared" si="37"/>
        <v>3</v>
      </c>
      <c r="K88" s="41">
        <f t="shared" si="38"/>
        <v>26</v>
      </c>
      <c r="L88" s="41">
        <f t="shared" si="39"/>
        <v>18</v>
      </c>
      <c r="M88" s="42">
        <f t="shared" si="40"/>
        <v>8</v>
      </c>
      <c r="N88" s="43">
        <f t="shared" si="41"/>
        <v>29</v>
      </c>
      <c r="O88" s="406" t="e">
        <f t="shared" si="58"/>
        <v>#REF!</v>
      </c>
      <c r="P88" s="406" t="e">
        <f t="shared" si="58"/>
        <v>#REF!</v>
      </c>
      <c r="Q88" s="406" t="e">
        <f t="shared" si="58"/>
        <v>#REF!</v>
      </c>
      <c r="R88" s="406" t="e">
        <f t="shared" si="58"/>
        <v>#REF!</v>
      </c>
      <c r="S88" s="406" t="e">
        <f t="shared" si="58"/>
        <v>#REF!</v>
      </c>
      <c r="T88" s="406" t="e">
        <f t="shared" si="58"/>
        <v>#REF!</v>
      </c>
      <c r="U88" s="406" t="e">
        <f t="shared" si="58"/>
        <v>#REF!</v>
      </c>
      <c r="V88" s="54" t="e">
        <f t="shared" si="58"/>
        <v>#REF!</v>
      </c>
      <c r="W88" s="407" t="e">
        <f t="shared" si="58"/>
        <v>#REF!</v>
      </c>
      <c r="X88" s="406" t="e">
        <f t="shared" si="58"/>
        <v>#REF!</v>
      </c>
      <c r="Y88" s="406" t="e">
        <f t="shared" si="58"/>
        <v>#REF!</v>
      </c>
      <c r="Z88" s="406" t="e">
        <f t="shared" si="58"/>
        <v>#REF!</v>
      </c>
      <c r="AA88" s="406" t="e">
        <f t="shared" si="58"/>
        <v>#REF!</v>
      </c>
      <c r="AB88" s="406" t="e">
        <f t="shared" si="58"/>
        <v>#REF!</v>
      </c>
      <c r="AC88" s="406" t="e">
        <f t="shared" si="58"/>
        <v>#REF!</v>
      </c>
      <c r="AD88" s="54" t="e">
        <f t="shared" si="58"/>
        <v>#REF!</v>
      </c>
      <c r="AE88" s="54"/>
      <c r="AF88" s="462">
        <f t="shared" si="32"/>
        <v>1.8125</v>
      </c>
      <c r="AG88" s="54"/>
      <c r="AH88" s="463">
        <f t="shared" si="55"/>
        <v>11</v>
      </c>
      <c r="AI88" s="55"/>
      <c r="AJ88" s="481" t="str">
        <f>IF(ISERROR(VLOOKUP(E88,'2004'!$P$10:$AB$18,13,0)),"-",VLOOKUP(E88,'2004'!$P$10:$AB$18,13,0))</f>
        <v>-</v>
      </c>
      <c r="AK88" s="360" t="str">
        <f>IF(ISERROR(VLOOKUP(E88,'2005'!$P$10:$AB$18,13,0)),"-",VLOOKUP(E88,'2005'!$P$10:$AB$18,13,0))</f>
        <v>-</v>
      </c>
      <c r="AL88" s="360" t="str">
        <f>IF(ISERROR(VLOOKUP(E88,'2006'!$P$10:$AB$60,13,0)),"-",VLOOKUP(E88,'2006'!$P$10:$AB$60,13,0))</f>
        <v>-</v>
      </c>
      <c r="AM88" s="360">
        <f>IF(ISERROR(VLOOKUP(E88,'2007'!$P$10:$AB$60,13,0)),"-",VLOOKUP(E88,'2007'!$P$10:$AB$60,13,0))</f>
        <v>11</v>
      </c>
      <c r="AN88" s="360" t="str">
        <f>IF(ISERROR(VLOOKUP(E88,'2008'!$P$10:$AB$60,13,0)),"-",VLOOKUP(E88,'2008'!$P$10:$AB$60,13,0))</f>
        <v>-</v>
      </c>
      <c r="AO88" s="360" t="str">
        <f>IF(ISERROR(VLOOKUP(E88,'2009'!$P$10:$AB$80,13,0)),"-",VLOOKUP(E88,'2009'!$P$10:$AB$80,13,0))</f>
        <v>-</v>
      </c>
      <c r="AP88" s="360" t="str">
        <f>IF(ISERROR(VLOOKUP(E88,'2010'!$P$10:$AB$42,13,0)),"-",VLOOKUP(E88,'2010'!$P$10:$AB$42,13,0))</f>
        <v>-</v>
      </c>
      <c r="AQ88" s="360" t="str">
        <f>IF(ISERROR(VLOOKUP(E88,'2011'!$P$10:$AB$28,13,0)),"-",VLOOKUP(E88,'2011'!$P$10:$AB$28,13,0))</f>
        <v>-</v>
      </c>
      <c r="AR88" s="360" t="str">
        <f>IF(ISERROR(VLOOKUP(E88,'2012'!$P$10:$AB$46,13,0)),"-",VLOOKUP(E88,'2012'!$P$10:$AB$46,13,0))</f>
        <v>-</v>
      </c>
      <c r="AS88" s="360" t="str">
        <f>IF(ISERROR(VLOOKUP(E88,'2013'!$P$10:$AB$45,13,0)),"-",VLOOKUP(E88,'2013'!$P$10:$AB$45,13,0))</f>
        <v>-</v>
      </c>
      <c r="AT88" s="360" t="str">
        <f>IF(ISERROR(VLOOKUP(E88,'2014'!$P$10:$AB$43,13,0)),"-",VLOOKUP(E88,'2014'!$P$10:$AB$43,13,0))</f>
        <v>-</v>
      </c>
      <c r="AU88" s="360" t="str">
        <f>IF(ISERROR(VLOOKUP(E88,'2015'!$P$10:$AB$69,13,0)),"-",VLOOKUP(E88,'2015'!$P$10:$AB$69,13,0))</f>
        <v>-</v>
      </c>
      <c r="AV88" s="360" t="str">
        <f>IF(ISERROR(VLOOKUP(E88,'2016'!$P$10:$AB$49,13,0)),"-",VLOOKUP(E88,'2016'!$P$10:$AB$49,13,0))</f>
        <v>-</v>
      </c>
      <c r="AW88" s="458" t="str">
        <f>IF(ISERROR(VLOOKUP(E88,'2017'!$P$10:$AB$47,13,0)),"-",VLOOKUP(E88,'2017'!$P$10:$AB$47,13,0))</f>
        <v>-</v>
      </c>
      <c r="AX88" s="359" t="str">
        <f>IF(ISERROR(VLOOKUP(E88,'2018'!$P$10:$AB$55,13,0)),"-",VLOOKUP(E88,'2018'!$P$10:$AB$55,13,0))</f>
        <v>-</v>
      </c>
      <c r="AY88" s="359" t="str">
        <f>IF(ISERROR(VLOOKUP(E88,'2019'!$P$10:$AB$55,13,0)),"-",VLOOKUP(E88,'2019'!$P$10:$AB$55,13,0))</f>
        <v>-</v>
      </c>
      <c r="AZ88" s="359" t="str">
        <f>IF(ISERROR(VLOOKUP(E88,'2020'!$P$10:$AB$47,13,0)),"-",VLOOKUP(E88,'2020'!$P$10:$AB$47,13,0))</f>
        <v>-</v>
      </c>
      <c r="BA88" s="480" t="str">
        <f>IF(ISERROR(VLOOKUP(E88,'2021'!$P$10:$AB$47,13,0)),"-",VLOOKUP(E88,'2021'!$P$10:$AB$47,13,0))</f>
        <v>-</v>
      </c>
      <c r="BB88" s="358"/>
      <c r="BD88" s="25">
        <f t="shared" si="56"/>
        <v>25</v>
      </c>
      <c r="BE88" s="5" t="s">
        <v>172</v>
      </c>
      <c r="BF88" s="3">
        <f>IF(ISERROR(VLOOKUP($BE88,Tables!$M$3:$U$201,BF$2,0)),"0",(VLOOKUP($BE88,Tables!$M$3:$U$201,BF$2,0)))</f>
        <v>187</v>
      </c>
      <c r="BG88" s="4">
        <f>IF(ISERROR(VLOOKUP($BE88,Tables!$M$3:$U$201,BG$2,0)),"0",(VLOOKUP($BE88,Tables!$M$3:$U$201,BG$2,0)))</f>
        <v>49</v>
      </c>
      <c r="BH88" s="4">
        <f>IF(ISERROR(VLOOKUP($BE88,Tables!$M$3:$U$201,BH$2,0)),"0",(VLOOKUP($BE88,Tables!$M$3:$U$201,BH$2,0)))</f>
        <v>29</v>
      </c>
      <c r="BI88" s="4">
        <f>IF(ISERROR(VLOOKUP($BE88,Tables!$M$3:$U$201,BI$2,0)),"0",(VLOOKUP($BE88,Tables!$M$3:$U$201,BI$2,0)))</f>
        <v>109</v>
      </c>
      <c r="BJ88" s="4">
        <f>IF(ISERROR(VLOOKUP($BE88,Tables!$M$3:$U$201,BJ$2,0)),"0",(VLOOKUP($BE88,Tables!$M$3:$U$201,BJ$2,0)))</f>
        <v>224</v>
      </c>
      <c r="BK88" s="4">
        <f>IF(ISERROR(VLOOKUP($BE88,Tables!$M$3:$U$201,BK$2,0)),"0",(VLOOKUP($BE88,Tables!$M$3:$U$201,BK$2,0)))</f>
        <v>455</v>
      </c>
      <c r="BL88" s="4">
        <f>IF(ISERROR(VLOOKUP($BE88,Tables!$M$3:$U$201,BL$2,0)),"0",(VLOOKUP($BE88,Tables!$M$3:$U$201,BL$2,0)))</f>
        <v>-231</v>
      </c>
      <c r="BM88" s="321">
        <f>IF(ISERROR(VLOOKUP($BE88,Tables!$M$3:$U$201,BM$2,0)),"0",(VLOOKUP($BE88,Tables!$M$3:$U$201,BM$2,0)))</f>
        <v>176</v>
      </c>
      <c r="BN88" s="20">
        <v>82</v>
      </c>
      <c r="BO88" s="12">
        <f t="shared" si="42"/>
        <v>24</v>
      </c>
      <c r="BP88" s="13">
        <f t="shared" si="43"/>
        <v>2</v>
      </c>
      <c r="BQ88" s="12">
        <f t="shared" si="44"/>
        <v>180</v>
      </c>
      <c r="BR88" s="13">
        <f t="shared" si="45"/>
        <v>1</v>
      </c>
      <c r="BS88" s="12" t="str">
        <f t="shared" si="46"/>
        <v/>
      </c>
      <c r="BT88" s="16">
        <f t="shared" si="47"/>
        <v>24180000</v>
      </c>
      <c r="BU88" s="13">
        <f t="shared" si="48"/>
        <v>1</v>
      </c>
      <c r="BV88" s="24" t="str">
        <f t="shared" si="49"/>
        <v>0</v>
      </c>
      <c r="BW88" s="14">
        <v>82</v>
      </c>
      <c r="BX88" s="16">
        <f t="shared" si="50"/>
        <v>24180000000</v>
      </c>
      <c r="BY88" s="15" t="e">
        <f>VLOOKUP(E88,#REF!,2,0)</f>
        <v>#REF!</v>
      </c>
      <c r="BZ88" s="15">
        <f t="shared" si="51"/>
        <v>25</v>
      </c>
      <c r="CA88" s="424">
        <f t="shared" si="52"/>
        <v>1</v>
      </c>
    </row>
    <row r="89" spans="1:79" ht="26.25" customHeight="1" thickBot="1" x14ac:dyDescent="0.3">
      <c r="A89" s="55"/>
      <c r="B89" s="726">
        <f t="shared" si="33"/>
        <v>83</v>
      </c>
      <c r="C89" s="727"/>
      <c r="D89" s="350"/>
      <c r="E89" s="38" t="str">
        <f t="shared" si="53"/>
        <v>EMPI</v>
      </c>
      <c r="F89" s="39">
        <f t="shared" si="54"/>
        <v>1</v>
      </c>
      <c r="G89" s="40">
        <f t="shared" si="34"/>
        <v>24</v>
      </c>
      <c r="H89" s="41">
        <f t="shared" si="35"/>
        <v>8</v>
      </c>
      <c r="I89" s="41">
        <f t="shared" si="36"/>
        <v>5</v>
      </c>
      <c r="J89" s="41">
        <f t="shared" si="37"/>
        <v>11</v>
      </c>
      <c r="K89" s="41">
        <f t="shared" si="38"/>
        <v>39</v>
      </c>
      <c r="L89" s="41">
        <f t="shared" si="39"/>
        <v>53</v>
      </c>
      <c r="M89" s="42">
        <f t="shared" si="40"/>
        <v>-14</v>
      </c>
      <c r="N89" s="43">
        <f t="shared" si="41"/>
        <v>29</v>
      </c>
      <c r="O89" s="406">
        <f t="shared" si="58"/>
        <v>0</v>
      </c>
      <c r="P89" s="406">
        <f t="shared" si="58"/>
        <v>0</v>
      </c>
      <c r="Q89" s="406">
        <f t="shared" si="58"/>
        <v>0</v>
      </c>
      <c r="R89" s="406">
        <f t="shared" si="58"/>
        <v>0</v>
      </c>
      <c r="S89" s="406">
        <f t="shared" si="58"/>
        <v>0</v>
      </c>
      <c r="T89" s="406">
        <f t="shared" si="58"/>
        <v>0</v>
      </c>
      <c r="U89" s="406">
        <f t="shared" si="58"/>
        <v>0</v>
      </c>
      <c r="V89" s="54">
        <f t="shared" si="58"/>
        <v>0</v>
      </c>
      <c r="W89" s="407">
        <f t="shared" si="58"/>
        <v>0</v>
      </c>
      <c r="X89" s="406">
        <f t="shared" si="58"/>
        <v>0</v>
      </c>
      <c r="Y89" s="406">
        <f t="shared" si="58"/>
        <v>0</v>
      </c>
      <c r="Z89" s="406">
        <f t="shared" si="58"/>
        <v>0</v>
      </c>
      <c r="AA89" s="406">
        <f t="shared" si="58"/>
        <v>0</v>
      </c>
      <c r="AB89" s="406">
        <f t="shared" si="58"/>
        <v>0</v>
      </c>
      <c r="AC89" s="406">
        <f t="shared" si="58"/>
        <v>0</v>
      </c>
      <c r="AD89" s="54">
        <f t="shared" si="58"/>
        <v>0</v>
      </c>
      <c r="AE89" s="54"/>
      <c r="AF89" s="462">
        <f t="shared" si="32"/>
        <v>1.2083333333333333</v>
      </c>
      <c r="AG89" s="54"/>
      <c r="AH89" s="463">
        <f t="shared" si="55"/>
        <v>17</v>
      </c>
      <c r="AI89" s="55"/>
      <c r="AJ89" s="481" t="str">
        <f>IF(ISERROR(VLOOKUP(E89,'2004'!$P$10:$AB$18,13,0)),"-",VLOOKUP(E89,'2004'!$P$10:$AB$18,13,0))</f>
        <v>-</v>
      </c>
      <c r="AK89" s="360" t="str">
        <f>IF(ISERROR(VLOOKUP(E89,'2005'!$P$10:$AB$18,13,0)),"-",VLOOKUP(E89,'2005'!$P$10:$AB$18,13,0))</f>
        <v>-</v>
      </c>
      <c r="AL89" s="360" t="str">
        <f>IF(ISERROR(VLOOKUP(E89,'2006'!$P$10:$AB$60,13,0)),"-",VLOOKUP(E89,'2006'!$P$10:$AB$60,13,0))</f>
        <v>-</v>
      </c>
      <c r="AM89" s="360" t="str">
        <f>IF(ISERROR(VLOOKUP(E89,'2007'!$P$10:$AB$60,13,0)),"-",VLOOKUP(E89,'2007'!$P$10:$AB$60,13,0))</f>
        <v>-</v>
      </c>
      <c r="AN89" s="360" t="str">
        <f>IF(ISERROR(VLOOKUP(E89,'2008'!$P$10:$AB$60,13,0)),"-",VLOOKUP(E89,'2008'!$P$10:$AB$60,13,0))</f>
        <v>-</v>
      </c>
      <c r="AO89" s="360" t="str">
        <f>IF(ISERROR(VLOOKUP(E89,'2009'!$P$10:$AB$80,13,0)),"-",VLOOKUP(E89,'2009'!$P$10:$AB$80,13,0))</f>
        <v>-</v>
      </c>
      <c r="AP89" s="360" t="str">
        <f>IF(ISERROR(VLOOKUP(E89,'2010'!$P$10:$AB$42,13,0)),"-",VLOOKUP(E89,'2010'!$P$10:$AB$42,13,0))</f>
        <v>-</v>
      </c>
      <c r="AQ89" s="360" t="str">
        <f>IF(ISERROR(VLOOKUP(E89,'2011'!$P$10:$AB$28,13,0)),"-",VLOOKUP(E89,'2011'!$P$10:$AB$28,13,0))</f>
        <v>-</v>
      </c>
      <c r="AR89" s="360" t="str">
        <f>IF(ISERROR(VLOOKUP(E89,'2012'!$P$10:$AB$46,13,0)),"-",VLOOKUP(E89,'2012'!$P$10:$AB$46,13,0))</f>
        <v>-</v>
      </c>
      <c r="AS89" s="360" t="str">
        <f>IF(ISERROR(VLOOKUP(E89,'2013'!$P$10:$AB$45,13,0)),"-",VLOOKUP(E89,'2013'!$P$10:$AB$45,13,0))</f>
        <v>-</v>
      </c>
      <c r="AT89" s="360" t="str">
        <f>IF(ISERROR(VLOOKUP(E89,'2014'!$P$10:$AB$43,13,0)),"-",VLOOKUP(E89,'2014'!$P$10:$AB$43,13,0))</f>
        <v>-</v>
      </c>
      <c r="AU89" s="360" t="str">
        <f>IF(ISERROR(VLOOKUP(E89,'2015'!$P$10:$AB$69,13,0)),"-",VLOOKUP(E89,'2015'!$P$10:$AB$69,13,0))</f>
        <v>-</v>
      </c>
      <c r="AV89" s="360" t="str">
        <f>IF(ISERROR(VLOOKUP(E89,'2016'!$P$10:$AB$49,13,0)),"-",VLOOKUP(E89,'2016'!$P$10:$AB$49,13,0))</f>
        <v>-</v>
      </c>
      <c r="AW89" s="458" t="str">
        <f>IF(ISERROR(VLOOKUP(E89,'2017'!$P$10:$AB$47,13,0)),"-",VLOOKUP(E89,'2017'!$P$10:$AB$47,13,0))</f>
        <v>-</v>
      </c>
      <c r="AX89" s="359" t="str">
        <f>IF(ISERROR(VLOOKUP(E89,'2018'!$P$10:$AB$55,13,0)),"-",VLOOKUP(E89,'2018'!$P$10:$AB$55,13,0))</f>
        <v>-</v>
      </c>
      <c r="AY89" s="359" t="str">
        <f>IF(ISERROR(VLOOKUP(E89,'2019'!$P$10:$AB$55,13,0)),"-",VLOOKUP(E89,'2019'!$P$10:$AB$55,13,0))</f>
        <v>-</v>
      </c>
      <c r="AZ89" s="359" t="str">
        <f>IF(ISERROR(VLOOKUP(E89,'2020'!$P$10:$AB$47,13,0)),"-",VLOOKUP(E89,'2020'!$P$10:$AB$47,13,0))</f>
        <v>-</v>
      </c>
      <c r="BA89" s="480">
        <f>IF(ISERROR(VLOOKUP(E89,'2021'!$P$10:$AB$47,13,0)),"-",VLOOKUP(E89,'2021'!$P$10:$AB$47,13,0))</f>
        <v>17</v>
      </c>
      <c r="BB89" s="358"/>
      <c r="BD89" s="25">
        <f t="shared" si="56"/>
        <v>134</v>
      </c>
      <c r="BE89" s="5" t="s">
        <v>276</v>
      </c>
      <c r="BF89" s="3">
        <f>IF(ISERROR(VLOOKUP($BE89,Tables!$M$3:$U$201,BF$2,0)),"0",(VLOOKUP($BE89,Tables!$M$3:$U$201,BF$2,0)))</f>
        <v>12</v>
      </c>
      <c r="BG89" s="4">
        <f>IF(ISERROR(VLOOKUP($BE89,Tables!$M$3:$U$201,BG$2,0)),"0",(VLOOKUP($BE89,Tables!$M$3:$U$201,BG$2,0)))</f>
        <v>2</v>
      </c>
      <c r="BH89" s="4">
        <f>IF(ISERROR(VLOOKUP($BE89,Tables!$M$3:$U$201,BH$2,0)),"0",(VLOOKUP($BE89,Tables!$M$3:$U$201,BH$2,0)))</f>
        <v>2</v>
      </c>
      <c r="BI89" s="4">
        <f>IF(ISERROR(VLOOKUP($BE89,Tables!$M$3:$U$201,BI$2,0)),"0",(VLOOKUP($BE89,Tables!$M$3:$U$201,BI$2,0)))</f>
        <v>8</v>
      </c>
      <c r="BJ89" s="4">
        <f>IF(ISERROR(VLOOKUP($BE89,Tables!$M$3:$U$201,BJ$2,0)),"0",(VLOOKUP($BE89,Tables!$M$3:$U$201,BJ$2,0)))</f>
        <v>20</v>
      </c>
      <c r="BK89" s="4">
        <f>IF(ISERROR(VLOOKUP($BE89,Tables!$M$3:$U$201,BK$2,0)),"0",(VLOOKUP($BE89,Tables!$M$3:$U$201,BK$2,0)))</f>
        <v>39</v>
      </c>
      <c r="BL89" s="4">
        <f>IF(ISERROR(VLOOKUP($BE89,Tables!$M$3:$U$201,BL$2,0)),"0",(VLOOKUP($BE89,Tables!$M$3:$U$201,BL$2,0)))</f>
        <v>-19</v>
      </c>
      <c r="BM89" s="321">
        <f>IF(ISERROR(VLOOKUP($BE89,Tables!$M$3:$U$201,BM$2,0)),"0",(VLOOKUP($BE89,Tables!$M$3:$U$201,BM$2,0)))</f>
        <v>8</v>
      </c>
      <c r="BN89" s="20">
        <v>83</v>
      </c>
      <c r="BO89" s="12">
        <f t="shared" si="42"/>
        <v>134</v>
      </c>
      <c r="BP89" s="13">
        <f t="shared" si="43"/>
        <v>4</v>
      </c>
      <c r="BQ89" s="12">
        <f t="shared" si="44"/>
        <v>88</v>
      </c>
      <c r="BR89" s="13">
        <f t="shared" si="45"/>
        <v>2</v>
      </c>
      <c r="BS89" s="12">
        <f t="shared" si="46"/>
        <v>116</v>
      </c>
      <c r="BT89" s="16">
        <f t="shared" si="47"/>
        <v>134088116</v>
      </c>
      <c r="BU89" s="13">
        <f t="shared" si="48"/>
        <v>1</v>
      </c>
      <c r="BV89" s="24" t="str">
        <f t="shared" si="49"/>
        <v>0</v>
      </c>
      <c r="BW89" s="14">
        <v>83</v>
      </c>
      <c r="BX89" s="16">
        <f t="shared" si="50"/>
        <v>134088116000</v>
      </c>
      <c r="BY89" s="15" t="e">
        <f>VLOOKUP(E89,#REF!,2,0)</f>
        <v>#REF!</v>
      </c>
      <c r="BZ89" s="15">
        <f t="shared" si="51"/>
        <v>134</v>
      </c>
      <c r="CA89" s="424">
        <f t="shared" si="52"/>
        <v>1</v>
      </c>
    </row>
    <row r="90" spans="1:79" ht="26.25" customHeight="1" thickBot="1" x14ac:dyDescent="0.3">
      <c r="A90" s="55"/>
      <c r="B90" s="726">
        <f t="shared" si="33"/>
        <v>84</v>
      </c>
      <c r="C90" s="727"/>
      <c r="D90" s="350"/>
      <c r="E90" s="38" t="str">
        <f t="shared" si="53"/>
        <v>torpedo</v>
      </c>
      <c r="F90" s="39">
        <f t="shared" si="54"/>
        <v>3</v>
      </c>
      <c r="G90" s="40">
        <f t="shared" si="34"/>
        <v>40</v>
      </c>
      <c r="H90" s="41">
        <f t="shared" si="35"/>
        <v>7</v>
      </c>
      <c r="I90" s="41">
        <f t="shared" si="36"/>
        <v>8</v>
      </c>
      <c r="J90" s="41">
        <f t="shared" si="37"/>
        <v>25</v>
      </c>
      <c r="K90" s="41">
        <f t="shared" si="38"/>
        <v>39</v>
      </c>
      <c r="L90" s="41">
        <f t="shared" si="39"/>
        <v>78</v>
      </c>
      <c r="M90" s="42">
        <f t="shared" si="40"/>
        <v>-39</v>
      </c>
      <c r="N90" s="43">
        <f t="shared" si="41"/>
        <v>29</v>
      </c>
      <c r="O90" s="406" t="e">
        <f t="shared" si="58"/>
        <v>#REF!</v>
      </c>
      <c r="P90" s="406" t="e">
        <f t="shared" si="58"/>
        <v>#REF!</v>
      </c>
      <c r="Q90" s="406" t="e">
        <f t="shared" si="58"/>
        <v>#REF!</v>
      </c>
      <c r="R90" s="406" t="e">
        <f t="shared" si="58"/>
        <v>#REF!</v>
      </c>
      <c r="S90" s="406" t="e">
        <f t="shared" si="58"/>
        <v>#REF!</v>
      </c>
      <c r="T90" s="406" t="e">
        <f t="shared" si="58"/>
        <v>#REF!</v>
      </c>
      <c r="U90" s="406" t="e">
        <f t="shared" si="58"/>
        <v>#REF!</v>
      </c>
      <c r="V90" s="54" t="e">
        <f t="shared" si="58"/>
        <v>#REF!</v>
      </c>
      <c r="W90" s="407" t="e">
        <f t="shared" si="58"/>
        <v>#REF!</v>
      </c>
      <c r="X90" s="406" t="e">
        <f t="shared" si="58"/>
        <v>#REF!</v>
      </c>
      <c r="Y90" s="406" t="e">
        <f t="shared" si="58"/>
        <v>#REF!</v>
      </c>
      <c r="Z90" s="406" t="e">
        <f t="shared" si="58"/>
        <v>#REF!</v>
      </c>
      <c r="AA90" s="406" t="e">
        <f t="shared" si="58"/>
        <v>#REF!</v>
      </c>
      <c r="AB90" s="406" t="e">
        <f t="shared" si="58"/>
        <v>#REF!</v>
      </c>
      <c r="AC90" s="406" t="e">
        <f t="shared" si="58"/>
        <v>#REF!</v>
      </c>
      <c r="AD90" s="54" t="e">
        <f t="shared" si="58"/>
        <v>#REF!</v>
      </c>
      <c r="AE90" s="54"/>
      <c r="AF90" s="462">
        <f t="shared" si="32"/>
        <v>0.72499999999999998</v>
      </c>
      <c r="AG90" s="54"/>
      <c r="AH90" s="463">
        <f t="shared" si="55"/>
        <v>23</v>
      </c>
      <c r="AI90" s="55"/>
      <c r="AJ90" s="481" t="str">
        <f>IF(ISERROR(VLOOKUP(E90,'2004'!$P$10:$AB$18,13,0)),"-",VLOOKUP(E90,'2004'!$P$10:$AB$18,13,0))</f>
        <v>-</v>
      </c>
      <c r="AK90" s="360" t="str">
        <f>IF(ISERROR(VLOOKUP(E90,'2005'!$P$10:$AB$18,13,0)),"-",VLOOKUP(E90,'2005'!$P$10:$AB$18,13,0))</f>
        <v>-</v>
      </c>
      <c r="AL90" s="360" t="str">
        <f>IF(ISERROR(VLOOKUP(E90,'2006'!$P$10:$AB$60,13,0)),"-",VLOOKUP(E90,'2006'!$P$10:$AB$60,13,0))</f>
        <v>-</v>
      </c>
      <c r="AM90" s="360">
        <f>IF(ISERROR(VLOOKUP(E90,'2007'!$P$10:$AB$60,13,0)),"-",VLOOKUP(E90,'2007'!$P$10:$AB$60,13,0))</f>
        <v>29</v>
      </c>
      <c r="AN90" s="360">
        <f>IF(ISERROR(VLOOKUP(E90,'2008'!$P$10:$AB$60,13,0)),"-",VLOOKUP(E90,'2008'!$P$10:$AB$60,13,0))</f>
        <v>37</v>
      </c>
      <c r="AO90" s="360" t="str">
        <f>IF(ISERROR(VLOOKUP(E90,'2009'!$P$10:$AB$80,13,0)),"-",VLOOKUP(E90,'2009'!$P$10:$AB$80,13,0))</f>
        <v>-</v>
      </c>
      <c r="AP90" s="360" t="str">
        <f>IF(ISERROR(VLOOKUP(E90,'2010'!$P$10:$AB$42,13,0)),"-",VLOOKUP(E90,'2010'!$P$10:$AB$42,13,0))</f>
        <v>-</v>
      </c>
      <c r="AQ90" s="360" t="str">
        <f>IF(ISERROR(VLOOKUP(E90,'2011'!$P$10:$AB$28,13,0)),"-",VLOOKUP(E90,'2011'!$P$10:$AB$28,13,0))</f>
        <v>-</v>
      </c>
      <c r="AR90" s="360">
        <f>IF(ISERROR(VLOOKUP(E90,'2012'!$P$10:$AB$46,13,0)),"-",VLOOKUP(E90,'2012'!$P$10:$AB$46,13,0))</f>
        <v>23</v>
      </c>
      <c r="AS90" s="360" t="str">
        <f>IF(ISERROR(VLOOKUP(E90,'2013'!$P$10:$AB$45,13,0)),"-",VLOOKUP(E90,'2013'!$P$10:$AB$45,13,0))</f>
        <v>-</v>
      </c>
      <c r="AT90" s="360" t="str">
        <f>IF(ISERROR(VLOOKUP(E90,'2014'!$P$10:$AB$43,13,0)),"-",VLOOKUP(E90,'2014'!$P$10:$AB$43,13,0))</f>
        <v>-</v>
      </c>
      <c r="AU90" s="360" t="str">
        <f>IF(ISERROR(VLOOKUP(E90,'2015'!$P$10:$AB$69,13,0)),"-",VLOOKUP(E90,'2015'!$P$10:$AB$69,13,0))</f>
        <v>-</v>
      </c>
      <c r="AV90" s="360" t="str">
        <f>IF(ISERROR(VLOOKUP(E90,'2016'!$P$10:$AB$49,13,0)),"-",VLOOKUP(E90,'2016'!$P$10:$AB$49,13,0))</f>
        <v>-</v>
      </c>
      <c r="AW90" s="458" t="str">
        <f>IF(ISERROR(VLOOKUP(E90,'2017'!$P$10:$AB$47,13,0)),"-",VLOOKUP(E90,'2017'!$P$10:$AB$47,13,0))</f>
        <v>-</v>
      </c>
      <c r="AX90" s="359" t="str">
        <f>IF(ISERROR(VLOOKUP(E90,'2018'!$P$10:$AB$55,13,0)),"-",VLOOKUP(E90,'2018'!$P$10:$AB$55,13,0))</f>
        <v>-</v>
      </c>
      <c r="AY90" s="359" t="str">
        <f>IF(ISERROR(VLOOKUP(E90,'2019'!$P$10:$AB$55,13,0)),"-",VLOOKUP(E90,'2019'!$P$10:$AB$55,13,0))</f>
        <v>-</v>
      </c>
      <c r="AZ90" s="359" t="str">
        <f>IF(ISERROR(VLOOKUP(E90,'2020'!$P$10:$AB$47,13,0)),"-",VLOOKUP(E90,'2020'!$P$10:$AB$47,13,0))</f>
        <v>-</v>
      </c>
      <c r="BA90" s="480" t="str">
        <f>IF(ISERROR(VLOOKUP(E90,'2021'!$P$10:$AB$47,13,0)),"-",VLOOKUP(E90,'2021'!$P$10:$AB$47,13,0))</f>
        <v>-</v>
      </c>
      <c r="BB90" s="358"/>
      <c r="BD90" s="25">
        <f t="shared" si="56"/>
        <v>132</v>
      </c>
      <c r="BE90" s="5" t="s">
        <v>241</v>
      </c>
      <c r="BF90" s="3">
        <f>IF(ISERROR(VLOOKUP($BE90,Tables!$M$3:$U$201,BF$2,0)),"0",(VLOOKUP($BE90,Tables!$M$3:$U$201,BF$2,0)))</f>
        <v>14</v>
      </c>
      <c r="BG90" s="4">
        <f>IF(ISERROR(VLOOKUP($BE90,Tables!$M$3:$U$201,BG$2,0)),"0",(VLOOKUP($BE90,Tables!$M$3:$U$201,BG$2,0)))</f>
        <v>3</v>
      </c>
      <c r="BH90" s="4">
        <f>IF(ISERROR(VLOOKUP($BE90,Tables!$M$3:$U$201,BH$2,0)),"0",(VLOOKUP($BE90,Tables!$M$3:$U$201,BH$2,0)))</f>
        <v>0</v>
      </c>
      <c r="BI90" s="4">
        <f>IF(ISERROR(VLOOKUP($BE90,Tables!$M$3:$U$201,BI$2,0)),"0",(VLOOKUP($BE90,Tables!$M$3:$U$201,BI$2,0)))</f>
        <v>11</v>
      </c>
      <c r="BJ90" s="4">
        <f>IF(ISERROR(VLOOKUP($BE90,Tables!$M$3:$U$201,BJ$2,0)),"0",(VLOOKUP($BE90,Tables!$M$3:$U$201,BJ$2,0)))</f>
        <v>13</v>
      </c>
      <c r="BK90" s="4">
        <f>IF(ISERROR(VLOOKUP($BE90,Tables!$M$3:$U$201,BK$2,0)),"0",(VLOOKUP($BE90,Tables!$M$3:$U$201,BK$2,0)))</f>
        <v>38</v>
      </c>
      <c r="BL90" s="4">
        <f>IF(ISERROR(VLOOKUP($BE90,Tables!$M$3:$U$201,BL$2,0)),"0",(VLOOKUP($BE90,Tables!$M$3:$U$201,BL$2,0)))</f>
        <v>-25</v>
      </c>
      <c r="BM90" s="321">
        <f>IF(ISERROR(VLOOKUP($BE90,Tables!$M$3:$U$201,BM$2,0)),"0",(VLOOKUP($BE90,Tables!$M$3:$U$201,BM$2,0)))</f>
        <v>9</v>
      </c>
      <c r="BN90" s="20">
        <v>84</v>
      </c>
      <c r="BO90" s="12">
        <f t="shared" si="42"/>
        <v>131</v>
      </c>
      <c r="BP90" s="13">
        <f t="shared" si="43"/>
        <v>3</v>
      </c>
      <c r="BQ90" s="12">
        <f t="shared" si="44"/>
        <v>102</v>
      </c>
      <c r="BR90" s="13">
        <f t="shared" si="45"/>
        <v>6</v>
      </c>
      <c r="BS90" s="12">
        <f t="shared" si="46"/>
        <v>139</v>
      </c>
      <c r="BT90" s="16">
        <f t="shared" si="47"/>
        <v>131102139</v>
      </c>
      <c r="BU90" s="13">
        <f t="shared" si="48"/>
        <v>1</v>
      </c>
      <c r="BV90" s="24" t="str">
        <f t="shared" si="49"/>
        <v>0</v>
      </c>
      <c r="BW90" s="14">
        <v>84</v>
      </c>
      <c r="BX90" s="16">
        <f t="shared" si="50"/>
        <v>131102139000</v>
      </c>
      <c r="BY90" s="15" t="e">
        <f>VLOOKUP(E90,#REF!,2,0)</f>
        <v>#REF!</v>
      </c>
      <c r="BZ90" s="15">
        <f t="shared" si="51"/>
        <v>132</v>
      </c>
      <c r="CA90" s="424">
        <f t="shared" si="52"/>
        <v>1</v>
      </c>
    </row>
    <row r="91" spans="1:79" ht="26.25" customHeight="1" thickBot="1" x14ac:dyDescent="0.3">
      <c r="A91" s="55"/>
      <c r="B91" s="726">
        <f t="shared" si="33"/>
        <v>85</v>
      </c>
      <c r="C91" s="727"/>
      <c r="D91" s="350"/>
      <c r="E91" s="38" t="str">
        <f t="shared" si="53"/>
        <v>Metzger</v>
      </c>
      <c r="F91" s="39">
        <f t="shared" si="54"/>
        <v>3</v>
      </c>
      <c r="G91" s="40">
        <f t="shared" si="34"/>
        <v>30</v>
      </c>
      <c r="H91" s="41">
        <f t="shared" si="35"/>
        <v>7</v>
      </c>
      <c r="I91" s="41">
        <f t="shared" si="36"/>
        <v>7</v>
      </c>
      <c r="J91" s="41">
        <f t="shared" si="37"/>
        <v>16</v>
      </c>
      <c r="K91" s="41">
        <f t="shared" si="38"/>
        <v>40</v>
      </c>
      <c r="L91" s="41">
        <f t="shared" si="39"/>
        <v>58</v>
      </c>
      <c r="M91" s="42">
        <f t="shared" si="40"/>
        <v>-18</v>
      </c>
      <c r="N91" s="43">
        <f t="shared" si="41"/>
        <v>28</v>
      </c>
      <c r="O91" s="406" t="e">
        <f t="shared" si="58"/>
        <v>#REF!</v>
      </c>
      <c r="P91" s="406" t="e">
        <f t="shared" si="58"/>
        <v>#REF!</v>
      </c>
      <c r="Q91" s="406" t="e">
        <f t="shared" si="58"/>
        <v>#REF!</v>
      </c>
      <c r="R91" s="406" t="e">
        <f t="shared" si="58"/>
        <v>#REF!</v>
      </c>
      <c r="S91" s="406" t="e">
        <f t="shared" si="58"/>
        <v>#REF!</v>
      </c>
      <c r="T91" s="406" t="e">
        <f t="shared" si="58"/>
        <v>#REF!</v>
      </c>
      <c r="U91" s="406" t="e">
        <f t="shared" si="58"/>
        <v>#REF!</v>
      </c>
      <c r="V91" s="54" t="e">
        <f t="shared" si="58"/>
        <v>#REF!</v>
      </c>
      <c r="W91" s="407" t="e">
        <f t="shared" si="58"/>
        <v>#REF!</v>
      </c>
      <c r="X91" s="406" t="e">
        <f t="shared" si="58"/>
        <v>#REF!</v>
      </c>
      <c r="Y91" s="406" t="e">
        <f t="shared" si="58"/>
        <v>#REF!</v>
      </c>
      <c r="Z91" s="406" t="e">
        <f t="shared" si="58"/>
        <v>#REF!</v>
      </c>
      <c r="AA91" s="406" t="e">
        <f t="shared" si="58"/>
        <v>#REF!</v>
      </c>
      <c r="AB91" s="406" t="e">
        <f t="shared" si="58"/>
        <v>#REF!</v>
      </c>
      <c r="AC91" s="406" t="e">
        <f t="shared" si="58"/>
        <v>#REF!</v>
      </c>
      <c r="AD91" s="54" t="e">
        <f t="shared" si="58"/>
        <v>#REF!</v>
      </c>
      <c r="AE91" s="54"/>
      <c r="AF91" s="462">
        <f t="shared" si="32"/>
        <v>0.93333333333333335</v>
      </c>
      <c r="AG91" s="54"/>
      <c r="AH91" s="463">
        <f t="shared" si="55"/>
        <v>4</v>
      </c>
      <c r="AI91" s="55"/>
      <c r="AJ91" s="481">
        <f>IF(ISERROR(VLOOKUP(E91,'2004'!$P$10:$AB$18,13,0)),"-",VLOOKUP(E91,'2004'!$P$10:$AB$18,13,0))</f>
        <v>7</v>
      </c>
      <c r="AK91" s="360">
        <f>IF(ISERROR(VLOOKUP(E91,'2005'!$P$10:$AB$18,13,0)),"-",VLOOKUP(E91,'2005'!$P$10:$AB$18,13,0))</f>
        <v>4</v>
      </c>
      <c r="AL91" s="360">
        <f>IF(ISERROR(VLOOKUP(E91,'2006'!$P$10:$AB$60,13,0)),"-",VLOOKUP(E91,'2006'!$P$10:$AB$60,13,0))</f>
        <v>5</v>
      </c>
      <c r="AM91" s="360" t="str">
        <f>IF(ISERROR(VLOOKUP(E91,'2007'!$P$10:$AB$60,13,0)),"-",VLOOKUP(E91,'2007'!$P$10:$AB$60,13,0))</f>
        <v>-</v>
      </c>
      <c r="AN91" s="360" t="str">
        <f>IF(ISERROR(VLOOKUP(E91,'2008'!$P$10:$AB$60,13,0)),"-",VLOOKUP(E91,'2008'!$P$10:$AB$60,13,0))</f>
        <v>-</v>
      </c>
      <c r="AO91" s="360" t="str">
        <f>IF(ISERROR(VLOOKUP(E91,'2009'!$P$10:$AB$80,13,0)),"-",VLOOKUP(E91,'2009'!$P$10:$AB$80,13,0))</f>
        <v>-</v>
      </c>
      <c r="AP91" s="360" t="str">
        <f>IF(ISERROR(VLOOKUP(E91,'2010'!$P$10:$AB$42,13,0)),"-",VLOOKUP(E91,'2010'!$P$10:$AB$42,13,0))</f>
        <v>-</v>
      </c>
      <c r="AQ91" s="360" t="str">
        <f>IF(ISERROR(VLOOKUP(E91,'2011'!$P$10:$AB$28,13,0)),"-",VLOOKUP(E91,'2011'!$P$10:$AB$28,13,0))</f>
        <v>-</v>
      </c>
      <c r="AR91" s="360" t="str">
        <f>IF(ISERROR(VLOOKUP(E91,'2012'!$P$10:$AB$46,13,0)),"-",VLOOKUP(E91,'2012'!$P$10:$AB$46,13,0))</f>
        <v>-</v>
      </c>
      <c r="AS91" s="360" t="str">
        <f>IF(ISERROR(VLOOKUP(E91,'2013'!$P$10:$AB$45,13,0)),"-",VLOOKUP(E91,'2013'!$P$10:$AB$45,13,0))</f>
        <v>-</v>
      </c>
      <c r="AT91" s="360" t="str">
        <f>IF(ISERROR(VLOOKUP(E91,'2014'!$P$10:$AB$43,13,0)),"-",VLOOKUP(E91,'2014'!$P$10:$AB$43,13,0))</f>
        <v>-</v>
      </c>
      <c r="AU91" s="360" t="str">
        <f>IF(ISERROR(VLOOKUP(E91,'2015'!$P$10:$AB$69,13,0)),"-",VLOOKUP(E91,'2015'!$P$10:$AB$69,13,0))</f>
        <v>-</v>
      </c>
      <c r="AV91" s="360" t="str">
        <f>IF(ISERROR(VLOOKUP(E91,'2016'!$P$10:$AB$49,13,0)),"-",VLOOKUP(E91,'2016'!$P$10:$AB$49,13,0))</f>
        <v>-</v>
      </c>
      <c r="AW91" s="458" t="str">
        <f>IF(ISERROR(VLOOKUP(E91,'2017'!$P$10:$AB$47,13,0)),"-",VLOOKUP(E91,'2017'!$P$10:$AB$47,13,0))</f>
        <v>-</v>
      </c>
      <c r="AX91" s="359" t="str">
        <f>IF(ISERROR(VLOOKUP(E91,'2018'!$P$10:$AB$55,13,0)),"-",VLOOKUP(E91,'2018'!$P$10:$AB$55,13,0))</f>
        <v>-</v>
      </c>
      <c r="AY91" s="359" t="str">
        <f>IF(ISERROR(VLOOKUP(E91,'2019'!$P$10:$AB$55,13,0)),"-",VLOOKUP(E91,'2019'!$P$10:$AB$55,13,0))</f>
        <v>-</v>
      </c>
      <c r="AZ91" s="359" t="str">
        <f>IF(ISERROR(VLOOKUP(E91,'2020'!$P$10:$AB$47,13,0)),"-",VLOOKUP(E91,'2020'!$P$10:$AB$47,13,0))</f>
        <v>-</v>
      </c>
      <c r="BA91" s="480" t="str">
        <f>IF(ISERROR(VLOOKUP(E91,'2021'!$P$10:$AB$47,13,0)),"-",VLOOKUP(E91,'2021'!$P$10:$AB$47,13,0))</f>
        <v>-</v>
      </c>
      <c r="BB91" s="358"/>
      <c r="BD91" s="25">
        <f t="shared" si="56"/>
        <v>55</v>
      </c>
      <c r="BE91" s="5" t="s">
        <v>163</v>
      </c>
      <c r="BF91" s="3">
        <f>IF(ISERROR(VLOOKUP($BE91,Tables!$M$3:$U$201,BF$2,0)),"0",(VLOOKUP($BE91,Tables!$M$3:$U$201,BF$2,0)))</f>
        <v>30</v>
      </c>
      <c r="BG91" s="4">
        <f>IF(ISERROR(VLOOKUP($BE91,Tables!$M$3:$U$201,BG$2,0)),"0",(VLOOKUP($BE91,Tables!$M$3:$U$201,BG$2,0)))</f>
        <v>21</v>
      </c>
      <c r="BH91" s="4">
        <f>IF(ISERROR(VLOOKUP($BE91,Tables!$M$3:$U$201,BH$2,0)),"0",(VLOOKUP($BE91,Tables!$M$3:$U$201,BH$2,0)))</f>
        <v>2</v>
      </c>
      <c r="BI91" s="4">
        <f>IF(ISERROR(VLOOKUP($BE91,Tables!$M$3:$U$201,BI$2,0)),"0",(VLOOKUP($BE91,Tables!$M$3:$U$201,BI$2,0)))</f>
        <v>7</v>
      </c>
      <c r="BJ91" s="4">
        <f>IF(ISERROR(VLOOKUP($BE91,Tables!$M$3:$U$201,BJ$2,0)),"0",(VLOOKUP($BE91,Tables!$M$3:$U$201,BJ$2,0)))</f>
        <v>71</v>
      </c>
      <c r="BK91" s="4">
        <f>IF(ISERROR(VLOOKUP($BE91,Tables!$M$3:$U$201,BK$2,0)),"0",(VLOOKUP($BE91,Tables!$M$3:$U$201,BK$2,0)))</f>
        <v>44</v>
      </c>
      <c r="BL91" s="4">
        <f>IF(ISERROR(VLOOKUP($BE91,Tables!$M$3:$U$201,BL$2,0)),"0",(VLOOKUP($BE91,Tables!$M$3:$U$201,BL$2,0)))</f>
        <v>27</v>
      </c>
      <c r="BM91" s="321">
        <f>IF(ISERROR(VLOOKUP($BE91,Tables!$M$3:$U$201,BM$2,0)),"0",(VLOOKUP($BE91,Tables!$M$3:$U$201,BM$2,0)))</f>
        <v>65</v>
      </c>
      <c r="BN91" s="20">
        <v>85</v>
      </c>
      <c r="BO91" s="12">
        <f t="shared" si="42"/>
        <v>55</v>
      </c>
      <c r="BP91" s="13">
        <f t="shared" si="43"/>
        <v>1</v>
      </c>
      <c r="BQ91" s="12" t="str">
        <f t="shared" si="44"/>
        <v/>
      </c>
      <c r="BR91" s="13">
        <f t="shared" si="45"/>
        <v>1</v>
      </c>
      <c r="BS91" s="12" t="str">
        <f t="shared" si="46"/>
        <v/>
      </c>
      <c r="BT91" s="16">
        <f t="shared" si="47"/>
        <v>55000000</v>
      </c>
      <c r="BU91" s="13">
        <f t="shared" si="48"/>
        <v>1</v>
      </c>
      <c r="BV91" s="24" t="str">
        <f t="shared" si="49"/>
        <v>0</v>
      </c>
      <c r="BW91" s="14">
        <v>85</v>
      </c>
      <c r="BX91" s="16">
        <f t="shared" si="50"/>
        <v>55000000000</v>
      </c>
      <c r="BY91" s="15" t="e">
        <f>VLOOKUP(E91,#REF!,2,0)</f>
        <v>#REF!</v>
      </c>
      <c r="BZ91" s="15">
        <f t="shared" si="51"/>
        <v>55</v>
      </c>
      <c r="CA91" s="424">
        <f t="shared" si="52"/>
        <v>1</v>
      </c>
    </row>
    <row r="92" spans="1:79" ht="26.25" customHeight="1" thickBot="1" x14ac:dyDescent="0.3">
      <c r="A92" s="55"/>
      <c r="B92" s="726">
        <f t="shared" si="33"/>
        <v>86</v>
      </c>
      <c r="C92" s="727"/>
      <c r="D92" s="350"/>
      <c r="E92" s="38" t="str">
        <f t="shared" si="53"/>
        <v>honk96</v>
      </c>
      <c r="F92" s="39">
        <f t="shared" si="54"/>
        <v>2</v>
      </c>
      <c r="G92" s="40">
        <f t="shared" si="34"/>
        <v>28</v>
      </c>
      <c r="H92" s="41">
        <f t="shared" si="35"/>
        <v>8</v>
      </c>
      <c r="I92" s="41">
        <f t="shared" si="36"/>
        <v>3</v>
      </c>
      <c r="J92" s="41">
        <f t="shared" si="37"/>
        <v>17</v>
      </c>
      <c r="K92" s="41">
        <f t="shared" si="38"/>
        <v>38</v>
      </c>
      <c r="L92" s="41">
        <f t="shared" si="39"/>
        <v>60</v>
      </c>
      <c r="M92" s="42">
        <f t="shared" si="40"/>
        <v>-22</v>
      </c>
      <c r="N92" s="43">
        <f t="shared" si="41"/>
        <v>27</v>
      </c>
      <c r="O92" s="406" t="e">
        <f t="shared" si="58"/>
        <v>#REF!</v>
      </c>
      <c r="P92" s="406" t="e">
        <f t="shared" si="58"/>
        <v>#REF!</v>
      </c>
      <c r="Q92" s="406" t="e">
        <f t="shared" si="58"/>
        <v>#REF!</v>
      </c>
      <c r="R92" s="406" t="e">
        <f t="shared" si="58"/>
        <v>#REF!</v>
      </c>
      <c r="S92" s="406" t="e">
        <f t="shared" si="58"/>
        <v>#REF!</v>
      </c>
      <c r="T92" s="406" t="e">
        <f t="shared" si="58"/>
        <v>#REF!</v>
      </c>
      <c r="U92" s="406" t="e">
        <f t="shared" si="58"/>
        <v>#REF!</v>
      </c>
      <c r="V92" s="54" t="e">
        <f t="shared" si="58"/>
        <v>#REF!</v>
      </c>
      <c r="W92" s="407" t="e">
        <f t="shared" si="58"/>
        <v>#REF!</v>
      </c>
      <c r="X92" s="406" t="e">
        <f t="shared" si="58"/>
        <v>#REF!</v>
      </c>
      <c r="Y92" s="406" t="e">
        <f t="shared" si="58"/>
        <v>#REF!</v>
      </c>
      <c r="Z92" s="406" t="e">
        <f t="shared" si="58"/>
        <v>#REF!</v>
      </c>
      <c r="AA92" s="406" t="e">
        <f t="shared" si="58"/>
        <v>#REF!</v>
      </c>
      <c r="AB92" s="406" t="e">
        <f t="shared" si="58"/>
        <v>#REF!</v>
      </c>
      <c r="AC92" s="406" t="e">
        <f t="shared" si="58"/>
        <v>#REF!</v>
      </c>
      <c r="AD92" s="54" t="e">
        <f t="shared" si="58"/>
        <v>#REF!</v>
      </c>
      <c r="AE92" s="54"/>
      <c r="AF92" s="462">
        <f t="shared" si="32"/>
        <v>0.9642857142857143</v>
      </c>
      <c r="AG92" s="54"/>
      <c r="AH92" s="463">
        <f t="shared" si="55"/>
        <v>34</v>
      </c>
      <c r="AI92" s="55"/>
      <c r="AJ92" s="481" t="str">
        <f>IF(ISERROR(VLOOKUP(E92,'2004'!$P$10:$AB$18,13,0)),"-",VLOOKUP(E92,'2004'!$P$10:$AB$18,13,0))</f>
        <v>-</v>
      </c>
      <c r="AK92" s="360" t="str">
        <f>IF(ISERROR(VLOOKUP(E92,'2005'!$P$10:$AB$18,13,0)),"-",VLOOKUP(E92,'2005'!$P$10:$AB$18,13,0))</f>
        <v>-</v>
      </c>
      <c r="AL92" s="360" t="str">
        <f>IF(ISERROR(VLOOKUP(E92,'2006'!$P$10:$AB$60,13,0)),"-",VLOOKUP(E92,'2006'!$P$10:$AB$60,13,0))</f>
        <v>-</v>
      </c>
      <c r="AM92" s="360" t="str">
        <f>IF(ISERROR(VLOOKUP(E92,'2007'!$P$10:$AB$60,13,0)),"-",VLOOKUP(E92,'2007'!$P$10:$AB$60,13,0))</f>
        <v>-</v>
      </c>
      <c r="AN92" s="360">
        <f>IF(ISERROR(VLOOKUP(E92,'2008'!$P$10:$AB$60,13,0)),"-",VLOOKUP(E92,'2008'!$P$10:$AB$60,13,0))</f>
        <v>34</v>
      </c>
      <c r="AO92" s="360">
        <f>IF(ISERROR(VLOOKUP(E92,'2009'!$P$10:$AB$80,13,0)),"-",VLOOKUP(E92,'2009'!$P$10:$AB$80,13,0))</f>
        <v>40</v>
      </c>
      <c r="AP92" s="360" t="str">
        <f>IF(ISERROR(VLOOKUP(E92,'2010'!$P$10:$AB$42,13,0)),"-",VLOOKUP(E92,'2010'!$P$10:$AB$42,13,0))</f>
        <v>-</v>
      </c>
      <c r="AQ92" s="360" t="str">
        <f>IF(ISERROR(VLOOKUP(E92,'2011'!$P$10:$AB$28,13,0)),"-",VLOOKUP(E92,'2011'!$P$10:$AB$28,13,0))</f>
        <v>-</v>
      </c>
      <c r="AR92" s="360" t="str">
        <f>IF(ISERROR(VLOOKUP(E92,'2012'!$P$10:$AB$46,13,0)),"-",VLOOKUP(E92,'2012'!$P$10:$AB$46,13,0))</f>
        <v>-</v>
      </c>
      <c r="AS92" s="360" t="str">
        <f>IF(ISERROR(VLOOKUP(E92,'2013'!$P$10:$AB$45,13,0)),"-",VLOOKUP(E92,'2013'!$P$10:$AB$45,13,0))</f>
        <v>-</v>
      </c>
      <c r="AT92" s="360" t="str">
        <f>IF(ISERROR(VLOOKUP(E92,'2014'!$P$10:$AB$43,13,0)),"-",VLOOKUP(E92,'2014'!$P$10:$AB$43,13,0))</f>
        <v>-</v>
      </c>
      <c r="AU92" s="360" t="str">
        <f>IF(ISERROR(VLOOKUP(E92,'2015'!$P$10:$AB$69,13,0)),"-",VLOOKUP(E92,'2015'!$P$10:$AB$69,13,0))</f>
        <v>-</v>
      </c>
      <c r="AV92" s="360" t="str">
        <f>IF(ISERROR(VLOOKUP(E92,'2016'!$P$10:$AB$49,13,0)),"-",VLOOKUP(E92,'2016'!$P$10:$AB$49,13,0))</f>
        <v>-</v>
      </c>
      <c r="AW92" s="458" t="str">
        <f>IF(ISERROR(VLOOKUP(E92,'2017'!$P$10:$AB$47,13,0)),"-",VLOOKUP(E92,'2017'!$P$10:$AB$47,13,0))</f>
        <v>-</v>
      </c>
      <c r="AX92" s="359" t="str">
        <f>IF(ISERROR(VLOOKUP(E92,'2018'!$P$10:$AB$55,13,0)),"-",VLOOKUP(E92,'2018'!$P$10:$AB$55,13,0))</f>
        <v>-</v>
      </c>
      <c r="AY92" s="359" t="str">
        <f>IF(ISERROR(VLOOKUP(E92,'2019'!$P$10:$AB$55,13,0)),"-",VLOOKUP(E92,'2019'!$P$10:$AB$55,13,0))</f>
        <v>-</v>
      </c>
      <c r="AZ92" s="359" t="str">
        <f>IF(ISERROR(VLOOKUP(E92,'2020'!$P$10:$AB$47,13,0)),"-",VLOOKUP(E92,'2020'!$P$10:$AB$47,13,0))</f>
        <v>-</v>
      </c>
      <c r="BA92" s="480" t="str">
        <f>IF(ISERROR(VLOOKUP(E92,'2021'!$P$10:$AB$47,13,0)),"-",VLOOKUP(E92,'2021'!$P$10:$AB$47,13,0))</f>
        <v>-</v>
      </c>
      <c r="BB92" s="358"/>
      <c r="BD92" s="25">
        <f t="shared" si="56"/>
        <v>50</v>
      </c>
      <c r="BE92" s="5" t="s">
        <v>181</v>
      </c>
      <c r="BF92" s="3">
        <f>IF(ISERROR(VLOOKUP($BE92,Tables!$M$3:$U$201,BF$2,0)),"0",(VLOOKUP($BE92,Tables!$M$3:$U$201,BF$2,0)))</f>
        <v>68</v>
      </c>
      <c r="BG92" s="4">
        <f>IF(ISERROR(VLOOKUP($BE92,Tables!$M$3:$U$201,BG$2,0)),"0",(VLOOKUP($BE92,Tables!$M$3:$U$201,BG$2,0)))</f>
        <v>22</v>
      </c>
      <c r="BH92" s="4">
        <f>IF(ISERROR(VLOOKUP($BE92,Tables!$M$3:$U$201,BH$2,0)),"0",(VLOOKUP($BE92,Tables!$M$3:$U$201,BH$2,0)))</f>
        <v>12</v>
      </c>
      <c r="BI92" s="4">
        <f>IF(ISERROR(VLOOKUP($BE92,Tables!$M$3:$U$201,BI$2,0)),"0",(VLOOKUP($BE92,Tables!$M$3:$U$201,BI$2,0)))</f>
        <v>34</v>
      </c>
      <c r="BJ92" s="4">
        <f>IF(ISERROR(VLOOKUP($BE92,Tables!$M$3:$U$201,BJ$2,0)),"0",(VLOOKUP($BE92,Tables!$M$3:$U$201,BJ$2,0)))</f>
        <v>121</v>
      </c>
      <c r="BK92" s="4">
        <f>IF(ISERROR(VLOOKUP($BE92,Tables!$M$3:$U$201,BK$2,0)),"0",(VLOOKUP($BE92,Tables!$M$3:$U$201,BK$2,0)))</f>
        <v>143</v>
      </c>
      <c r="BL92" s="4">
        <f>IF(ISERROR(VLOOKUP($BE92,Tables!$M$3:$U$201,BL$2,0)),"0",(VLOOKUP($BE92,Tables!$M$3:$U$201,BL$2,0)))</f>
        <v>-22</v>
      </c>
      <c r="BM92" s="321">
        <f>IF(ISERROR(VLOOKUP($BE92,Tables!$M$3:$U$201,BM$2,0)),"0",(VLOOKUP($BE92,Tables!$M$3:$U$201,BM$2,0)))</f>
        <v>78</v>
      </c>
      <c r="BN92" s="20">
        <v>86</v>
      </c>
      <c r="BO92" s="12">
        <f t="shared" si="42"/>
        <v>50</v>
      </c>
      <c r="BP92" s="13">
        <f t="shared" si="43"/>
        <v>1</v>
      </c>
      <c r="BQ92" s="12" t="str">
        <f t="shared" si="44"/>
        <v/>
      </c>
      <c r="BR92" s="13">
        <f t="shared" si="45"/>
        <v>1</v>
      </c>
      <c r="BS92" s="12" t="str">
        <f t="shared" si="46"/>
        <v/>
      </c>
      <c r="BT92" s="16">
        <f t="shared" si="47"/>
        <v>50000000</v>
      </c>
      <c r="BU92" s="13">
        <f t="shared" si="48"/>
        <v>1</v>
      </c>
      <c r="BV92" s="24" t="str">
        <f t="shared" si="49"/>
        <v>0</v>
      </c>
      <c r="BW92" s="14">
        <v>86</v>
      </c>
      <c r="BX92" s="16">
        <f t="shared" si="50"/>
        <v>50000000000</v>
      </c>
      <c r="BY92" s="15" t="e">
        <f>VLOOKUP(E92,#REF!,2,0)</f>
        <v>#REF!</v>
      </c>
      <c r="BZ92" s="15">
        <f t="shared" si="51"/>
        <v>50</v>
      </c>
      <c r="CA92" s="424">
        <f t="shared" si="52"/>
        <v>1</v>
      </c>
    </row>
    <row r="93" spans="1:79" ht="26.25" customHeight="1" thickBot="1" x14ac:dyDescent="0.3">
      <c r="A93" s="55"/>
      <c r="B93" s="726">
        <f t="shared" si="33"/>
        <v>87</v>
      </c>
      <c r="C93" s="727"/>
      <c r="D93" s="350"/>
      <c r="E93" s="38" t="str">
        <f t="shared" si="53"/>
        <v>Sokol</v>
      </c>
      <c r="F93" s="39">
        <f t="shared" si="54"/>
        <v>3</v>
      </c>
      <c r="G93" s="40">
        <f t="shared" si="34"/>
        <v>44</v>
      </c>
      <c r="H93" s="41">
        <f t="shared" si="35"/>
        <v>7</v>
      </c>
      <c r="I93" s="41">
        <f t="shared" si="36"/>
        <v>6</v>
      </c>
      <c r="J93" s="41">
        <f t="shared" si="37"/>
        <v>31</v>
      </c>
      <c r="K93" s="41">
        <f t="shared" si="38"/>
        <v>38</v>
      </c>
      <c r="L93" s="41">
        <f t="shared" si="39"/>
        <v>121</v>
      </c>
      <c r="M93" s="42">
        <f t="shared" si="40"/>
        <v>-83</v>
      </c>
      <c r="N93" s="43">
        <f t="shared" si="41"/>
        <v>27</v>
      </c>
      <c r="O93" s="406" t="e">
        <f t="shared" si="58"/>
        <v>#REF!</v>
      </c>
      <c r="P93" s="406" t="e">
        <f t="shared" si="58"/>
        <v>#REF!</v>
      </c>
      <c r="Q93" s="406" t="e">
        <f t="shared" si="58"/>
        <v>#REF!</v>
      </c>
      <c r="R93" s="406" t="e">
        <f t="shared" si="58"/>
        <v>#REF!</v>
      </c>
      <c r="S93" s="406" t="e">
        <f t="shared" si="58"/>
        <v>#REF!</v>
      </c>
      <c r="T93" s="406" t="e">
        <f t="shared" si="58"/>
        <v>#REF!</v>
      </c>
      <c r="U93" s="406" t="e">
        <f t="shared" si="58"/>
        <v>#REF!</v>
      </c>
      <c r="V93" s="54" t="e">
        <f t="shared" si="58"/>
        <v>#REF!</v>
      </c>
      <c r="W93" s="407" t="e">
        <f t="shared" si="58"/>
        <v>#REF!</v>
      </c>
      <c r="X93" s="406" t="e">
        <f t="shared" si="58"/>
        <v>#REF!</v>
      </c>
      <c r="Y93" s="406" t="e">
        <f t="shared" si="58"/>
        <v>#REF!</v>
      </c>
      <c r="Z93" s="406" t="e">
        <f t="shared" si="58"/>
        <v>#REF!</v>
      </c>
      <c r="AA93" s="406" t="e">
        <f t="shared" si="58"/>
        <v>#REF!</v>
      </c>
      <c r="AB93" s="406" t="e">
        <f t="shared" si="58"/>
        <v>#REF!</v>
      </c>
      <c r="AC93" s="406" t="e">
        <f t="shared" si="58"/>
        <v>#REF!</v>
      </c>
      <c r="AD93" s="54" t="e">
        <f t="shared" si="58"/>
        <v>#REF!</v>
      </c>
      <c r="AE93" s="54"/>
      <c r="AF93" s="462">
        <f t="shared" si="32"/>
        <v>0.61363636363636365</v>
      </c>
      <c r="AG93" s="54"/>
      <c r="AH93" s="463">
        <f t="shared" si="55"/>
        <v>17</v>
      </c>
      <c r="AI93" s="55"/>
      <c r="AJ93" s="481" t="str">
        <f>IF(ISERROR(VLOOKUP(E93,'2004'!$P$10:$AB$18,13,0)),"-",VLOOKUP(E93,'2004'!$P$10:$AB$18,13,0))</f>
        <v>-</v>
      </c>
      <c r="AK93" s="360" t="str">
        <f>IF(ISERROR(VLOOKUP(E93,'2005'!$P$10:$AB$18,13,0)),"-",VLOOKUP(E93,'2005'!$P$10:$AB$18,13,0))</f>
        <v>-</v>
      </c>
      <c r="AL93" s="360" t="str">
        <f>IF(ISERROR(VLOOKUP(E93,'2006'!$P$10:$AB$60,13,0)),"-",VLOOKUP(E93,'2006'!$P$10:$AB$60,13,0))</f>
        <v>-</v>
      </c>
      <c r="AM93" s="360" t="str">
        <f>IF(ISERROR(VLOOKUP(E93,'2007'!$P$10:$AB$60,13,0)),"-",VLOOKUP(E93,'2007'!$P$10:$AB$60,13,0))</f>
        <v>-</v>
      </c>
      <c r="AN93" s="360">
        <f>IF(ISERROR(VLOOKUP(E93,'2008'!$P$10:$AB$60,13,0)),"-",VLOOKUP(E93,'2008'!$P$10:$AB$60,13,0))</f>
        <v>39</v>
      </c>
      <c r="AO93" s="360">
        <f>IF(ISERROR(VLOOKUP(E93,'2009'!$P$10:$AB$80,13,0)),"-",VLOOKUP(E93,'2009'!$P$10:$AB$80,13,0))</f>
        <v>41</v>
      </c>
      <c r="AP93" s="360" t="str">
        <f>IF(ISERROR(VLOOKUP(E93,'2010'!$P$10:$AB$42,13,0)),"-",VLOOKUP(E93,'2010'!$P$10:$AB$42,13,0))</f>
        <v>-</v>
      </c>
      <c r="AQ93" s="360">
        <f>IF(ISERROR(VLOOKUP(E93,'2011'!$P$10:$AB$28,13,0)),"-",VLOOKUP(E93,'2011'!$P$10:$AB$28,13,0))</f>
        <v>17</v>
      </c>
      <c r="AR93" s="360" t="str">
        <f>IF(ISERROR(VLOOKUP(E93,'2012'!$P$10:$AB$46,13,0)),"-",VLOOKUP(E93,'2012'!$P$10:$AB$46,13,0))</f>
        <v>-</v>
      </c>
      <c r="AS93" s="360" t="str">
        <f>IF(ISERROR(VLOOKUP(E93,'2013'!$P$10:$AB$45,13,0)),"-",VLOOKUP(E93,'2013'!$P$10:$AB$45,13,0))</f>
        <v>-</v>
      </c>
      <c r="AT93" s="360" t="str">
        <f>IF(ISERROR(VLOOKUP(E93,'2014'!$P$10:$AB$43,13,0)),"-",VLOOKUP(E93,'2014'!$P$10:$AB$43,13,0))</f>
        <v>-</v>
      </c>
      <c r="AU93" s="360" t="str">
        <f>IF(ISERROR(VLOOKUP(E93,'2015'!$P$10:$AB$69,13,0)),"-",VLOOKUP(E93,'2015'!$P$10:$AB$69,13,0))</f>
        <v>-</v>
      </c>
      <c r="AV93" s="360" t="str">
        <f>IF(ISERROR(VLOOKUP(E93,'2016'!$P$10:$AB$49,13,0)),"-",VLOOKUP(E93,'2016'!$P$10:$AB$49,13,0))</f>
        <v>-</v>
      </c>
      <c r="AW93" s="458" t="str">
        <f>IF(ISERROR(VLOOKUP(E93,'2017'!$P$10:$AB$47,13,0)),"-",VLOOKUP(E93,'2017'!$P$10:$AB$47,13,0))</f>
        <v>-</v>
      </c>
      <c r="AX93" s="359" t="str">
        <f>IF(ISERROR(VLOOKUP(E93,'2018'!$P$10:$AB$55,13,0)),"-",VLOOKUP(E93,'2018'!$P$10:$AB$55,13,0))</f>
        <v>-</v>
      </c>
      <c r="AY93" s="359" t="str">
        <f>IF(ISERROR(VLOOKUP(E93,'2019'!$P$10:$AB$55,13,0)),"-",VLOOKUP(E93,'2019'!$P$10:$AB$55,13,0))</f>
        <v>-</v>
      </c>
      <c r="AZ93" s="359" t="str">
        <f>IF(ISERROR(VLOOKUP(E93,'2020'!$P$10:$AB$47,13,0)),"-",VLOOKUP(E93,'2020'!$P$10:$AB$47,13,0))</f>
        <v>-</v>
      </c>
      <c r="BA93" s="480" t="str">
        <f>IF(ISERROR(VLOOKUP(E93,'2021'!$P$10:$AB$47,13,0)),"-",VLOOKUP(E93,'2021'!$P$10:$AB$47,13,0))</f>
        <v>-</v>
      </c>
      <c r="BB93" s="358"/>
      <c r="BD93" s="25">
        <f t="shared" si="56"/>
        <v>103</v>
      </c>
      <c r="BE93" s="5" t="s">
        <v>235</v>
      </c>
      <c r="BF93" s="3">
        <f>IF(ISERROR(VLOOKUP($BE93,Tables!$M$3:$U$201,BF$2,0)),"0",(VLOOKUP($BE93,Tables!$M$3:$U$201,BF$2,0)))</f>
        <v>16</v>
      </c>
      <c r="BG93" s="4">
        <f>IF(ISERROR(VLOOKUP($BE93,Tables!$M$3:$U$201,BG$2,0)),"0",(VLOOKUP($BE93,Tables!$M$3:$U$201,BG$2,0)))</f>
        <v>5</v>
      </c>
      <c r="BH93" s="4">
        <f>IF(ISERROR(VLOOKUP($BE93,Tables!$M$3:$U$201,BH$2,0)),"0",(VLOOKUP($BE93,Tables!$M$3:$U$201,BH$2,0)))</f>
        <v>5</v>
      </c>
      <c r="BI93" s="4">
        <f>IF(ISERROR(VLOOKUP($BE93,Tables!$M$3:$U$201,BI$2,0)),"0",(VLOOKUP($BE93,Tables!$M$3:$U$201,BI$2,0)))</f>
        <v>6</v>
      </c>
      <c r="BJ93" s="4">
        <f>IF(ISERROR(VLOOKUP($BE93,Tables!$M$3:$U$201,BJ$2,0)),"0",(VLOOKUP($BE93,Tables!$M$3:$U$201,BJ$2,0)))</f>
        <v>30</v>
      </c>
      <c r="BK93" s="4">
        <f>IF(ISERROR(VLOOKUP($BE93,Tables!$M$3:$U$201,BK$2,0)),"0",(VLOOKUP($BE93,Tables!$M$3:$U$201,BK$2,0)))</f>
        <v>24</v>
      </c>
      <c r="BL93" s="4">
        <f>IF(ISERROR(VLOOKUP($BE93,Tables!$M$3:$U$201,BL$2,0)),"0",(VLOOKUP($BE93,Tables!$M$3:$U$201,BL$2,0)))</f>
        <v>6</v>
      </c>
      <c r="BM93" s="321">
        <f>IF(ISERROR(VLOOKUP($BE93,Tables!$M$3:$U$201,BM$2,0)),"0",(VLOOKUP($BE93,Tables!$M$3:$U$201,BM$2,0)))</f>
        <v>20</v>
      </c>
      <c r="BN93" s="20">
        <v>87</v>
      </c>
      <c r="BO93" s="12">
        <f t="shared" si="42"/>
        <v>102</v>
      </c>
      <c r="BP93" s="13">
        <f t="shared" si="43"/>
        <v>3</v>
      </c>
      <c r="BQ93" s="12">
        <f t="shared" si="44"/>
        <v>48</v>
      </c>
      <c r="BR93" s="13">
        <f t="shared" si="45"/>
        <v>1</v>
      </c>
      <c r="BS93" s="12" t="str">
        <f t="shared" si="46"/>
        <v/>
      </c>
      <c r="BT93" s="16">
        <f t="shared" si="47"/>
        <v>102048000</v>
      </c>
      <c r="BU93" s="13">
        <f t="shared" si="48"/>
        <v>1</v>
      </c>
      <c r="BV93" s="24" t="str">
        <f t="shared" si="49"/>
        <v>0</v>
      </c>
      <c r="BW93" s="14">
        <v>87</v>
      </c>
      <c r="BX93" s="16">
        <f t="shared" si="50"/>
        <v>102048000000</v>
      </c>
      <c r="BY93" s="15" t="e">
        <f>VLOOKUP(E93,#REF!,2,0)</f>
        <v>#REF!</v>
      </c>
      <c r="BZ93" s="15">
        <f t="shared" si="51"/>
        <v>103</v>
      </c>
      <c r="CA93" s="424">
        <f t="shared" si="52"/>
        <v>1</v>
      </c>
    </row>
    <row r="94" spans="1:79" ht="26.25" customHeight="1" thickBot="1" x14ac:dyDescent="0.3">
      <c r="A94" s="55"/>
      <c r="B94" s="726">
        <f t="shared" si="33"/>
        <v>88</v>
      </c>
      <c r="C94" s="727"/>
      <c r="D94" s="350"/>
      <c r="E94" s="38" t="str">
        <f t="shared" si="53"/>
        <v>deyna84</v>
      </c>
      <c r="F94" s="39">
        <f t="shared" si="54"/>
        <v>1</v>
      </c>
      <c r="G94" s="40">
        <f t="shared" si="34"/>
        <v>16</v>
      </c>
      <c r="H94" s="41">
        <f t="shared" si="35"/>
        <v>8</v>
      </c>
      <c r="I94" s="41">
        <f t="shared" si="36"/>
        <v>2</v>
      </c>
      <c r="J94" s="41">
        <f t="shared" si="37"/>
        <v>6</v>
      </c>
      <c r="K94" s="41">
        <f t="shared" si="38"/>
        <v>38</v>
      </c>
      <c r="L94" s="41">
        <f t="shared" si="39"/>
        <v>25</v>
      </c>
      <c r="M94" s="42">
        <f t="shared" si="40"/>
        <v>13</v>
      </c>
      <c r="N94" s="43">
        <f t="shared" si="41"/>
        <v>26</v>
      </c>
      <c r="O94" s="406" t="e">
        <f t="shared" si="58"/>
        <v>#REF!</v>
      </c>
      <c r="P94" s="406" t="e">
        <f t="shared" si="58"/>
        <v>#REF!</v>
      </c>
      <c r="Q94" s="406" t="e">
        <f t="shared" si="58"/>
        <v>#REF!</v>
      </c>
      <c r="R94" s="406" t="e">
        <f t="shared" si="58"/>
        <v>#REF!</v>
      </c>
      <c r="S94" s="406" t="e">
        <f t="shared" si="58"/>
        <v>#REF!</v>
      </c>
      <c r="T94" s="406" t="e">
        <f t="shared" si="58"/>
        <v>#REF!</v>
      </c>
      <c r="U94" s="406" t="e">
        <f t="shared" si="58"/>
        <v>#REF!</v>
      </c>
      <c r="V94" s="54" t="e">
        <f t="shared" si="58"/>
        <v>#REF!</v>
      </c>
      <c r="W94" s="407" t="e">
        <f t="shared" si="58"/>
        <v>#REF!</v>
      </c>
      <c r="X94" s="406" t="e">
        <f t="shared" si="58"/>
        <v>#REF!</v>
      </c>
      <c r="Y94" s="406" t="e">
        <f t="shared" si="58"/>
        <v>#REF!</v>
      </c>
      <c r="Z94" s="406" t="e">
        <f t="shared" si="58"/>
        <v>#REF!</v>
      </c>
      <c r="AA94" s="406" t="e">
        <f t="shared" si="58"/>
        <v>#REF!</v>
      </c>
      <c r="AB94" s="406" t="e">
        <f t="shared" si="58"/>
        <v>#REF!</v>
      </c>
      <c r="AC94" s="406" t="e">
        <f t="shared" si="58"/>
        <v>#REF!</v>
      </c>
      <c r="AD94" s="54" t="e">
        <f t="shared" si="58"/>
        <v>#REF!</v>
      </c>
      <c r="AE94" s="54"/>
      <c r="AF94" s="462">
        <f t="shared" si="32"/>
        <v>1.625</v>
      </c>
      <c r="AG94" s="54"/>
      <c r="AH94" s="463">
        <f t="shared" si="55"/>
        <v>25</v>
      </c>
      <c r="AI94" s="55"/>
      <c r="AJ94" s="481" t="str">
        <f>IF(ISERROR(VLOOKUP(E94,'2004'!$P$10:$AB$18,13,0)),"-",VLOOKUP(E94,'2004'!$P$10:$AB$18,13,0))</f>
        <v>-</v>
      </c>
      <c r="AK94" s="360" t="str">
        <f>IF(ISERROR(VLOOKUP(E94,'2005'!$P$10:$AB$18,13,0)),"-",VLOOKUP(E94,'2005'!$P$10:$AB$18,13,0))</f>
        <v>-</v>
      </c>
      <c r="AL94" s="360" t="str">
        <f>IF(ISERROR(VLOOKUP(E94,'2006'!$P$10:$AB$60,13,0)),"-",VLOOKUP(E94,'2006'!$P$10:$AB$60,13,0))</f>
        <v>-</v>
      </c>
      <c r="AM94" s="360" t="str">
        <f>IF(ISERROR(VLOOKUP(E94,'2007'!$P$10:$AB$60,13,0)),"-",VLOOKUP(E94,'2007'!$P$10:$AB$60,13,0))</f>
        <v>-</v>
      </c>
      <c r="AN94" s="360" t="str">
        <f>IF(ISERROR(VLOOKUP(E94,'2008'!$P$10:$AB$60,13,0)),"-",VLOOKUP(E94,'2008'!$P$10:$AB$60,13,0))</f>
        <v>-</v>
      </c>
      <c r="AO94" s="360" t="str">
        <f>IF(ISERROR(VLOOKUP(E94,'2009'!$P$10:$AB$80,13,0)),"-",VLOOKUP(E94,'2009'!$P$10:$AB$80,13,0))</f>
        <v>-</v>
      </c>
      <c r="AP94" s="360" t="str">
        <f>IF(ISERROR(VLOOKUP(E94,'2010'!$P$10:$AB$42,13,0)),"-",VLOOKUP(E94,'2010'!$P$10:$AB$42,13,0))</f>
        <v>-</v>
      </c>
      <c r="AQ94" s="360" t="str">
        <f>IF(ISERROR(VLOOKUP(E94,'2011'!$P$10:$AB$28,13,0)),"-",VLOOKUP(E94,'2011'!$P$10:$AB$28,13,0))</f>
        <v>-</v>
      </c>
      <c r="AR94" s="360" t="str">
        <f>IF(ISERROR(VLOOKUP(E94,'2012'!$P$10:$AB$46,13,0)),"-",VLOOKUP(E94,'2012'!$P$10:$AB$46,13,0))</f>
        <v>-</v>
      </c>
      <c r="AS94" s="360" t="str">
        <f>IF(ISERROR(VLOOKUP(E94,'2013'!$P$10:$AB$45,13,0)),"-",VLOOKUP(E94,'2013'!$P$10:$AB$45,13,0))</f>
        <v>-</v>
      </c>
      <c r="AT94" s="360" t="str">
        <f>IF(ISERROR(VLOOKUP(E94,'2014'!$P$10:$AB$43,13,0)),"-",VLOOKUP(E94,'2014'!$P$10:$AB$43,13,0))</f>
        <v>-</v>
      </c>
      <c r="AU94" s="360">
        <f>IF(ISERROR(VLOOKUP(E94,'2015'!$P$10:$AB$69,13,0)),"-",VLOOKUP(E94,'2015'!$P$10:$AB$69,13,0))</f>
        <v>25</v>
      </c>
      <c r="AV94" s="360" t="str">
        <f>IF(ISERROR(VLOOKUP(E94,'2016'!$P$10:$AB$49,13,0)),"-",VLOOKUP(E94,'2016'!$P$10:$AB$49,13,0))</f>
        <v>-</v>
      </c>
      <c r="AW94" s="458" t="str">
        <f>IF(ISERROR(VLOOKUP(E94,'2017'!$P$10:$AB$47,13,0)),"-",VLOOKUP(E94,'2017'!$P$10:$AB$47,13,0))</f>
        <v>-</v>
      </c>
      <c r="AX94" s="359" t="str">
        <f>IF(ISERROR(VLOOKUP(E94,'2018'!$P$10:$AB$55,13,0)),"-",VLOOKUP(E94,'2018'!$P$10:$AB$55,13,0))</f>
        <v>-</v>
      </c>
      <c r="AY94" s="359" t="str">
        <f>IF(ISERROR(VLOOKUP(E94,'2019'!$P$10:$AB$55,13,0)),"-",VLOOKUP(E94,'2019'!$P$10:$AB$55,13,0))</f>
        <v>-</v>
      </c>
      <c r="AZ94" s="359" t="str">
        <f>IF(ISERROR(VLOOKUP(E94,'2020'!$P$10:$AB$47,13,0)),"-",VLOOKUP(E94,'2020'!$P$10:$AB$47,13,0))</f>
        <v>-</v>
      </c>
      <c r="BA94" s="480" t="str">
        <f>IF(ISERROR(VLOOKUP(E94,'2021'!$P$10:$AB$47,13,0)),"-",VLOOKUP(E94,'2021'!$P$10:$AB$47,13,0))</f>
        <v>-</v>
      </c>
      <c r="BB94" s="358"/>
      <c r="BD94" s="25">
        <f t="shared" si="56"/>
        <v>2</v>
      </c>
      <c r="BE94" s="5" t="s">
        <v>80</v>
      </c>
      <c r="BF94" s="3">
        <f>IF(ISERROR(VLOOKUP($BE94,Tables!$M$3:$U$201,BF$2,0)),"0",(VLOOKUP($BE94,Tables!$M$3:$U$201,BF$2,0)))</f>
        <v>345</v>
      </c>
      <c r="BG94" s="4">
        <f>IF(ISERROR(VLOOKUP($BE94,Tables!$M$3:$U$201,BG$2,0)),"0",(VLOOKUP($BE94,Tables!$M$3:$U$201,BG$2,0)))</f>
        <v>223</v>
      </c>
      <c r="BH94" s="4">
        <f>IF(ISERROR(VLOOKUP($BE94,Tables!$M$3:$U$201,BH$2,0)),"0",(VLOOKUP($BE94,Tables!$M$3:$U$201,BH$2,0)))</f>
        <v>42</v>
      </c>
      <c r="BI94" s="4">
        <f>IF(ISERROR(VLOOKUP($BE94,Tables!$M$3:$U$201,BI$2,0)),"0",(VLOOKUP($BE94,Tables!$M$3:$U$201,BI$2,0)))</f>
        <v>80</v>
      </c>
      <c r="BJ94" s="4">
        <f>IF(ISERROR(VLOOKUP($BE94,Tables!$M$3:$U$201,BJ$2,0)),"0",(VLOOKUP($BE94,Tables!$M$3:$U$201,BJ$2,0)))</f>
        <v>1174</v>
      </c>
      <c r="BK94" s="4">
        <f>IF(ISERROR(VLOOKUP($BE94,Tables!$M$3:$U$201,BK$2,0)),"0",(VLOOKUP($BE94,Tables!$M$3:$U$201,BK$2,0)))</f>
        <v>551</v>
      </c>
      <c r="BL94" s="4">
        <f>IF(ISERROR(VLOOKUP($BE94,Tables!$M$3:$U$201,BL$2,0)),"0",(VLOOKUP($BE94,Tables!$M$3:$U$201,BL$2,0)))</f>
        <v>623</v>
      </c>
      <c r="BM94" s="321">
        <f>IF(ISERROR(VLOOKUP($BE94,Tables!$M$3:$U$201,BM$2,0)),"0",(VLOOKUP($BE94,Tables!$M$3:$U$201,BM$2,0)))</f>
        <v>711</v>
      </c>
      <c r="BN94" s="20">
        <v>88</v>
      </c>
      <c r="BO94" s="12">
        <f t="shared" si="42"/>
        <v>2</v>
      </c>
      <c r="BP94" s="13">
        <f t="shared" si="43"/>
        <v>1</v>
      </c>
      <c r="BQ94" s="12" t="str">
        <f t="shared" si="44"/>
        <v/>
      </c>
      <c r="BR94" s="13">
        <f t="shared" si="45"/>
        <v>1</v>
      </c>
      <c r="BS94" s="12" t="str">
        <f t="shared" si="46"/>
        <v/>
      </c>
      <c r="BT94" s="16">
        <f t="shared" si="47"/>
        <v>2000000</v>
      </c>
      <c r="BU94" s="13">
        <f t="shared" si="48"/>
        <v>1</v>
      </c>
      <c r="BV94" s="24" t="str">
        <f t="shared" si="49"/>
        <v>0</v>
      </c>
      <c r="BW94" s="14">
        <v>88</v>
      </c>
      <c r="BX94" s="16">
        <f t="shared" si="50"/>
        <v>2000000000</v>
      </c>
      <c r="BY94" s="15" t="e">
        <f>VLOOKUP(E94,#REF!,2,0)</f>
        <v>#REF!</v>
      </c>
      <c r="BZ94" s="15">
        <f t="shared" si="51"/>
        <v>2</v>
      </c>
      <c r="CA94" s="424">
        <f t="shared" si="52"/>
        <v>1</v>
      </c>
    </row>
    <row r="95" spans="1:79" ht="26.25" customHeight="1" thickBot="1" x14ac:dyDescent="0.3">
      <c r="A95" s="55"/>
      <c r="B95" s="726">
        <f t="shared" si="33"/>
        <v>89</v>
      </c>
      <c r="C95" s="727"/>
      <c r="D95" s="350"/>
      <c r="E95" s="38" t="str">
        <f t="shared" si="53"/>
        <v>Daniel P</v>
      </c>
      <c r="F95" s="39">
        <f t="shared" si="54"/>
        <v>2</v>
      </c>
      <c r="G95" s="40">
        <f t="shared" si="34"/>
        <v>30</v>
      </c>
      <c r="H95" s="41">
        <f t="shared" si="35"/>
        <v>7</v>
      </c>
      <c r="I95" s="41">
        <f t="shared" si="36"/>
        <v>5</v>
      </c>
      <c r="J95" s="41">
        <f t="shared" si="37"/>
        <v>18</v>
      </c>
      <c r="K95" s="41">
        <f t="shared" si="38"/>
        <v>29</v>
      </c>
      <c r="L95" s="41">
        <f t="shared" si="39"/>
        <v>56</v>
      </c>
      <c r="M95" s="42">
        <f t="shared" si="40"/>
        <v>-27</v>
      </c>
      <c r="N95" s="43">
        <f t="shared" si="41"/>
        <v>26</v>
      </c>
      <c r="O95" s="408" t="e">
        <f t="shared" si="58"/>
        <v>#REF!</v>
      </c>
      <c r="P95" s="408" t="e">
        <f t="shared" si="58"/>
        <v>#REF!</v>
      </c>
      <c r="Q95" s="408" t="e">
        <f t="shared" si="58"/>
        <v>#REF!</v>
      </c>
      <c r="R95" s="408" t="e">
        <f t="shared" si="58"/>
        <v>#REF!</v>
      </c>
      <c r="S95" s="408" t="e">
        <f t="shared" si="58"/>
        <v>#REF!</v>
      </c>
      <c r="T95" s="408" t="e">
        <f t="shared" si="58"/>
        <v>#REF!</v>
      </c>
      <c r="U95" s="408" t="e">
        <f t="shared" si="58"/>
        <v>#REF!</v>
      </c>
      <c r="V95" s="52" t="e">
        <f t="shared" si="58"/>
        <v>#REF!</v>
      </c>
      <c r="W95" s="409" t="e">
        <f t="shared" si="58"/>
        <v>#REF!</v>
      </c>
      <c r="X95" s="408" t="e">
        <f t="shared" si="58"/>
        <v>#REF!</v>
      </c>
      <c r="Y95" s="408" t="e">
        <f t="shared" si="58"/>
        <v>#REF!</v>
      </c>
      <c r="Z95" s="408" t="e">
        <f t="shared" si="58"/>
        <v>#REF!</v>
      </c>
      <c r="AA95" s="408" t="e">
        <f t="shared" si="58"/>
        <v>#REF!</v>
      </c>
      <c r="AB95" s="408" t="e">
        <f t="shared" si="58"/>
        <v>#REF!</v>
      </c>
      <c r="AC95" s="408" t="e">
        <f t="shared" si="58"/>
        <v>#REF!</v>
      </c>
      <c r="AD95" s="52" t="e">
        <f t="shared" si="58"/>
        <v>#REF!</v>
      </c>
      <c r="AE95" s="52"/>
      <c r="AF95" s="473">
        <f t="shared" si="32"/>
        <v>0.8666666666666667</v>
      </c>
      <c r="AG95" s="52"/>
      <c r="AH95" s="463">
        <f t="shared" si="55"/>
        <v>25</v>
      </c>
      <c r="AI95" s="55"/>
      <c r="AJ95" s="481" t="str">
        <f>IF(ISERROR(VLOOKUP(E95,'2004'!$P$10:$AB$18,13,0)),"-",VLOOKUP(E95,'2004'!$P$10:$AB$18,13,0))</f>
        <v>-</v>
      </c>
      <c r="AK95" s="360" t="str">
        <f>IF(ISERROR(VLOOKUP(E95,'2005'!$P$10:$AB$18,13,0)),"-",VLOOKUP(E95,'2005'!$P$10:$AB$18,13,0))</f>
        <v>-</v>
      </c>
      <c r="AL95" s="360" t="str">
        <f>IF(ISERROR(VLOOKUP(E95,'2006'!$P$10:$AB$60,13,0)),"-",VLOOKUP(E95,'2006'!$P$10:$AB$60,13,0))</f>
        <v>-</v>
      </c>
      <c r="AM95" s="360" t="str">
        <f>IF(ISERROR(VLOOKUP(E95,'2007'!$P$10:$AB$60,13,0)),"-",VLOOKUP(E95,'2007'!$P$10:$AB$60,13,0))</f>
        <v>-</v>
      </c>
      <c r="AN95" s="360">
        <f>IF(ISERROR(VLOOKUP(E95,'2008'!$P$10:$AB$60,13,0)),"-",VLOOKUP(E95,'2008'!$P$10:$AB$60,13,0))</f>
        <v>44</v>
      </c>
      <c r="AO95" s="360">
        <f>IF(ISERROR(VLOOKUP(E95,'2009'!$P$10:$AB$80,13,0)),"-",VLOOKUP(E95,'2009'!$P$10:$AB$80,13,0))</f>
        <v>25</v>
      </c>
      <c r="AP95" s="360" t="str">
        <f>IF(ISERROR(VLOOKUP(E95,'2010'!$P$10:$AB$42,13,0)),"-",VLOOKUP(E95,'2010'!$P$10:$AB$42,13,0))</f>
        <v>-</v>
      </c>
      <c r="AQ95" s="360" t="str">
        <f>IF(ISERROR(VLOOKUP(E95,'2011'!$P$10:$AB$28,13,0)),"-",VLOOKUP(E95,'2011'!$P$10:$AB$28,13,0))</f>
        <v>-</v>
      </c>
      <c r="AR95" s="360" t="str">
        <f>IF(ISERROR(VLOOKUP(E95,'2012'!$P$10:$AB$46,13,0)),"-",VLOOKUP(E95,'2012'!$P$10:$AB$46,13,0))</f>
        <v>-</v>
      </c>
      <c r="AS95" s="360" t="str">
        <f>IF(ISERROR(VLOOKUP(E95,'2013'!$P$10:$AB$45,13,0)),"-",VLOOKUP(E95,'2013'!$P$10:$AB$45,13,0))</f>
        <v>-</v>
      </c>
      <c r="AT95" s="360" t="str">
        <f>IF(ISERROR(VLOOKUP(E95,'2014'!$P$10:$AB$43,13,0)),"-",VLOOKUP(E95,'2014'!$P$10:$AB$43,13,0))</f>
        <v>-</v>
      </c>
      <c r="AU95" s="360" t="str">
        <f>IF(ISERROR(VLOOKUP(E95,'2015'!$P$10:$AB$69,13,0)),"-",VLOOKUP(E95,'2015'!$P$10:$AB$69,13,0))</f>
        <v>-</v>
      </c>
      <c r="AV95" s="360" t="str">
        <f>IF(ISERROR(VLOOKUP(E95,'2016'!$P$10:$AB$49,13,0)),"-",VLOOKUP(E95,'2016'!$P$10:$AB$49,13,0))</f>
        <v>-</v>
      </c>
      <c r="AW95" s="458" t="str">
        <f>IF(ISERROR(VLOOKUP(E95,'2017'!$P$10:$AB$47,13,0)),"-",VLOOKUP(E95,'2017'!$P$10:$AB$47,13,0))</f>
        <v>-</v>
      </c>
      <c r="AX95" s="359" t="str">
        <f>IF(ISERROR(VLOOKUP(E95,'2018'!$P$10:$AB$55,13,0)),"-",VLOOKUP(E95,'2018'!$P$10:$AB$55,13,0))</f>
        <v>-</v>
      </c>
      <c r="AY95" s="359" t="str">
        <f>IF(ISERROR(VLOOKUP(E95,'2019'!$P$10:$AB$55,13,0)),"-",VLOOKUP(E95,'2019'!$P$10:$AB$55,13,0))</f>
        <v>-</v>
      </c>
      <c r="AZ95" s="359" t="str">
        <f>IF(ISERROR(VLOOKUP(E95,'2020'!$P$10:$AB$47,13,0)),"-",VLOOKUP(E95,'2020'!$P$10:$AB$47,13,0))</f>
        <v>-</v>
      </c>
      <c r="BA95" s="480" t="str">
        <f>IF(ISERROR(VLOOKUP(E95,'2021'!$P$10:$AB$47,13,0)),"-",VLOOKUP(E95,'2021'!$P$10:$AB$47,13,0))</f>
        <v>-</v>
      </c>
      <c r="BB95" s="358"/>
      <c r="BD95" s="25">
        <f t="shared" si="56"/>
        <v>80</v>
      </c>
      <c r="BE95" s="5" t="s">
        <v>307</v>
      </c>
      <c r="BF95" s="3">
        <f>IF(ISERROR(VLOOKUP($BE95,Tables!$M$3:$U$201,BF$2,0)),"0",(VLOOKUP($BE95,Tables!$M$3:$U$201,BF$2,0)))</f>
        <v>20</v>
      </c>
      <c r="BG95" s="4">
        <f>IF(ISERROR(VLOOKUP($BE95,Tables!$M$3:$U$201,BG$2,0)),"0",(VLOOKUP($BE95,Tables!$M$3:$U$201,BG$2,0)))</f>
        <v>9</v>
      </c>
      <c r="BH95" s="4">
        <f>IF(ISERROR(VLOOKUP($BE95,Tables!$M$3:$U$201,BH$2,0)),"0",(VLOOKUP($BE95,Tables!$M$3:$U$201,BH$2,0)))</f>
        <v>4</v>
      </c>
      <c r="BI95" s="4">
        <f>IF(ISERROR(VLOOKUP($BE95,Tables!$M$3:$U$201,BI$2,0)),"0",(VLOOKUP($BE95,Tables!$M$3:$U$201,BI$2,0)))</f>
        <v>7</v>
      </c>
      <c r="BJ95" s="4">
        <f>IF(ISERROR(VLOOKUP($BE95,Tables!$M$3:$U$201,BJ$2,0)),"0",(VLOOKUP($BE95,Tables!$M$3:$U$201,BJ$2,0)))</f>
        <v>47</v>
      </c>
      <c r="BK95" s="4">
        <f>IF(ISERROR(VLOOKUP($BE95,Tables!$M$3:$U$201,BK$2,0)),"0",(VLOOKUP($BE95,Tables!$M$3:$U$201,BK$2,0)))</f>
        <v>32</v>
      </c>
      <c r="BL95" s="4">
        <f>IF(ISERROR(VLOOKUP($BE95,Tables!$M$3:$U$201,BL$2,0)),"0",(VLOOKUP($BE95,Tables!$M$3:$U$201,BL$2,0)))</f>
        <v>15</v>
      </c>
      <c r="BM95" s="321">
        <f>IF(ISERROR(VLOOKUP($BE95,Tables!$M$3:$U$201,BM$2,0)),"0",(VLOOKUP($BE95,Tables!$M$3:$U$201,BM$2,0)))</f>
        <v>31</v>
      </c>
      <c r="BN95" s="20">
        <v>89</v>
      </c>
      <c r="BO95" s="12">
        <f t="shared" si="42"/>
        <v>80</v>
      </c>
      <c r="BP95" s="13">
        <f t="shared" si="43"/>
        <v>1</v>
      </c>
      <c r="BQ95" s="12" t="str">
        <f t="shared" si="44"/>
        <v/>
      </c>
      <c r="BR95" s="13">
        <f t="shared" si="45"/>
        <v>1</v>
      </c>
      <c r="BS95" s="12" t="str">
        <f t="shared" si="46"/>
        <v/>
      </c>
      <c r="BT95" s="16">
        <f t="shared" si="47"/>
        <v>80000000</v>
      </c>
      <c r="BU95" s="13">
        <f t="shared" si="48"/>
        <v>1</v>
      </c>
      <c r="BV95" s="24" t="str">
        <f t="shared" si="49"/>
        <v>0</v>
      </c>
      <c r="BW95" s="14">
        <v>89</v>
      </c>
      <c r="BX95" s="16">
        <f t="shared" si="50"/>
        <v>80000000000</v>
      </c>
      <c r="BY95" s="15" t="e">
        <f>VLOOKUP(E95,#REF!,2,0)</f>
        <v>#REF!</v>
      </c>
      <c r="BZ95" s="15">
        <f t="shared" si="51"/>
        <v>80</v>
      </c>
      <c r="CA95" s="424">
        <f t="shared" si="52"/>
        <v>1</v>
      </c>
    </row>
    <row r="96" spans="1:79" ht="26.25" customHeight="1" thickBot="1" x14ac:dyDescent="0.3">
      <c r="A96" s="55"/>
      <c r="B96" s="726">
        <f t="shared" si="33"/>
        <v>90</v>
      </c>
      <c r="C96" s="727"/>
      <c r="D96" s="350"/>
      <c r="E96" s="38" t="str">
        <f t="shared" si="53"/>
        <v>titiforever</v>
      </c>
      <c r="F96" s="39">
        <f t="shared" si="54"/>
        <v>1</v>
      </c>
      <c r="G96" s="40">
        <f t="shared" si="34"/>
        <v>34</v>
      </c>
      <c r="H96" s="41">
        <f t="shared" si="35"/>
        <v>6</v>
      </c>
      <c r="I96" s="41">
        <f t="shared" si="36"/>
        <v>7</v>
      </c>
      <c r="J96" s="41">
        <f t="shared" si="37"/>
        <v>21</v>
      </c>
      <c r="K96" s="41">
        <f t="shared" si="38"/>
        <v>35</v>
      </c>
      <c r="L96" s="41">
        <f t="shared" si="39"/>
        <v>71</v>
      </c>
      <c r="M96" s="42">
        <f t="shared" si="40"/>
        <v>-36</v>
      </c>
      <c r="N96" s="43">
        <f t="shared" si="41"/>
        <v>25</v>
      </c>
      <c r="O96" s="406">
        <f t="shared" si="58"/>
        <v>0</v>
      </c>
      <c r="P96" s="406">
        <f t="shared" si="58"/>
        <v>0</v>
      </c>
      <c r="Q96" s="406">
        <f t="shared" si="58"/>
        <v>0</v>
      </c>
      <c r="R96" s="406">
        <f t="shared" si="58"/>
        <v>0</v>
      </c>
      <c r="S96" s="406">
        <f t="shared" si="58"/>
        <v>0</v>
      </c>
      <c r="T96" s="406">
        <f t="shared" si="58"/>
        <v>0</v>
      </c>
      <c r="U96" s="406">
        <f t="shared" si="58"/>
        <v>0</v>
      </c>
      <c r="V96" s="54">
        <f t="shared" si="58"/>
        <v>0</v>
      </c>
      <c r="W96" s="407">
        <f t="shared" si="58"/>
        <v>0</v>
      </c>
      <c r="X96" s="406">
        <f t="shared" si="58"/>
        <v>0</v>
      </c>
      <c r="Y96" s="406">
        <f t="shared" si="58"/>
        <v>0</v>
      </c>
      <c r="Z96" s="406">
        <f t="shared" si="58"/>
        <v>0</v>
      </c>
      <c r="AA96" s="406">
        <f t="shared" si="58"/>
        <v>0</v>
      </c>
      <c r="AB96" s="406">
        <f t="shared" si="58"/>
        <v>0</v>
      </c>
      <c r="AC96" s="406">
        <f t="shared" si="58"/>
        <v>0</v>
      </c>
      <c r="AD96" s="54">
        <f t="shared" si="58"/>
        <v>0</v>
      </c>
      <c r="AE96" s="54"/>
      <c r="AF96" s="462">
        <f t="shared" si="32"/>
        <v>0.73529411764705888</v>
      </c>
      <c r="AG96" s="54"/>
      <c r="AH96" s="463">
        <f t="shared" si="55"/>
        <v>15</v>
      </c>
      <c r="AI96" s="55"/>
      <c r="AJ96" s="481" t="str">
        <f>IF(ISERROR(VLOOKUP(E96,'2004'!$P$10:$AB$18,13,0)),"-",VLOOKUP(E96,'2004'!$P$10:$AB$18,13,0))</f>
        <v>-</v>
      </c>
      <c r="AK96" s="360" t="str">
        <f>IF(ISERROR(VLOOKUP(E96,'2005'!$P$10:$AB$18,13,0)),"-",VLOOKUP(E96,'2005'!$P$10:$AB$18,13,0))</f>
        <v>-</v>
      </c>
      <c r="AL96" s="360" t="str">
        <f>IF(ISERROR(VLOOKUP(E96,'2006'!$P$10:$AB$60,13,0)),"-",VLOOKUP(E96,'2006'!$P$10:$AB$60,13,0))</f>
        <v>-</v>
      </c>
      <c r="AM96" s="360" t="str">
        <f>IF(ISERROR(VLOOKUP(E96,'2007'!$P$10:$AB$60,13,0)),"-",VLOOKUP(E96,'2007'!$P$10:$AB$60,13,0))</f>
        <v>-</v>
      </c>
      <c r="AN96" s="360" t="str">
        <f>IF(ISERROR(VLOOKUP(E96,'2008'!$P$10:$AB$60,13,0)),"-",VLOOKUP(E96,'2008'!$P$10:$AB$60,13,0))</f>
        <v>-</v>
      </c>
      <c r="AO96" s="360" t="str">
        <f>IF(ISERROR(VLOOKUP(E96,'2009'!$P$10:$AB$80,13,0)),"-",VLOOKUP(E96,'2009'!$P$10:$AB$80,13,0))</f>
        <v>-</v>
      </c>
      <c r="AP96" s="360" t="str">
        <f>IF(ISERROR(VLOOKUP(E96,'2010'!$P$10:$AB$42,13,0)),"-",VLOOKUP(E96,'2010'!$P$10:$AB$42,13,0))</f>
        <v>-</v>
      </c>
      <c r="AQ96" s="360" t="str">
        <f>IF(ISERROR(VLOOKUP(E96,'2011'!$P$10:$AB$28,13,0)),"-",VLOOKUP(E96,'2011'!$P$10:$AB$28,13,0))</f>
        <v>-</v>
      </c>
      <c r="AR96" s="360" t="str">
        <f>IF(ISERROR(VLOOKUP(E96,'2012'!$P$10:$AB$46,13,0)),"-",VLOOKUP(E96,'2012'!$P$10:$AB$46,13,0))</f>
        <v>-</v>
      </c>
      <c r="AS96" s="360" t="str">
        <f>IF(ISERROR(VLOOKUP(E96,'2013'!$P$10:$AB$45,13,0)),"-",VLOOKUP(E96,'2013'!$P$10:$AB$45,13,0))</f>
        <v>-</v>
      </c>
      <c r="AT96" s="360" t="str">
        <f>IF(ISERROR(VLOOKUP(E96,'2014'!$P$10:$AB$43,13,0)),"-",VLOOKUP(E96,'2014'!$P$10:$AB$43,13,0))</f>
        <v>-</v>
      </c>
      <c r="AU96" s="360" t="str">
        <f>IF(ISERROR(VLOOKUP(E96,'2015'!$P$10:$AB$69,13,0)),"-",VLOOKUP(E96,'2015'!$P$10:$AB$69,13,0))</f>
        <v>-</v>
      </c>
      <c r="AV96" s="360" t="str">
        <f>IF(ISERROR(VLOOKUP(E96,'2016'!$P$10:$AB$49,13,0)),"-",VLOOKUP(E96,'2016'!$P$10:$AB$49,13,0))</f>
        <v>-</v>
      </c>
      <c r="AW96" s="458" t="str">
        <f>IF(ISERROR(VLOOKUP(E96,'2017'!$P$10:$AB$47,13,0)),"-",VLOOKUP(E96,'2017'!$P$10:$AB$47,13,0))</f>
        <v>-</v>
      </c>
      <c r="AX96" s="359" t="str">
        <f>IF(ISERROR(VLOOKUP(E96,'2018'!$P$10:$AB$55,13,0)),"-",VLOOKUP(E96,'2018'!$P$10:$AB$55,13,0))</f>
        <v>-</v>
      </c>
      <c r="AY96" s="359" t="str">
        <f>IF(ISERROR(VLOOKUP(E96,'2019'!$P$10:$AB$55,13,0)),"-",VLOOKUP(E96,'2019'!$P$10:$AB$55,13,0))</f>
        <v>-</v>
      </c>
      <c r="AZ96" s="359">
        <f>IF(ISERROR(VLOOKUP(E96,'2020'!$P$10:$AB$47,13,0)),"-",VLOOKUP(E96,'2020'!$P$10:$AB$47,13,0))</f>
        <v>15</v>
      </c>
      <c r="BA96" s="480" t="str">
        <f>IF(ISERROR(VLOOKUP(E96,'2021'!$P$10:$AB$47,13,0)),"-",VLOOKUP(E96,'2021'!$P$10:$AB$47,13,0))</f>
        <v>-</v>
      </c>
      <c r="BB96" s="358"/>
      <c r="BD96" s="25">
        <f t="shared" si="56"/>
        <v>99</v>
      </c>
      <c r="BE96" s="5" t="s">
        <v>255</v>
      </c>
      <c r="BF96" s="3">
        <f>IF(ISERROR(VLOOKUP($BE96,Tables!$M$3:$U$201,BF$2,0)),"0",(VLOOKUP($BE96,Tables!$M$3:$U$201,BF$2,0)))</f>
        <v>18</v>
      </c>
      <c r="BG96" s="4">
        <f>IF(ISERROR(VLOOKUP($BE96,Tables!$M$3:$U$201,BG$2,0)),"0",(VLOOKUP($BE96,Tables!$M$3:$U$201,BG$2,0)))</f>
        <v>6</v>
      </c>
      <c r="BH96" s="4">
        <f>IF(ISERROR(VLOOKUP($BE96,Tables!$M$3:$U$201,BH$2,0)),"0",(VLOOKUP($BE96,Tables!$M$3:$U$201,BH$2,0)))</f>
        <v>3</v>
      </c>
      <c r="BI96" s="4">
        <f>IF(ISERROR(VLOOKUP($BE96,Tables!$M$3:$U$201,BI$2,0)),"0",(VLOOKUP($BE96,Tables!$M$3:$U$201,BI$2,0)))</f>
        <v>9</v>
      </c>
      <c r="BJ96" s="4">
        <f>IF(ISERROR(VLOOKUP($BE96,Tables!$M$3:$U$201,BJ$2,0)),"0",(VLOOKUP($BE96,Tables!$M$3:$U$201,BJ$2,0)))</f>
        <v>31</v>
      </c>
      <c r="BK96" s="4">
        <f>IF(ISERROR(VLOOKUP($BE96,Tables!$M$3:$U$201,BK$2,0)),"0",(VLOOKUP($BE96,Tables!$M$3:$U$201,BK$2,0)))</f>
        <v>36</v>
      </c>
      <c r="BL96" s="4">
        <f>IF(ISERROR(VLOOKUP($BE96,Tables!$M$3:$U$201,BL$2,0)),"0",(VLOOKUP($BE96,Tables!$M$3:$U$201,BL$2,0)))</f>
        <v>-5</v>
      </c>
      <c r="BM96" s="321">
        <f>IF(ISERROR(VLOOKUP($BE96,Tables!$M$3:$U$201,BM$2,0)),"0",(VLOOKUP($BE96,Tables!$M$3:$U$201,BM$2,0)))</f>
        <v>21</v>
      </c>
      <c r="BN96" s="20">
        <v>90</v>
      </c>
      <c r="BO96" s="12">
        <f t="shared" si="42"/>
        <v>98</v>
      </c>
      <c r="BP96" s="13">
        <f t="shared" si="43"/>
        <v>4</v>
      </c>
      <c r="BQ96" s="12">
        <f t="shared" si="44"/>
        <v>59</v>
      </c>
      <c r="BR96" s="13">
        <f t="shared" si="45"/>
        <v>1</v>
      </c>
      <c r="BS96" s="12" t="str">
        <f t="shared" si="46"/>
        <v/>
      </c>
      <c r="BT96" s="16">
        <f t="shared" si="47"/>
        <v>98059000</v>
      </c>
      <c r="BU96" s="13">
        <f t="shared" si="48"/>
        <v>1</v>
      </c>
      <c r="BV96" s="24" t="str">
        <f t="shared" si="49"/>
        <v>0</v>
      </c>
      <c r="BW96" s="14">
        <v>90</v>
      </c>
      <c r="BX96" s="16">
        <f t="shared" si="50"/>
        <v>98059000000</v>
      </c>
      <c r="BY96" s="15" t="e">
        <f>VLOOKUP(E96,#REF!,2,0)</f>
        <v>#REF!</v>
      </c>
      <c r="BZ96" s="15">
        <f t="shared" si="51"/>
        <v>99</v>
      </c>
      <c r="CA96" s="424">
        <f t="shared" si="52"/>
        <v>1</v>
      </c>
    </row>
    <row r="97" spans="1:79" ht="26.25" customHeight="1" thickBot="1" x14ac:dyDescent="0.3">
      <c r="A97" s="55"/>
      <c r="B97" s="726">
        <f t="shared" si="33"/>
        <v>91</v>
      </c>
      <c r="C97" s="727"/>
      <c r="D97" s="350"/>
      <c r="E97" s="38" t="str">
        <f t="shared" si="53"/>
        <v>Pistolas</v>
      </c>
      <c r="F97" s="39">
        <f t="shared" si="54"/>
        <v>1</v>
      </c>
      <c r="G97" s="40">
        <f t="shared" si="34"/>
        <v>14</v>
      </c>
      <c r="H97" s="41">
        <f t="shared" si="35"/>
        <v>7</v>
      </c>
      <c r="I97" s="41">
        <f t="shared" si="36"/>
        <v>2</v>
      </c>
      <c r="J97" s="41">
        <f t="shared" si="37"/>
        <v>5</v>
      </c>
      <c r="K97" s="41">
        <f t="shared" si="38"/>
        <v>28</v>
      </c>
      <c r="L97" s="41">
        <f t="shared" si="39"/>
        <v>24</v>
      </c>
      <c r="M97" s="42">
        <f t="shared" si="40"/>
        <v>4</v>
      </c>
      <c r="N97" s="43">
        <f t="shared" si="41"/>
        <v>23</v>
      </c>
      <c r="O97" s="406" t="e">
        <f t="shared" ref="O97:AD106" si="59">IF(ISNA(VLOOKUP($B97,$BD$7:$BM$183,COLUMN()-3,0)),0,VLOOKUP($B97,$BD$7:$BM$183,COLUMN()-3,0))</f>
        <v>#REF!</v>
      </c>
      <c r="P97" s="406" t="e">
        <f t="shared" si="59"/>
        <v>#REF!</v>
      </c>
      <c r="Q97" s="406" t="e">
        <f t="shared" si="59"/>
        <v>#REF!</v>
      </c>
      <c r="R97" s="406" t="e">
        <f t="shared" si="59"/>
        <v>#REF!</v>
      </c>
      <c r="S97" s="406" t="e">
        <f t="shared" si="59"/>
        <v>#REF!</v>
      </c>
      <c r="T97" s="406" t="e">
        <f t="shared" si="59"/>
        <v>#REF!</v>
      </c>
      <c r="U97" s="406" t="e">
        <f t="shared" si="59"/>
        <v>#REF!</v>
      </c>
      <c r="V97" s="54" t="e">
        <f t="shared" si="59"/>
        <v>#REF!</v>
      </c>
      <c r="W97" s="407" t="e">
        <f t="shared" si="59"/>
        <v>#REF!</v>
      </c>
      <c r="X97" s="406" t="e">
        <f t="shared" si="59"/>
        <v>#REF!</v>
      </c>
      <c r="Y97" s="406" t="e">
        <f t="shared" si="59"/>
        <v>#REF!</v>
      </c>
      <c r="Z97" s="406" t="e">
        <f t="shared" si="59"/>
        <v>#REF!</v>
      </c>
      <c r="AA97" s="406" t="e">
        <f t="shared" si="59"/>
        <v>#REF!</v>
      </c>
      <c r="AB97" s="406" t="e">
        <f t="shared" si="59"/>
        <v>#REF!</v>
      </c>
      <c r="AC97" s="406" t="e">
        <f t="shared" si="59"/>
        <v>#REF!</v>
      </c>
      <c r="AD97" s="54" t="e">
        <f t="shared" si="59"/>
        <v>#REF!</v>
      </c>
      <c r="AE97" s="54"/>
      <c r="AF97" s="462">
        <f t="shared" si="32"/>
        <v>1.6428571428571428</v>
      </c>
      <c r="AG97" s="54"/>
      <c r="AH97" s="463">
        <f t="shared" si="55"/>
        <v>34</v>
      </c>
      <c r="AI97" s="55"/>
      <c r="AJ97" s="481" t="str">
        <f>IF(ISERROR(VLOOKUP(E97,'2004'!$P$10:$AB$18,13,0)),"-",VLOOKUP(E97,'2004'!$P$10:$AB$18,13,0))</f>
        <v>-</v>
      </c>
      <c r="AK97" s="360" t="str">
        <f>IF(ISERROR(VLOOKUP(E97,'2005'!$P$10:$AB$18,13,0)),"-",VLOOKUP(E97,'2005'!$P$10:$AB$18,13,0))</f>
        <v>-</v>
      </c>
      <c r="AL97" s="360" t="str">
        <f>IF(ISERROR(VLOOKUP(E97,'2006'!$P$10:$AB$60,13,0)),"-",VLOOKUP(E97,'2006'!$P$10:$AB$60,13,0))</f>
        <v>-</v>
      </c>
      <c r="AM97" s="360" t="str">
        <f>IF(ISERROR(VLOOKUP(E97,'2007'!$P$10:$AB$60,13,0)),"-",VLOOKUP(E97,'2007'!$P$10:$AB$60,13,0))</f>
        <v>-</v>
      </c>
      <c r="AN97" s="360" t="str">
        <f>IF(ISERROR(VLOOKUP(E97,'2008'!$P$10:$AB$60,13,0)),"-",VLOOKUP(E97,'2008'!$P$10:$AB$60,13,0))</f>
        <v>-</v>
      </c>
      <c r="AO97" s="360">
        <f>IF(ISERROR(VLOOKUP(E97,'2009'!$P$10:$AB$80,13,0)),"-",VLOOKUP(E97,'2009'!$P$10:$AB$80,13,0))</f>
        <v>34</v>
      </c>
      <c r="AP97" s="360" t="str">
        <f>IF(ISERROR(VLOOKUP(E97,'2010'!$P$10:$AB$42,13,0)),"-",VLOOKUP(E97,'2010'!$P$10:$AB$42,13,0))</f>
        <v>-</v>
      </c>
      <c r="AQ97" s="360" t="str">
        <f>IF(ISERROR(VLOOKUP(E97,'2011'!$P$10:$AB$28,13,0)),"-",VLOOKUP(E97,'2011'!$P$10:$AB$28,13,0))</f>
        <v>-</v>
      </c>
      <c r="AR97" s="360" t="str">
        <f>IF(ISERROR(VLOOKUP(E97,'2012'!$P$10:$AB$46,13,0)),"-",VLOOKUP(E97,'2012'!$P$10:$AB$46,13,0))</f>
        <v>-</v>
      </c>
      <c r="AS97" s="360" t="str">
        <f>IF(ISERROR(VLOOKUP(E97,'2013'!$P$10:$AB$45,13,0)),"-",VLOOKUP(E97,'2013'!$P$10:$AB$45,13,0))</f>
        <v>-</v>
      </c>
      <c r="AT97" s="360" t="str">
        <f>IF(ISERROR(VLOOKUP(E97,'2014'!$P$10:$AB$43,13,0)),"-",VLOOKUP(E97,'2014'!$P$10:$AB$43,13,0))</f>
        <v>-</v>
      </c>
      <c r="AU97" s="360" t="str">
        <f>IF(ISERROR(VLOOKUP(E97,'2015'!$P$10:$AB$69,13,0)),"-",VLOOKUP(E97,'2015'!$P$10:$AB$69,13,0))</f>
        <v>-</v>
      </c>
      <c r="AV97" s="360" t="str">
        <f>IF(ISERROR(VLOOKUP(E97,'2016'!$P$10:$AB$49,13,0)),"-",VLOOKUP(E97,'2016'!$P$10:$AB$49,13,0))</f>
        <v>-</v>
      </c>
      <c r="AW97" s="458" t="str">
        <f>IF(ISERROR(VLOOKUP(E97,'2017'!$P$10:$AB$47,13,0)),"-",VLOOKUP(E97,'2017'!$P$10:$AB$47,13,0))</f>
        <v>-</v>
      </c>
      <c r="AX97" s="359" t="str">
        <f>IF(ISERROR(VLOOKUP(E97,'2018'!$P$10:$AB$55,13,0)),"-",VLOOKUP(E97,'2018'!$P$10:$AB$55,13,0))</f>
        <v>-</v>
      </c>
      <c r="AY97" s="359" t="str">
        <f>IF(ISERROR(VLOOKUP(E97,'2019'!$P$10:$AB$55,13,0)),"-",VLOOKUP(E97,'2019'!$P$10:$AB$55,13,0))</f>
        <v>-</v>
      </c>
      <c r="AZ97" s="359" t="str">
        <f>IF(ISERROR(VLOOKUP(E97,'2020'!$P$10:$AB$47,13,0)),"-",VLOOKUP(E97,'2020'!$P$10:$AB$47,13,0))</f>
        <v>-</v>
      </c>
      <c r="BA97" s="480" t="str">
        <f>IF(ISERROR(VLOOKUP(E97,'2021'!$P$10:$AB$47,13,0)),"-",VLOOKUP(E97,'2021'!$P$10:$AB$47,13,0))</f>
        <v>-</v>
      </c>
      <c r="BB97" s="358"/>
      <c r="BD97" s="25">
        <f t="shared" si="56"/>
        <v>33</v>
      </c>
      <c r="BE97" s="5" t="s">
        <v>79</v>
      </c>
      <c r="BF97" s="3">
        <f>IF(ISERROR(VLOOKUP($BE97,Tables!$M$3:$U$201,BF$2,0)),"0",(VLOOKUP($BE97,Tables!$M$3:$U$201,BF$2,0)))</f>
        <v>60</v>
      </c>
      <c r="BG97" s="4">
        <f>IF(ISERROR(VLOOKUP($BE97,Tables!$M$3:$U$201,BG$2,0)),"0",(VLOOKUP($BE97,Tables!$M$3:$U$201,BG$2,0)))</f>
        <v>40</v>
      </c>
      <c r="BH97" s="4">
        <f>IF(ISERROR(VLOOKUP($BE97,Tables!$M$3:$U$201,BH$2,0)),"0",(VLOOKUP($BE97,Tables!$M$3:$U$201,BH$2,0)))</f>
        <v>11</v>
      </c>
      <c r="BI97" s="4">
        <f>IF(ISERROR(VLOOKUP($BE97,Tables!$M$3:$U$201,BI$2,0)),"0",(VLOOKUP($BE97,Tables!$M$3:$U$201,BI$2,0)))</f>
        <v>9</v>
      </c>
      <c r="BJ97" s="4">
        <f>IF(ISERROR(VLOOKUP($BE97,Tables!$M$3:$U$201,BJ$2,0)),"0",(VLOOKUP($BE97,Tables!$M$3:$U$201,BJ$2,0)))</f>
        <v>186</v>
      </c>
      <c r="BK97" s="4">
        <f>IF(ISERROR(VLOOKUP($BE97,Tables!$M$3:$U$201,BK$2,0)),"0",(VLOOKUP($BE97,Tables!$M$3:$U$201,BK$2,0)))</f>
        <v>52</v>
      </c>
      <c r="BL97" s="4">
        <f>IF(ISERROR(VLOOKUP($BE97,Tables!$M$3:$U$201,BL$2,0)),"0",(VLOOKUP($BE97,Tables!$M$3:$U$201,BL$2,0)))</f>
        <v>134</v>
      </c>
      <c r="BM97" s="321">
        <f>IF(ISERROR(VLOOKUP($BE97,Tables!$M$3:$U$201,BM$2,0)),"0",(VLOOKUP($BE97,Tables!$M$3:$U$201,BM$2,0)))</f>
        <v>131</v>
      </c>
      <c r="BN97" s="20">
        <v>91</v>
      </c>
      <c r="BO97" s="12">
        <f t="shared" si="42"/>
        <v>33</v>
      </c>
      <c r="BP97" s="13">
        <f t="shared" si="43"/>
        <v>1</v>
      </c>
      <c r="BQ97" s="12" t="str">
        <f t="shared" si="44"/>
        <v/>
      </c>
      <c r="BR97" s="13">
        <f t="shared" si="45"/>
        <v>1</v>
      </c>
      <c r="BS97" s="12" t="str">
        <f t="shared" si="46"/>
        <v/>
      </c>
      <c r="BT97" s="16">
        <f t="shared" si="47"/>
        <v>33000000</v>
      </c>
      <c r="BU97" s="13">
        <f t="shared" si="48"/>
        <v>1</v>
      </c>
      <c r="BV97" s="24" t="str">
        <f t="shared" si="49"/>
        <v>0</v>
      </c>
      <c r="BW97" s="14">
        <v>91</v>
      </c>
      <c r="BX97" s="16">
        <f t="shared" si="50"/>
        <v>33000000000</v>
      </c>
      <c r="BY97" s="15" t="e">
        <f>VLOOKUP(E97,#REF!,2,0)</f>
        <v>#REF!</v>
      </c>
      <c r="BZ97" s="15">
        <f t="shared" si="51"/>
        <v>33</v>
      </c>
      <c r="CA97" s="424">
        <f t="shared" si="52"/>
        <v>1</v>
      </c>
    </row>
    <row r="98" spans="1:79" ht="26.25" customHeight="1" thickBot="1" x14ac:dyDescent="0.3">
      <c r="A98" s="55"/>
      <c r="B98" s="726">
        <f t="shared" si="33"/>
        <v>92</v>
      </c>
      <c r="C98" s="727"/>
      <c r="D98" s="350"/>
      <c r="E98" s="38" t="str">
        <f t="shared" si="53"/>
        <v>Edgar A.R.G.</v>
      </c>
      <c r="F98" s="39">
        <f t="shared" si="54"/>
        <v>1</v>
      </c>
      <c r="G98" s="40">
        <f t="shared" si="34"/>
        <v>16</v>
      </c>
      <c r="H98" s="41">
        <f t="shared" si="35"/>
        <v>6</v>
      </c>
      <c r="I98" s="41">
        <f t="shared" si="36"/>
        <v>4</v>
      </c>
      <c r="J98" s="41">
        <f t="shared" si="37"/>
        <v>6</v>
      </c>
      <c r="K98" s="41">
        <f t="shared" si="38"/>
        <v>32</v>
      </c>
      <c r="L98" s="41">
        <f t="shared" si="39"/>
        <v>21</v>
      </c>
      <c r="M98" s="42">
        <f t="shared" si="40"/>
        <v>11</v>
      </c>
      <c r="N98" s="43">
        <f t="shared" si="41"/>
        <v>22</v>
      </c>
      <c r="O98" s="406" t="e">
        <f t="shared" si="59"/>
        <v>#REF!</v>
      </c>
      <c r="P98" s="406" t="e">
        <f t="shared" si="59"/>
        <v>#REF!</v>
      </c>
      <c r="Q98" s="406" t="e">
        <f t="shared" si="59"/>
        <v>#REF!</v>
      </c>
      <c r="R98" s="406" t="e">
        <f t="shared" si="59"/>
        <v>#REF!</v>
      </c>
      <c r="S98" s="406" t="e">
        <f t="shared" si="59"/>
        <v>#REF!</v>
      </c>
      <c r="T98" s="406" t="e">
        <f t="shared" si="59"/>
        <v>#REF!</v>
      </c>
      <c r="U98" s="406" t="e">
        <f t="shared" si="59"/>
        <v>#REF!</v>
      </c>
      <c r="V98" s="54" t="e">
        <f t="shared" si="59"/>
        <v>#REF!</v>
      </c>
      <c r="W98" s="407" t="e">
        <f t="shared" si="59"/>
        <v>#REF!</v>
      </c>
      <c r="X98" s="406" t="e">
        <f t="shared" si="59"/>
        <v>#REF!</v>
      </c>
      <c r="Y98" s="406" t="e">
        <f t="shared" si="59"/>
        <v>#REF!</v>
      </c>
      <c r="Z98" s="406" t="e">
        <f t="shared" si="59"/>
        <v>#REF!</v>
      </c>
      <c r="AA98" s="406" t="e">
        <f t="shared" si="59"/>
        <v>#REF!</v>
      </c>
      <c r="AB98" s="406" t="e">
        <f t="shared" si="59"/>
        <v>#REF!</v>
      </c>
      <c r="AC98" s="406" t="e">
        <f t="shared" si="59"/>
        <v>#REF!</v>
      </c>
      <c r="AD98" s="54" t="e">
        <f t="shared" si="59"/>
        <v>#REF!</v>
      </c>
      <c r="AE98" s="54"/>
      <c r="AF98" s="462">
        <f t="shared" si="32"/>
        <v>1.375</v>
      </c>
      <c r="AG98" s="54"/>
      <c r="AH98" s="463">
        <f t="shared" si="55"/>
        <v>24</v>
      </c>
      <c r="AI98" s="55"/>
      <c r="AJ98" s="481" t="str">
        <f>IF(ISERROR(VLOOKUP(E98,'2004'!$P$10:$AB$18,13,0)),"-",VLOOKUP(E98,'2004'!$P$10:$AB$18,13,0))</f>
        <v>-</v>
      </c>
      <c r="AK98" s="360" t="str">
        <f>IF(ISERROR(VLOOKUP(E98,'2005'!$P$10:$AB$18,13,0)),"-",VLOOKUP(E98,'2005'!$P$10:$AB$18,13,0))</f>
        <v>-</v>
      </c>
      <c r="AL98" s="360" t="str">
        <f>IF(ISERROR(VLOOKUP(E98,'2006'!$P$10:$AB$60,13,0)),"-",VLOOKUP(E98,'2006'!$P$10:$AB$60,13,0))</f>
        <v>-</v>
      </c>
      <c r="AM98" s="360" t="str">
        <f>IF(ISERROR(VLOOKUP(E98,'2007'!$P$10:$AB$60,13,0)),"-",VLOOKUP(E98,'2007'!$P$10:$AB$60,13,0))</f>
        <v>-</v>
      </c>
      <c r="AN98" s="360" t="str">
        <f>IF(ISERROR(VLOOKUP(E98,'2008'!$P$10:$AB$60,13,0)),"-",VLOOKUP(E98,'2008'!$P$10:$AB$60,13,0))</f>
        <v>-</v>
      </c>
      <c r="AO98" s="360">
        <f>IF(ISERROR(VLOOKUP(E98,'2009'!$P$10:$AB$80,13,0)),"-",VLOOKUP(E98,'2009'!$P$10:$AB$80,13,0))</f>
        <v>24</v>
      </c>
      <c r="AP98" s="360" t="str">
        <f>IF(ISERROR(VLOOKUP(E98,'2010'!$P$10:$AB$42,13,0)),"-",VLOOKUP(E98,'2010'!$P$10:$AB$42,13,0))</f>
        <v>-</v>
      </c>
      <c r="AQ98" s="360" t="str">
        <f>IF(ISERROR(VLOOKUP(E98,'2011'!$P$10:$AB$28,13,0)),"-",VLOOKUP(E98,'2011'!$P$10:$AB$28,13,0))</f>
        <v>-</v>
      </c>
      <c r="AR98" s="360" t="str">
        <f>IF(ISERROR(VLOOKUP(E98,'2012'!$P$10:$AB$46,13,0)),"-",VLOOKUP(E98,'2012'!$P$10:$AB$46,13,0))</f>
        <v>-</v>
      </c>
      <c r="AS98" s="360" t="str">
        <f>IF(ISERROR(VLOOKUP(E98,'2013'!$P$10:$AB$45,13,0)),"-",VLOOKUP(E98,'2013'!$P$10:$AB$45,13,0))</f>
        <v>-</v>
      </c>
      <c r="AT98" s="360" t="str">
        <f>IF(ISERROR(VLOOKUP(E98,'2014'!$P$10:$AB$43,13,0)),"-",VLOOKUP(E98,'2014'!$P$10:$AB$43,13,0))</f>
        <v>-</v>
      </c>
      <c r="AU98" s="360" t="str">
        <f>IF(ISERROR(VLOOKUP(E98,'2015'!$P$10:$AB$69,13,0)),"-",VLOOKUP(E98,'2015'!$P$10:$AB$69,13,0))</f>
        <v>-</v>
      </c>
      <c r="AV98" s="360" t="str">
        <f>IF(ISERROR(VLOOKUP(E98,'2016'!$P$10:$AB$49,13,0)),"-",VLOOKUP(E98,'2016'!$P$10:$AB$49,13,0))</f>
        <v>-</v>
      </c>
      <c r="AW98" s="458" t="str">
        <f>IF(ISERROR(VLOOKUP(E98,'2017'!$P$10:$AB$47,13,0)),"-",VLOOKUP(E98,'2017'!$P$10:$AB$47,13,0))</f>
        <v>-</v>
      </c>
      <c r="AX98" s="359" t="str">
        <f>IF(ISERROR(VLOOKUP(E98,'2018'!$P$10:$AB$55,13,0)),"-",VLOOKUP(E98,'2018'!$P$10:$AB$55,13,0))</f>
        <v>-</v>
      </c>
      <c r="AY98" s="359" t="str">
        <f>IF(ISERROR(VLOOKUP(E98,'2019'!$P$10:$AB$55,13,0)),"-",VLOOKUP(E98,'2019'!$P$10:$AB$55,13,0))</f>
        <v>-</v>
      </c>
      <c r="AZ98" s="359" t="str">
        <f>IF(ISERROR(VLOOKUP(E98,'2020'!$P$10:$AB$47,13,0)),"-",VLOOKUP(E98,'2020'!$P$10:$AB$47,13,0))</f>
        <v>-</v>
      </c>
      <c r="BA98" s="480" t="str">
        <f>IF(ISERROR(VLOOKUP(E98,'2021'!$P$10:$AB$47,13,0)),"-",VLOOKUP(E98,'2021'!$P$10:$AB$47,13,0))</f>
        <v>-</v>
      </c>
      <c r="BB98" s="358"/>
      <c r="BD98" s="25">
        <f t="shared" si="56"/>
        <v>46</v>
      </c>
      <c r="BE98" s="5" t="s">
        <v>96</v>
      </c>
      <c r="BF98" s="3">
        <f>IF(ISERROR(VLOOKUP($BE98,Tables!$M$3:$U$201,BF$2,0)),"0",(VLOOKUP($BE98,Tables!$M$3:$U$201,BF$2,0)))</f>
        <v>70</v>
      </c>
      <c r="BG98" s="4">
        <f>IF(ISERROR(VLOOKUP($BE98,Tables!$M$3:$U$201,BG$2,0)),"0",(VLOOKUP($BE98,Tables!$M$3:$U$201,BG$2,0)))</f>
        <v>24</v>
      </c>
      <c r="BH98" s="4">
        <f>IF(ISERROR(VLOOKUP($BE98,Tables!$M$3:$U$201,BH$2,0)),"0",(VLOOKUP($BE98,Tables!$M$3:$U$201,BH$2,0)))</f>
        <v>13</v>
      </c>
      <c r="BI98" s="4">
        <f>IF(ISERROR(VLOOKUP($BE98,Tables!$M$3:$U$201,BI$2,0)),"0",(VLOOKUP($BE98,Tables!$M$3:$U$201,BI$2,0)))</f>
        <v>33</v>
      </c>
      <c r="BJ98" s="4">
        <f>IF(ISERROR(VLOOKUP($BE98,Tables!$M$3:$U$201,BJ$2,0)),"0",(VLOOKUP($BE98,Tables!$M$3:$U$201,BJ$2,0)))</f>
        <v>119</v>
      </c>
      <c r="BK98" s="4">
        <f>IF(ISERROR(VLOOKUP($BE98,Tables!$M$3:$U$201,BK$2,0)),"0",(VLOOKUP($BE98,Tables!$M$3:$U$201,BK$2,0)))</f>
        <v>144</v>
      </c>
      <c r="BL98" s="4">
        <f>IF(ISERROR(VLOOKUP($BE98,Tables!$M$3:$U$201,BL$2,0)),"0",(VLOOKUP($BE98,Tables!$M$3:$U$201,BL$2,0)))</f>
        <v>-25</v>
      </c>
      <c r="BM98" s="321">
        <f>IF(ISERROR(VLOOKUP($BE98,Tables!$M$3:$U$201,BM$2,0)),"0",(VLOOKUP($BE98,Tables!$M$3:$U$201,BM$2,0)))</f>
        <v>85</v>
      </c>
      <c r="BN98" s="20">
        <v>92</v>
      </c>
      <c r="BO98" s="12">
        <f t="shared" si="42"/>
        <v>46</v>
      </c>
      <c r="BP98" s="13">
        <f t="shared" si="43"/>
        <v>1</v>
      </c>
      <c r="BQ98" s="12" t="str">
        <f t="shared" si="44"/>
        <v/>
      </c>
      <c r="BR98" s="13">
        <f t="shared" si="45"/>
        <v>1</v>
      </c>
      <c r="BS98" s="12" t="str">
        <f t="shared" si="46"/>
        <v/>
      </c>
      <c r="BT98" s="16">
        <f t="shared" si="47"/>
        <v>46000000</v>
      </c>
      <c r="BU98" s="13">
        <f t="shared" si="48"/>
        <v>1</v>
      </c>
      <c r="BV98" s="24" t="str">
        <f t="shared" si="49"/>
        <v>0</v>
      </c>
      <c r="BW98" s="14">
        <v>92</v>
      </c>
      <c r="BX98" s="16">
        <f t="shared" si="50"/>
        <v>46000000000</v>
      </c>
      <c r="BY98" s="15" t="e">
        <f>VLOOKUP(E98,#REF!,2,0)</f>
        <v>#REF!</v>
      </c>
      <c r="BZ98" s="15">
        <f t="shared" si="51"/>
        <v>46</v>
      </c>
      <c r="CA98" s="424">
        <f t="shared" si="52"/>
        <v>1</v>
      </c>
    </row>
    <row r="99" spans="1:79" ht="26.25" customHeight="1" thickBot="1" x14ac:dyDescent="0.3">
      <c r="A99" s="55"/>
      <c r="B99" s="726">
        <f t="shared" si="33"/>
        <v>93</v>
      </c>
      <c r="C99" s="727"/>
      <c r="D99" s="350"/>
      <c r="E99" s="38" t="str">
        <f t="shared" si="53"/>
        <v>pirin27</v>
      </c>
      <c r="F99" s="39">
        <f t="shared" si="54"/>
        <v>1</v>
      </c>
      <c r="G99" s="40">
        <f t="shared" si="34"/>
        <v>18</v>
      </c>
      <c r="H99" s="41">
        <f t="shared" si="35"/>
        <v>7</v>
      </c>
      <c r="I99" s="41">
        <f t="shared" si="36"/>
        <v>1</v>
      </c>
      <c r="J99" s="41">
        <f t="shared" si="37"/>
        <v>10</v>
      </c>
      <c r="K99" s="41">
        <f t="shared" si="38"/>
        <v>39</v>
      </c>
      <c r="L99" s="41">
        <f t="shared" si="39"/>
        <v>35</v>
      </c>
      <c r="M99" s="42">
        <f t="shared" si="40"/>
        <v>4</v>
      </c>
      <c r="N99" s="43">
        <f t="shared" si="41"/>
        <v>22</v>
      </c>
      <c r="O99" s="406" t="e">
        <f t="shared" si="59"/>
        <v>#REF!</v>
      </c>
      <c r="P99" s="406" t="e">
        <f t="shared" si="59"/>
        <v>#REF!</v>
      </c>
      <c r="Q99" s="406" t="e">
        <f t="shared" si="59"/>
        <v>#REF!</v>
      </c>
      <c r="R99" s="406" t="e">
        <f t="shared" si="59"/>
        <v>#REF!</v>
      </c>
      <c r="S99" s="406" t="e">
        <f t="shared" si="59"/>
        <v>#REF!</v>
      </c>
      <c r="T99" s="406" t="e">
        <f t="shared" si="59"/>
        <v>#REF!</v>
      </c>
      <c r="U99" s="406" t="e">
        <f t="shared" si="59"/>
        <v>#REF!</v>
      </c>
      <c r="V99" s="54" t="e">
        <f t="shared" si="59"/>
        <v>#REF!</v>
      </c>
      <c r="W99" s="407" t="e">
        <f t="shared" si="59"/>
        <v>#REF!</v>
      </c>
      <c r="X99" s="406" t="e">
        <f t="shared" si="59"/>
        <v>#REF!</v>
      </c>
      <c r="Y99" s="406" t="e">
        <f t="shared" si="59"/>
        <v>#REF!</v>
      </c>
      <c r="Z99" s="406" t="e">
        <f t="shared" si="59"/>
        <v>#REF!</v>
      </c>
      <c r="AA99" s="406" t="e">
        <f t="shared" si="59"/>
        <v>#REF!</v>
      </c>
      <c r="AB99" s="406" t="e">
        <f t="shared" si="59"/>
        <v>#REF!</v>
      </c>
      <c r="AC99" s="406" t="e">
        <f t="shared" si="59"/>
        <v>#REF!</v>
      </c>
      <c r="AD99" s="54" t="e">
        <f t="shared" si="59"/>
        <v>#REF!</v>
      </c>
      <c r="AE99" s="54"/>
      <c r="AF99" s="462">
        <f t="shared" si="32"/>
        <v>1.2222222222222223</v>
      </c>
      <c r="AG99" s="54"/>
      <c r="AH99" s="463">
        <f t="shared" si="55"/>
        <v>11</v>
      </c>
      <c r="AI99" s="55"/>
      <c r="AJ99" s="481" t="str">
        <f>IF(ISERROR(VLOOKUP(E99,'2004'!$P$10:$AB$18,13,0)),"-",VLOOKUP(E99,'2004'!$P$10:$AB$18,13,0))</f>
        <v>-</v>
      </c>
      <c r="AK99" s="360" t="str">
        <f>IF(ISERROR(VLOOKUP(E99,'2005'!$P$10:$AB$18,13,0)),"-",VLOOKUP(E99,'2005'!$P$10:$AB$18,13,0))</f>
        <v>-</v>
      </c>
      <c r="AL99" s="360" t="str">
        <f>IF(ISERROR(VLOOKUP(E99,'2006'!$P$10:$AB$60,13,0)),"-",VLOOKUP(E99,'2006'!$P$10:$AB$60,13,0))</f>
        <v>-</v>
      </c>
      <c r="AM99" s="360" t="str">
        <f>IF(ISERROR(VLOOKUP(E99,'2007'!$P$10:$AB$60,13,0)),"-",VLOOKUP(E99,'2007'!$P$10:$AB$60,13,0))</f>
        <v>-</v>
      </c>
      <c r="AN99" s="360" t="str">
        <f>IF(ISERROR(VLOOKUP(E99,'2008'!$P$10:$AB$60,13,0)),"-",VLOOKUP(E99,'2008'!$P$10:$AB$60,13,0))</f>
        <v>-</v>
      </c>
      <c r="AO99" s="360" t="str">
        <f>IF(ISERROR(VLOOKUP(E99,'2009'!$P$10:$AB$80,13,0)),"-",VLOOKUP(E99,'2009'!$P$10:$AB$80,13,0))</f>
        <v>-</v>
      </c>
      <c r="AP99" s="360" t="str">
        <f>IF(ISERROR(VLOOKUP(E99,'2010'!$P$10:$AB$42,13,0)),"-",VLOOKUP(E99,'2010'!$P$10:$AB$42,13,0))</f>
        <v>-</v>
      </c>
      <c r="AQ99" s="360">
        <f>IF(ISERROR(VLOOKUP(E99,'2011'!$P$10:$AB$28,13,0)),"-",VLOOKUP(E99,'2011'!$P$10:$AB$28,13,0))</f>
        <v>11</v>
      </c>
      <c r="AR99" s="360" t="str">
        <f>IF(ISERROR(VLOOKUP(E99,'2012'!$P$10:$AB$46,13,0)),"-",VLOOKUP(E99,'2012'!$P$10:$AB$46,13,0))</f>
        <v>-</v>
      </c>
      <c r="AS99" s="360" t="str">
        <f>IF(ISERROR(VLOOKUP(E99,'2013'!$P$10:$AB$45,13,0)),"-",VLOOKUP(E99,'2013'!$P$10:$AB$45,13,0))</f>
        <v>-</v>
      </c>
      <c r="AT99" s="360" t="str">
        <f>IF(ISERROR(VLOOKUP(E99,'2014'!$P$10:$AB$43,13,0)),"-",VLOOKUP(E99,'2014'!$P$10:$AB$43,13,0))</f>
        <v>-</v>
      </c>
      <c r="AU99" s="360" t="str">
        <f>IF(ISERROR(VLOOKUP(E99,'2015'!$P$10:$AB$69,13,0)),"-",VLOOKUP(E99,'2015'!$P$10:$AB$69,13,0))</f>
        <v>-</v>
      </c>
      <c r="AV99" s="360" t="str">
        <f>IF(ISERROR(VLOOKUP(E99,'2016'!$P$10:$AB$49,13,0)),"-",VLOOKUP(E99,'2016'!$P$10:$AB$49,13,0))</f>
        <v>-</v>
      </c>
      <c r="AW99" s="458" t="str">
        <f>IF(ISERROR(VLOOKUP(E99,'2017'!$P$10:$AB$47,13,0)),"-",VLOOKUP(E99,'2017'!$P$10:$AB$47,13,0))</f>
        <v>-</v>
      </c>
      <c r="AX99" s="359" t="str">
        <f>IF(ISERROR(VLOOKUP(E99,'2018'!$P$10:$AB$55,13,0)),"-",VLOOKUP(E99,'2018'!$P$10:$AB$55,13,0))</f>
        <v>-</v>
      </c>
      <c r="AY99" s="359" t="str">
        <f>IF(ISERROR(VLOOKUP(E99,'2019'!$P$10:$AB$55,13,0)),"-",VLOOKUP(E99,'2019'!$P$10:$AB$55,13,0))</f>
        <v>-</v>
      </c>
      <c r="AZ99" s="359" t="str">
        <f>IF(ISERROR(VLOOKUP(E99,'2020'!$P$10:$AB$47,13,0)),"-",VLOOKUP(E99,'2020'!$P$10:$AB$47,13,0))</f>
        <v>-</v>
      </c>
      <c r="BA99" s="480" t="str">
        <f>IF(ISERROR(VLOOKUP(E99,'2021'!$P$10:$AB$47,13,0)),"-",VLOOKUP(E99,'2021'!$P$10:$AB$47,13,0))</f>
        <v>-</v>
      </c>
      <c r="BB99" s="358"/>
      <c r="BD99" s="25">
        <f t="shared" si="56"/>
        <v>116</v>
      </c>
      <c r="BE99" s="5" t="s">
        <v>284</v>
      </c>
      <c r="BF99" s="3">
        <f>IF(ISERROR(VLOOKUP($BE99,Tables!$M$3:$U$201,BF$2,0)),"0",(VLOOKUP($BE99,Tables!$M$3:$U$201,BF$2,0)))</f>
        <v>16</v>
      </c>
      <c r="BG99" s="4">
        <f>IF(ISERROR(VLOOKUP($BE99,Tables!$M$3:$U$201,BG$2,0)),"0",(VLOOKUP($BE99,Tables!$M$3:$U$201,BG$2,0)))</f>
        <v>3</v>
      </c>
      <c r="BH99" s="4">
        <f>IF(ISERROR(VLOOKUP($BE99,Tables!$M$3:$U$201,BH$2,0)),"0",(VLOOKUP($BE99,Tables!$M$3:$U$201,BH$2,0)))</f>
        <v>3</v>
      </c>
      <c r="BI99" s="4">
        <f>IF(ISERROR(VLOOKUP($BE99,Tables!$M$3:$U$201,BI$2,0)),"0",(VLOOKUP($BE99,Tables!$M$3:$U$201,BI$2,0)))</f>
        <v>10</v>
      </c>
      <c r="BJ99" s="4">
        <f>IF(ISERROR(VLOOKUP($BE99,Tables!$M$3:$U$201,BJ$2,0)),"0",(VLOOKUP($BE99,Tables!$M$3:$U$201,BJ$2,0)))</f>
        <v>17</v>
      </c>
      <c r="BK99" s="4">
        <f>IF(ISERROR(VLOOKUP($BE99,Tables!$M$3:$U$201,BK$2,0)),"0",(VLOOKUP($BE99,Tables!$M$3:$U$201,BK$2,0)))</f>
        <v>36</v>
      </c>
      <c r="BL99" s="4">
        <f>IF(ISERROR(VLOOKUP($BE99,Tables!$M$3:$U$201,BL$2,0)),"0",(VLOOKUP($BE99,Tables!$M$3:$U$201,BL$2,0)))</f>
        <v>-19</v>
      </c>
      <c r="BM99" s="321">
        <f>IF(ISERROR(VLOOKUP($BE99,Tables!$M$3:$U$201,BM$2,0)),"0",(VLOOKUP($BE99,Tables!$M$3:$U$201,BM$2,0)))</f>
        <v>12</v>
      </c>
      <c r="BN99" s="20">
        <v>93</v>
      </c>
      <c r="BO99" s="12">
        <f t="shared" si="42"/>
        <v>115</v>
      </c>
      <c r="BP99" s="13">
        <f t="shared" si="43"/>
        <v>2</v>
      </c>
      <c r="BQ99" s="12">
        <f t="shared" si="44"/>
        <v>88</v>
      </c>
      <c r="BR99" s="13">
        <f t="shared" si="45"/>
        <v>2</v>
      </c>
      <c r="BS99" s="12">
        <f t="shared" si="46"/>
        <v>127</v>
      </c>
      <c r="BT99" s="16">
        <f t="shared" si="47"/>
        <v>115088127</v>
      </c>
      <c r="BU99" s="13">
        <f t="shared" si="48"/>
        <v>1</v>
      </c>
      <c r="BV99" s="24" t="str">
        <f t="shared" si="49"/>
        <v>0</v>
      </c>
      <c r="BW99" s="14">
        <v>93</v>
      </c>
      <c r="BX99" s="16">
        <f t="shared" si="50"/>
        <v>115088127000</v>
      </c>
      <c r="BY99" s="15" t="e">
        <f>VLOOKUP(E99,#REF!,2,0)</f>
        <v>#REF!</v>
      </c>
      <c r="BZ99" s="15">
        <f t="shared" si="51"/>
        <v>116</v>
      </c>
      <c r="CA99" s="424">
        <f t="shared" si="52"/>
        <v>1</v>
      </c>
    </row>
    <row r="100" spans="1:79" ht="26.25" customHeight="1" thickBot="1" x14ac:dyDescent="0.3">
      <c r="A100" s="55"/>
      <c r="B100" s="726">
        <f t="shared" si="33"/>
        <v>94</v>
      </c>
      <c r="C100" s="727"/>
      <c r="D100" s="350"/>
      <c r="E100" s="38" t="str">
        <f t="shared" si="53"/>
        <v>noel</v>
      </c>
      <c r="F100" s="39">
        <f t="shared" si="54"/>
        <v>1</v>
      </c>
      <c r="G100" s="40">
        <f t="shared" si="34"/>
        <v>14</v>
      </c>
      <c r="H100" s="41">
        <f t="shared" si="35"/>
        <v>7</v>
      </c>
      <c r="I100" s="41">
        <f t="shared" si="36"/>
        <v>1</v>
      </c>
      <c r="J100" s="41">
        <f t="shared" si="37"/>
        <v>6</v>
      </c>
      <c r="K100" s="41">
        <f t="shared" si="38"/>
        <v>31</v>
      </c>
      <c r="L100" s="41">
        <f t="shared" si="39"/>
        <v>30</v>
      </c>
      <c r="M100" s="42">
        <f t="shared" si="40"/>
        <v>1</v>
      </c>
      <c r="N100" s="43">
        <f t="shared" si="41"/>
        <v>22</v>
      </c>
      <c r="O100" s="406" t="e">
        <f t="shared" si="59"/>
        <v>#REF!</v>
      </c>
      <c r="P100" s="406" t="e">
        <f t="shared" si="59"/>
        <v>#REF!</v>
      </c>
      <c r="Q100" s="406" t="e">
        <f t="shared" si="59"/>
        <v>#REF!</v>
      </c>
      <c r="R100" s="406" t="e">
        <f t="shared" si="59"/>
        <v>#REF!</v>
      </c>
      <c r="S100" s="406" t="e">
        <f t="shared" si="59"/>
        <v>#REF!</v>
      </c>
      <c r="T100" s="406" t="e">
        <f t="shared" si="59"/>
        <v>#REF!</v>
      </c>
      <c r="U100" s="406" t="e">
        <f t="shared" si="59"/>
        <v>#REF!</v>
      </c>
      <c r="V100" s="54" t="e">
        <f t="shared" si="59"/>
        <v>#REF!</v>
      </c>
      <c r="W100" s="407" t="e">
        <f t="shared" si="59"/>
        <v>#REF!</v>
      </c>
      <c r="X100" s="406" t="e">
        <f t="shared" si="59"/>
        <v>#REF!</v>
      </c>
      <c r="Y100" s="406" t="e">
        <f t="shared" si="59"/>
        <v>#REF!</v>
      </c>
      <c r="Z100" s="406" t="e">
        <f t="shared" si="59"/>
        <v>#REF!</v>
      </c>
      <c r="AA100" s="406" t="e">
        <f t="shared" si="59"/>
        <v>#REF!</v>
      </c>
      <c r="AB100" s="406" t="e">
        <f t="shared" si="59"/>
        <v>#REF!</v>
      </c>
      <c r="AC100" s="406" t="e">
        <f t="shared" si="59"/>
        <v>#REF!</v>
      </c>
      <c r="AD100" s="54" t="e">
        <f t="shared" si="59"/>
        <v>#REF!</v>
      </c>
      <c r="AE100" s="54"/>
      <c r="AF100" s="462">
        <f t="shared" si="32"/>
        <v>1.5714285714285714</v>
      </c>
      <c r="AG100" s="54"/>
      <c r="AH100" s="463">
        <f t="shared" si="55"/>
        <v>20</v>
      </c>
      <c r="AI100" s="55"/>
      <c r="AJ100" s="481" t="str">
        <f>IF(ISERROR(VLOOKUP(E100,'2004'!$P$10:$AB$18,13,0)),"-",VLOOKUP(E100,'2004'!$P$10:$AB$18,13,0))</f>
        <v>-</v>
      </c>
      <c r="AK100" s="360" t="str">
        <f>IF(ISERROR(VLOOKUP(E100,'2005'!$P$10:$AB$18,13,0)),"-",VLOOKUP(E100,'2005'!$P$10:$AB$18,13,0))</f>
        <v>-</v>
      </c>
      <c r="AL100" s="360" t="str">
        <f>IF(ISERROR(VLOOKUP(E100,'2006'!$P$10:$AB$60,13,0)),"-",VLOOKUP(E100,'2006'!$P$10:$AB$60,13,0))</f>
        <v>-</v>
      </c>
      <c r="AM100" s="360" t="str">
        <f>IF(ISERROR(VLOOKUP(E100,'2007'!$P$10:$AB$60,13,0)),"-",VLOOKUP(E100,'2007'!$P$10:$AB$60,13,0))</f>
        <v>-</v>
      </c>
      <c r="AN100" s="360">
        <f>IF(ISERROR(VLOOKUP(E100,'2008'!$P$10:$AB$60,13,0)),"-",VLOOKUP(E100,'2008'!$P$10:$AB$60,13,0))</f>
        <v>20</v>
      </c>
      <c r="AO100" s="360" t="str">
        <f>IF(ISERROR(VLOOKUP(E100,'2009'!$P$10:$AB$80,13,0)),"-",VLOOKUP(E100,'2009'!$P$10:$AB$80,13,0))</f>
        <v>-</v>
      </c>
      <c r="AP100" s="360" t="str">
        <f>IF(ISERROR(VLOOKUP(E100,'2010'!$P$10:$AB$42,13,0)),"-",VLOOKUP(E100,'2010'!$P$10:$AB$42,13,0))</f>
        <v>-</v>
      </c>
      <c r="AQ100" s="360" t="str">
        <f>IF(ISERROR(VLOOKUP(E100,'2011'!$P$10:$AB$28,13,0)),"-",VLOOKUP(E100,'2011'!$P$10:$AB$28,13,0))</f>
        <v>-</v>
      </c>
      <c r="AR100" s="360" t="str">
        <f>IF(ISERROR(VLOOKUP(E100,'2012'!$P$10:$AB$46,13,0)),"-",VLOOKUP(E100,'2012'!$P$10:$AB$46,13,0))</f>
        <v>-</v>
      </c>
      <c r="AS100" s="360" t="str">
        <f>IF(ISERROR(VLOOKUP(E100,'2013'!$P$10:$AB$45,13,0)),"-",VLOOKUP(E100,'2013'!$P$10:$AB$45,13,0))</f>
        <v>-</v>
      </c>
      <c r="AT100" s="360" t="str">
        <f>IF(ISERROR(VLOOKUP(E100,'2014'!$P$10:$AB$43,13,0)),"-",VLOOKUP(E100,'2014'!$P$10:$AB$43,13,0))</f>
        <v>-</v>
      </c>
      <c r="AU100" s="360" t="str">
        <f>IF(ISERROR(VLOOKUP(E100,'2015'!$P$10:$AB$69,13,0)),"-",VLOOKUP(E100,'2015'!$P$10:$AB$69,13,0))</f>
        <v>-</v>
      </c>
      <c r="AV100" s="360" t="str">
        <f>IF(ISERROR(VLOOKUP(E100,'2016'!$P$10:$AB$49,13,0)),"-",VLOOKUP(E100,'2016'!$P$10:$AB$49,13,0))</f>
        <v>-</v>
      </c>
      <c r="AW100" s="458" t="str">
        <f>IF(ISERROR(VLOOKUP(E100,'2017'!$P$10:$AB$47,13,0)),"-",VLOOKUP(E100,'2017'!$P$10:$AB$47,13,0))</f>
        <v>-</v>
      </c>
      <c r="AX100" s="359" t="str">
        <f>IF(ISERROR(VLOOKUP(E100,'2018'!$P$10:$AB$55,13,0)),"-",VLOOKUP(E100,'2018'!$P$10:$AB$55,13,0))</f>
        <v>-</v>
      </c>
      <c r="AY100" s="359" t="str">
        <f>IF(ISERROR(VLOOKUP(E100,'2019'!$P$10:$AB$55,13,0)),"-",VLOOKUP(E100,'2019'!$P$10:$AB$55,13,0))</f>
        <v>-</v>
      </c>
      <c r="AZ100" s="359" t="str">
        <f>IF(ISERROR(VLOOKUP(E100,'2020'!$P$10:$AB$47,13,0)),"-",VLOOKUP(E100,'2020'!$P$10:$AB$47,13,0))</f>
        <v>-</v>
      </c>
      <c r="BA100" s="480" t="str">
        <f>IF(ISERROR(VLOOKUP(E100,'2021'!$P$10:$AB$47,13,0)),"-",VLOOKUP(E100,'2021'!$P$10:$AB$47,13,0))</f>
        <v>-</v>
      </c>
      <c r="BB100" s="358"/>
      <c r="BD100" s="25">
        <f t="shared" si="56"/>
        <v>140</v>
      </c>
      <c r="BE100" s="5" t="s">
        <v>242</v>
      </c>
      <c r="BF100" s="3">
        <f>IF(ISERROR(VLOOKUP($BE100,Tables!$M$3:$U$201,BF$2,0)),"0",(VLOOKUP($BE100,Tables!$M$3:$U$201,BF$2,0)))</f>
        <v>14</v>
      </c>
      <c r="BG100" s="4">
        <f>IF(ISERROR(VLOOKUP($BE100,Tables!$M$3:$U$201,BG$2,0)),"0",(VLOOKUP($BE100,Tables!$M$3:$U$201,BG$2,0)))</f>
        <v>2</v>
      </c>
      <c r="BH100" s="4">
        <f>IF(ISERROR(VLOOKUP($BE100,Tables!$M$3:$U$201,BH$2,0)),"0",(VLOOKUP($BE100,Tables!$M$3:$U$201,BH$2,0)))</f>
        <v>1</v>
      </c>
      <c r="BI100" s="4">
        <f>IF(ISERROR(VLOOKUP($BE100,Tables!$M$3:$U$201,BI$2,0)),"0",(VLOOKUP($BE100,Tables!$M$3:$U$201,BI$2,0)))</f>
        <v>11</v>
      </c>
      <c r="BJ100" s="4">
        <f>IF(ISERROR(VLOOKUP($BE100,Tables!$M$3:$U$201,BJ$2,0)),"0",(VLOOKUP($BE100,Tables!$M$3:$U$201,BJ$2,0)))</f>
        <v>8</v>
      </c>
      <c r="BK100" s="4">
        <f>IF(ISERROR(VLOOKUP($BE100,Tables!$M$3:$U$201,BK$2,0)),"0",(VLOOKUP($BE100,Tables!$M$3:$U$201,BK$2,0)))</f>
        <v>36</v>
      </c>
      <c r="BL100" s="4">
        <f>IF(ISERROR(VLOOKUP($BE100,Tables!$M$3:$U$201,BL$2,0)),"0",(VLOOKUP($BE100,Tables!$M$3:$U$201,BL$2,0)))</f>
        <v>-28</v>
      </c>
      <c r="BM100" s="321">
        <f>IF(ISERROR(VLOOKUP($BE100,Tables!$M$3:$U$201,BM$2,0)),"0",(VLOOKUP($BE100,Tables!$M$3:$U$201,BM$2,0)))</f>
        <v>7</v>
      </c>
      <c r="BN100" s="20">
        <v>94</v>
      </c>
      <c r="BO100" s="12">
        <f t="shared" si="42"/>
        <v>138</v>
      </c>
      <c r="BP100" s="13">
        <f t="shared" si="43"/>
        <v>6</v>
      </c>
      <c r="BQ100" s="12">
        <f t="shared" si="44"/>
        <v>113</v>
      </c>
      <c r="BR100" s="13">
        <f t="shared" si="45"/>
        <v>2</v>
      </c>
      <c r="BS100" s="12">
        <f t="shared" si="46"/>
        <v>159</v>
      </c>
      <c r="BT100" s="16">
        <f t="shared" si="47"/>
        <v>138113159</v>
      </c>
      <c r="BU100" s="13">
        <f t="shared" si="48"/>
        <v>1</v>
      </c>
      <c r="BV100" s="24" t="str">
        <f t="shared" si="49"/>
        <v>0</v>
      </c>
      <c r="BW100" s="14">
        <v>94</v>
      </c>
      <c r="BX100" s="16">
        <f t="shared" si="50"/>
        <v>138113159000</v>
      </c>
      <c r="BY100" s="15" t="e">
        <f>VLOOKUP(E100,#REF!,2,0)</f>
        <v>#REF!</v>
      </c>
      <c r="BZ100" s="15">
        <f t="shared" si="51"/>
        <v>140</v>
      </c>
      <c r="CA100" s="424">
        <f t="shared" si="52"/>
        <v>1</v>
      </c>
    </row>
    <row r="101" spans="1:79" ht="26.25" customHeight="1" thickBot="1" x14ac:dyDescent="0.3">
      <c r="A101" s="55"/>
      <c r="B101" s="726">
        <f t="shared" si="33"/>
        <v>95</v>
      </c>
      <c r="C101" s="727"/>
      <c r="D101" s="350"/>
      <c r="E101" s="38" t="str">
        <f t="shared" si="53"/>
        <v>MaroJ</v>
      </c>
      <c r="F101" s="39">
        <f t="shared" si="54"/>
        <v>1</v>
      </c>
      <c r="G101" s="40">
        <f t="shared" si="34"/>
        <v>16</v>
      </c>
      <c r="H101" s="41">
        <f t="shared" si="35"/>
        <v>7</v>
      </c>
      <c r="I101" s="41">
        <f t="shared" si="36"/>
        <v>1</v>
      </c>
      <c r="J101" s="41">
        <f t="shared" si="37"/>
        <v>8</v>
      </c>
      <c r="K101" s="41">
        <f t="shared" si="38"/>
        <v>34</v>
      </c>
      <c r="L101" s="41">
        <f t="shared" si="39"/>
        <v>41</v>
      </c>
      <c r="M101" s="42">
        <f t="shared" si="40"/>
        <v>-7</v>
      </c>
      <c r="N101" s="43">
        <f t="shared" si="41"/>
        <v>22</v>
      </c>
      <c r="O101" s="406" t="e">
        <f t="shared" si="59"/>
        <v>#REF!</v>
      </c>
      <c r="P101" s="406" t="e">
        <f t="shared" si="59"/>
        <v>#REF!</v>
      </c>
      <c r="Q101" s="406" t="e">
        <f t="shared" si="59"/>
        <v>#REF!</v>
      </c>
      <c r="R101" s="406" t="e">
        <f t="shared" si="59"/>
        <v>#REF!</v>
      </c>
      <c r="S101" s="406" t="e">
        <f t="shared" si="59"/>
        <v>#REF!</v>
      </c>
      <c r="T101" s="406" t="e">
        <f t="shared" si="59"/>
        <v>#REF!</v>
      </c>
      <c r="U101" s="406" t="e">
        <f t="shared" si="59"/>
        <v>#REF!</v>
      </c>
      <c r="V101" s="54" t="e">
        <f t="shared" si="59"/>
        <v>#REF!</v>
      </c>
      <c r="W101" s="407" t="e">
        <f t="shared" si="59"/>
        <v>#REF!</v>
      </c>
      <c r="X101" s="406" t="e">
        <f t="shared" si="59"/>
        <v>#REF!</v>
      </c>
      <c r="Y101" s="406" t="e">
        <f t="shared" si="59"/>
        <v>#REF!</v>
      </c>
      <c r="Z101" s="406" t="e">
        <f t="shared" si="59"/>
        <v>#REF!</v>
      </c>
      <c r="AA101" s="406" t="e">
        <f t="shared" si="59"/>
        <v>#REF!</v>
      </c>
      <c r="AB101" s="406" t="e">
        <f t="shared" si="59"/>
        <v>#REF!</v>
      </c>
      <c r="AC101" s="406" t="e">
        <f t="shared" si="59"/>
        <v>#REF!</v>
      </c>
      <c r="AD101" s="54" t="e">
        <f t="shared" si="59"/>
        <v>#REF!</v>
      </c>
      <c r="AE101" s="54"/>
      <c r="AF101" s="462">
        <f t="shared" si="32"/>
        <v>1.375</v>
      </c>
      <c r="AG101" s="54"/>
      <c r="AH101" s="463">
        <f t="shared" si="55"/>
        <v>23</v>
      </c>
      <c r="AI101" s="55"/>
      <c r="AJ101" s="481" t="str">
        <f>IF(ISERROR(VLOOKUP(E101,'2004'!$P$10:$AB$18,13,0)),"-",VLOOKUP(E101,'2004'!$P$10:$AB$18,13,0))</f>
        <v>-</v>
      </c>
      <c r="AK101" s="360" t="str">
        <f>IF(ISERROR(VLOOKUP(E101,'2005'!$P$10:$AB$18,13,0)),"-",VLOOKUP(E101,'2005'!$P$10:$AB$18,13,0))</f>
        <v>-</v>
      </c>
      <c r="AL101" s="360" t="str">
        <f>IF(ISERROR(VLOOKUP(E101,'2006'!$P$10:$AB$60,13,0)),"-",VLOOKUP(E101,'2006'!$P$10:$AB$60,13,0))</f>
        <v>-</v>
      </c>
      <c r="AM101" s="360" t="str">
        <f>IF(ISERROR(VLOOKUP(E101,'2007'!$P$10:$AB$60,13,0)),"-",VLOOKUP(E101,'2007'!$P$10:$AB$60,13,0))</f>
        <v>-</v>
      </c>
      <c r="AN101" s="360">
        <f>IF(ISERROR(VLOOKUP(E101,'2008'!$P$10:$AB$60,13,0)),"-",VLOOKUP(E101,'2008'!$P$10:$AB$60,13,0))</f>
        <v>23</v>
      </c>
      <c r="AO101" s="360" t="str">
        <f>IF(ISERROR(VLOOKUP(E101,'2009'!$P$10:$AB$80,13,0)),"-",VLOOKUP(E101,'2009'!$P$10:$AB$80,13,0))</f>
        <v>-</v>
      </c>
      <c r="AP101" s="360" t="str">
        <f>IF(ISERROR(VLOOKUP(E101,'2010'!$P$10:$AB$42,13,0)),"-",VLOOKUP(E101,'2010'!$P$10:$AB$42,13,0))</f>
        <v>-</v>
      </c>
      <c r="AQ101" s="360" t="str">
        <f>IF(ISERROR(VLOOKUP(E101,'2011'!$P$10:$AB$28,13,0)),"-",VLOOKUP(E101,'2011'!$P$10:$AB$28,13,0))</f>
        <v>-</v>
      </c>
      <c r="AR101" s="360" t="str">
        <f>IF(ISERROR(VLOOKUP(E101,'2012'!$P$10:$AB$46,13,0)),"-",VLOOKUP(E101,'2012'!$P$10:$AB$46,13,0))</f>
        <v>-</v>
      </c>
      <c r="AS101" s="360" t="str">
        <f>IF(ISERROR(VLOOKUP(E101,'2013'!$P$10:$AB$45,13,0)),"-",VLOOKUP(E101,'2013'!$P$10:$AB$45,13,0))</f>
        <v>-</v>
      </c>
      <c r="AT101" s="360" t="str">
        <f>IF(ISERROR(VLOOKUP(E101,'2014'!$P$10:$AB$43,13,0)),"-",VLOOKUP(E101,'2014'!$P$10:$AB$43,13,0))</f>
        <v>-</v>
      </c>
      <c r="AU101" s="360" t="str">
        <f>IF(ISERROR(VLOOKUP(E101,'2015'!$P$10:$AB$69,13,0)),"-",VLOOKUP(E101,'2015'!$P$10:$AB$69,13,0))</f>
        <v>-</v>
      </c>
      <c r="AV101" s="360" t="str">
        <f>IF(ISERROR(VLOOKUP(E101,'2016'!$P$10:$AB$49,13,0)),"-",VLOOKUP(E101,'2016'!$P$10:$AB$49,13,0))</f>
        <v>-</v>
      </c>
      <c r="AW101" s="458" t="str">
        <f>IF(ISERROR(VLOOKUP(E101,'2017'!$P$10:$AB$47,13,0)),"-",VLOOKUP(E101,'2017'!$P$10:$AB$47,13,0))</f>
        <v>-</v>
      </c>
      <c r="AX101" s="359" t="str">
        <f>IF(ISERROR(VLOOKUP(E101,'2018'!$P$10:$AB$55,13,0)),"-",VLOOKUP(E101,'2018'!$P$10:$AB$55,13,0))</f>
        <v>-</v>
      </c>
      <c r="AY101" s="359" t="str">
        <f>IF(ISERROR(VLOOKUP(E101,'2019'!$P$10:$AB$55,13,0)),"-",VLOOKUP(E101,'2019'!$P$10:$AB$55,13,0))</f>
        <v>-</v>
      </c>
      <c r="AZ101" s="359" t="str">
        <f>IF(ISERROR(VLOOKUP(E101,'2020'!$P$10:$AB$47,13,0)),"-",VLOOKUP(E101,'2020'!$P$10:$AB$47,13,0))</f>
        <v>-</v>
      </c>
      <c r="BA101" s="480" t="str">
        <f>IF(ISERROR(VLOOKUP(E101,'2021'!$P$10:$AB$47,13,0)),"-",VLOOKUP(E101,'2021'!$P$10:$AB$47,13,0))</f>
        <v>-</v>
      </c>
      <c r="BB101" s="358"/>
      <c r="BD101" s="25">
        <f t="shared" si="56"/>
        <v>36</v>
      </c>
      <c r="BE101" s="5" t="s">
        <v>92</v>
      </c>
      <c r="BF101" s="3">
        <f>IF(ISERROR(VLOOKUP($BE101,Tables!$M$3:$U$201,BF$2,0)),"0",(VLOOKUP($BE101,Tables!$M$3:$U$201,BF$2,0)))</f>
        <v>61</v>
      </c>
      <c r="BG101" s="4">
        <f>IF(ISERROR(VLOOKUP($BE101,Tables!$M$3:$U$201,BG$2,0)),"0",(VLOOKUP($BE101,Tables!$M$3:$U$201,BG$2,0)))</f>
        <v>37</v>
      </c>
      <c r="BH101" s="4">
        <f>IF(ISERROR(VLOOKUP($BE101,Tables!$M$3:$U$201,BH$2,0)),"0",(VLOOKUP($BE101,Tables!$M$3:$U$201,BH$2,0)))</f>
        <v>7</v>
      </c>
      <c r="BI101" s="4">
        <f>IF(ISERROR(VLOOKUP($BE101,Tables!$M$3:$U$201,BI$2,0)),"0",(VLOOKUP($BE101,Tables!$M$3:$U$201,BI$2,0)))</f>
        <v>17</v>
      </c>
      <c r="BJ101" s="4">
        <f>IF(ISERROR(VLOOKUP($BE101,Tables!$M$3:$U$201,BJ$2,0)),"0",(VLOOKUP($BE101,Tables!$M$3:$U$201,BJ$2,0)))</f>
        <v>142</v>
      </c>
      <c r="BK101" s="4">
        <f>IF(ISERROR(VLOOKUP($BE101,Tables!$M$3:$U$201,BK$2,0)),"0",(VLOOKUP($BE101,Tables!$M$3:$U$201,BK$2,0)))</f>
        <v>66</v>
      </c>
      <c r="BL101" s="4">
        <f>IF(ISERROR(VLOOKUP($BE101,Tables!$M$3:$U$201,BL$2,0)),"0",(VLOOKUP($BE101,Tables!$M$3:$U$201,BL$2,0)))</f>
        <v>76</v>
      </c>
      <c r="BM101" s="321">
        <f>IF(ISERROR(VLOOKUP($BE101,Tables!$M$3:$U$201,BM$2,0)),"0",(VLOOKUP($BE101,Tables!$M$3:$U$201,BM$2,0)))</f>
        <v>118</v>
      </c>
      <c r="BN101" s="20">
        <v>95</v>
      </c>
      <c r="BO101" s="12">
        <f t="shared" si="42"/>
        <v>36</v>
      </c>
      <c r="BP101" s="13">
        <f t="shared" si="43"/>
        <v>1</v>
      </c>
      <c r="BQ101" s="12" t="str">
        <f t="shared" si="44"/>
        <v/>
      </c>
      <c r="BR101" s="13">
        <f t="shared" si="45"/>
        <v>1</v>
      </c>
      <c r="BS101" s="12" t="str">
        <f t="shared" si="46"/>
        <v/>
      </c>
      <c r="BT101" s="16">
        <f t="shared" si="47"/>
        <v>36000000</v>
      </c>
      <c r="BU101" s="13">
        <f t="shared" si="48"/>
        <v>1</v>
      </c>
      <c r="BV101" s="24" t="str">
        <f t="shared" si="49"/>
        <v>0</v>
      </c>
      <c r="BW101" s="14">
        <v>95</v>
      </c>
      <c r="BX101" s="16">
        <f t="shared" si="50"/>
        <v>36000000000</v>
      </c>
      <c r="BY101" s="15" t="e">
        <f>VLOOKUP(E101,#REF!,2,0)</f>
        <v>#REF!</v>
      </c>
      <c r="BZ101" s="15">
        <f t="shared" si="51"/>
        <v>36</v>
      </c>
      <c r="CA101" s="424">
        <f t="shared" si="52"/>
        <v>1</v>
      </c>
    </row>
    <row r="102" spans="1:79" ht="26.25" customHeight="1" thickBot="1" x14ac:dyDescent="0.3">
      <c r="A102" s="55"/>
      <c r="B102" s="726">
        <f t="shared" si="33"/>
        <v>96</v>
      </c>
      <c r="C102" s="727"/>
      <c r="D102" s="350"/>
      <c r="E102" s="38" t="str">
        <f t="shared" si="53"/>
        <v>finaipepe</v>
      </c>
      <c r="F102" s="39">
        <f t="shared" si="54"/>
        <v>1</v>
      </c>
      <c r="G102" s="40">
        <f t="shared" si="34"/>
        <v>18</v>
      </c>
      <c r="H102" s="41">
        <f t="shared" si="35"/>
        <v>7</v>
      </c>
      <c r="I102" s="41">
        <f t="shared" si="36"/>
        <v>1</v>
      </c>
      <c r="J102" s="41">
        <f t="shared" si="37"/>
        <v>10</v>
      </c>
      <c r="K102" s="41">
        <f t="shared" si="38"/>
        <v>24</v>
      </c>
      <c r="L102" s="41">
        <f t="shared" si="39"/>
        <v>38</v>
      </c>
      <c r="M102" s="42">
        <f t="shared" si="40"/>
        <v>-14</v>
      </c>
      <c r="N102" s="43">
        <f t="shared" si="41"/>
        <v>22</v>
      </c>
      <c r="O102" s="406" t="e">
        <f t="shared" si="59"/>
        <v>#REF!</v>
      </c>
      <c r="P102" s="406" t="e">
        <f t="shared" si="59"/>
        <v>#REF!</v>
      </c>
      <c r="Q102" s="406" t="e">
        <f t="shared" si="59"/>
        <v>#REF!</v>
      </c>
      <c r="R102" s="406" t="e">
        <f t="shared" si="59"/>
        <v>#REF!</v>
      </c>
      <c r="S102" s="406" t="e">
        <f t="shared" si="59"/>
        <v>#REF!</v>
      </c>
      <c r="T102" s="406" t="e">
        <f t="shared" si="59"/>
        <v>#REF!</v>
      </c>
      <c r="U102" s="406" t="e">
        <f t="shared" si="59"/>
        <v>#REF!</v>
      </c>
      <c r="V102" s="54" t="e">
        <f t="shared" si="59"/>
        <v>#REF!</v>
      </c>
      <c r="W102" s="407" t="e">
        <f t="shared" si="59"/>
        <v>#REF!</v>
      </c>
      <c r="X102" s="406" t="e">
        <f t="shared" si="59"/>
        <v>#REF!</v>
      </c>
      <c r="Y102" s="406" t="e">
        <f t="shared" si="59"/>
        <v>#REF!</v>
      </c>
      <c r="Z102" s="406" t="e">
        <f t="shared" si="59"/>
        <v>#REF!</v>
      </c>
      <c r="AA102" s="406" t="e">
        <f t="shared" si="59"/>
        <v>#REF!</v>
      </c>
      <c r="AB102" s="406" t="e">
        <f t="shared" si="59"/>
        <v>#REF!</v>
      </c>
      <c r="AC102" s="406" t="e">
        <f t="shared" si="59"/>
        <v>#REF!</v>
      </c>
      <c r="AD102" s="54" t="e">
        <f t="shared" si="59"/>
        <v>#REF!</v>
      </c>
      <c r="AE102" s="54"/>
      <c r="AF102" s="462">
        <f t="shared" si="32"/>
        <v>1.2222222222222223</v>
      </c>
      <c r="AG102" s="54"/>
      <c r="AH102" s="463">
        <f t="shared" si="55"/>
        <v>27</v>
      </c>
      <c r="AI102" s="55"/>
      <c r="AJ102" s="481" t="str">
        <f>IF(ISERROR(VLOOKUP(E102,'2004'!$P$10:$AB$18,13,0)),"-",VLOOKUP(E102,'2004'!$P$10:$AB$18,13,0))</f>
        <v>-</v>
      </c>
      <c r="AK102" s="360" t="str">
        <f>IF(ISERROR(VLOOKUP(E102,'2005'!$P$10:$AB$18,13,0)),"-",VLOOKUP(E102,'2005'!$P$10:$AB$18,13,0))</f>
        <v>-</v>
      </c>
      <c r="AL102" s="360" t="str">
        <f>IF(ISERROR(VLOOKUP(E102,'2006'!$P$10:$AB$60,13,0)),"-",VLOOKUP(E102,'2006'!$P$10:$AB$60,13,0))</f>
        <v>-</v>
      </c>
      <c r="AM102" s="360" t="str">
        <f>IF(ISERROR(VLOOKUP(E102,'2007'!$P$10:$AB$60,13,0)),"-",VLOOKUP(E102,'2007'!$P$10:$AB$60,13,0))</f>
        <v>-</v>
      </c>
      <c r="AN102" s="360">
        <f>IF(ISERROR(VLOOKUP(E102,'2008'!$P$10:$AB$60,13,0)),"-",VLOOKUP(E102,'2008'!$P$10:$AB$60,13,0))</f>
        <v>27</v>
      </c>
      <c r="AO102" s="360" t="str">
        <f>IF(ISERROR(VLOOKUP(E102,'2009'!$P$10:$AB$80,13,0)),"-",VLOOKUP(E102,'2009'!$P$10:$AB$80,13,0))</f>
        <v>-</v>
      </c>
      <c r="AP102" s="360" t="str">
        <f>IF(ISERROR(VLOOKUP(E102,'2010'!$P$10:$AB$42,13,0)),"-",VLOOKUP(E102,'2010'!$P$10:$AB$42,13,0))</f>
        <v>-</v>
      </c>
      <c r="AQ102" s="360" t="str">
        <f>IF(ISERROR(VLOOKUP(E102,'2011'!$P$10:$AB$28,13,0)),"-",VLOOKUP(E102,'2011'!$P$10:$AB$28,13,0))</f>
        <v>-</v>
      </c>
      <c r="AR102" s="360" t="str">
        <f>IF(ISERROR(VLOOKUP(E102,'2012'!$P$10:$AB$46,13,0)),"-",VLOOKUP(E102,'2012'!$P$10:$AB$46,13,0))</f>
        <v>-</v>
      </c>
      <c r="AS102" s="360" t="str">
        <f>IF(ISERROR(VLOOKUP(E102,'2013'!$P$10:$AB$45,13,0)),"-",VLOOKUP(E102,'2013'!$P$10:$AB$45,13,0))</f>
        <v>-</v>
      </c>
      <c r="AT102" s="360" t="str">
        <f>IF(ISERROR(VLOOKUP(E102,'2014'!$P$10:$AB$43,13,0)),"-",VLOOKUP(E102,'2014'!$P$10:$AB$43,13,0))</f>
        <v>-</v>
      </c>
      <c r="AU102" s="360" t="str">
        <f>IF(ISERROR(VLOOKUP(E102,'2015'!$P$10:$AB$69,13,0)),"-",VLOOKUP(E102,'2015'!$P$10:$AB$69,13,0))</f>
        <v>-</v>
      </c>
      <c r="AV102" s="360" t="str">
        <f>IF(ISERROR(VLOOKUP(E102,'2016'!$P$10:$AB$49,13,0)),"-",VLOOKUP(E102,'2016'!$P$10:$AB$49,13,0))</f>
        <v>-</v>
      </c>
      <c r="AW102" s="458" t="str">
        <f>IF(ISERROR(VLOOKUP(E102,'2017'!$P$10:$AB$47,13,0)),"-",VLOOKUP(E102,'2017'!$P$10:$AB$47,13,0))</f>
        <v>-</v>
      </c>
      <c r="AX102" s="359" t="str">
        <f>IF(ISERROR(VLOOKUP(E102,'2018'!$P$10:$AB$55,13,0)),"-",VLOOKUP(E102,'2018'!$P$10:$AB$55,13,0))</f>
        <v>-</v>
      </c>
      <c r="AY102" s="359" t="str">
        <f>IF(ISERROR(VLOOKUP(E102,'2019'!$P$10:$AB$55,13,0)),"-",VLOOKUP(E102,'2019'!$P$10:$AB$55,13,0))</f>
        <v>-</v>
      </c>
      <c r="AZ102" s="359" t="str">
        <f>IF(ISERROR(VLOOKUP(E102,'2020'!$P$10:$AB$47,13,0)),"-",VLOOKUP(E102,'2020'!$P$10:$AB$47,13,0))</f>
        <v>-</v>
      </c>
      <c r="BA102" s="480" t="str">
        <f>IF(ISERROR(VLOOKUP(E102,'2021'!$P$10:$AB$47,13,0)),"-",VLOOKUP(E102,'2021'!$P$10:$AB$47,13,0))</f>
        <v>-</v>
      </c>
      <c r="BB102" s="358"/>
      <c r="BD102" s="25">
        <f t="shared" si="56"/>
        <v>102</v>
      </c>
      <c r="BE102" s="5" t="s">
        <v>308</v>
      </c>
      <c r="BF102" s="3">
        <f>IF(ISERROR(VLOOKUP($BE102,Tables!$M$3:$U$201,BF$2,0)),"0",(VLOOKUP($BE102,Tables!$M$3:$U$201,BF$2,0)))</f>
        <v>16</v>
      </c>
      <c r="BG102" s="4">
        <f>IF(ISERROR(VLOOKUP($BE102,Tables!$M$3:$U$201,BG$2,0)),"0",(VLOOKUP($BE102,Tables!$M$3:$U$201,BG$2,0)))</f>
        <v>6</v>
      </c>
      <c r="BH102" s="4">
        <f>IF(ISERROR(VLOOKUP($BE102,Tables!$M$3:$U$201,BH$2,0)),"0",(VLOOKUP($BE102,Tables!$M$3:$U$201,BH$2,0)))</f>
        <v>2</v>
      </c>
      <c r="BI102" s="4">
        <f>IF(ISERROR(VLOOKUP($BE102,Tables!$M$3:$U$201,BI$2,0)),"0",(VLOOKUP($BE102,Tables!$M$3:$U$201,BI$2,0)))</f>
        <v>8</v>
      </c>
      <c r="BJ102" s="4">
        <f>IF(ISERROR(VLOOKUP($BE102,Tables!$M$3:$U$201,BJ$2,0)),"0",(VLOOKUP($BE102,Tables!$M$3:$U$201,BJ$2,0)))</f>
        <v>46</v>
      </c>
      <c r="BK102" s="4">
        <f>IF(ISERROR(VLOOKUP($BE102,Tables!$M$3:$U$201,BK$2,0)),"0",(VLOOKUP($BE102,Tables!$M$3:$U$201,BK$2,0)))</f>
        <v>30</v>
      </c>
      <c r="BL102" s="4">
        <f>IF(ISERROR(VLOOKUP($BE102,Tables!$M$3:$U$201,BL$2,0)),"0",(VLOOKUP($BE102,Tables!$M$3:$U$201,BL$2,0)))</f>
        <v>16</v>
      </c>
      <c r="BM102" s="321">
        <f>IF(ISERROR(VLOOKUP($BE102,Tables!$M$3:$U$201,BM$2,0)),"0",(VLOOKUP($BE102,Tables!$M$3:$U$201,BM$2,0)))</f>
        <v>20</v>
      </c>
      <c r="BN102" s="20">
        <v>96</v>
      </c>
      <c r="BO102" s="12">
        <f t="shared" si="42"/>
        <v>102</v>
      </c>
      <c r="BP102" s="13">
        <f t="shared" si="43"/>
        <v>3</v>
      </c>
      <c r="BQ102" s="12">
        <f t="shared" si="44"/>
        <v>37</v>
      </c>
      <c r="BR102" s="13">
        <f t="shared" si="45"/>
        <v>1</v>
      </c>
      <c r="BS102" s="12" t="str">
        <f t="shared" si="46"/>
        <v/>
      </c>
      <c r="BT102" s="16">
        <f t="shared" si="47"/>
        <v>102037000</v>
      </c>
      <c r="BU102" s="13">
        <f t="shared" si="48"/>
        <v>1</v>
      </c>
      <c r="BV102" s="24" t="str">
        <f t="shared" si="49"/>
        <v>0</v>
      </c>
      <c r="BW102" s="14">
        <v>96</v>
      </c>
      <c r="BX102" s="16">
        <f t="shared" si="50"/>
        <v>102037000000</v>
      </c>
      <c r="BY102" s="15" t="e">
        <f>VLOOKUP(E102,#REF!,2,0)</f>
        <v>#REF!</v>
      </c>
      <c r="BZ102" s="15">
        <f t="shared" si="51"/>
        <v>102</v>
      </c>
      <c r="CA102" s="424">
        <f t="shared" si="52"/>
        <v>1</v>
      </c>
    </row>
    <row r="103" spans="1:79" ht="26.25" customHeight="1" thickBot="1" x14ac:dyDescent="0.3">
      <c r="A103" s="55"/>
      <c r="B103" s="726">
        <f t="shared" si="33"/>
        <v>97</v>
      </c>
      <c r="C103" s="727"/>
      <c r="D103" s="350"/>
      <c r="E103" s="38" t="str">
        <f t="shared" si="53"/>
        <v>Rusty1979</v>
      </c>
      <c r="F103" s="39">
        <f t="shared" si="54"/>
        <v>2</v>
      </c>
      <c r="G103" s="40">
        <f t="shared" si="34"/>
        <v>33</v>
      </c>
      <c r="H103" s="41">
        <f t="shared" si="35"/>
        <v>5</v>
      </c>
      <c r="I103" s="41">
        <f t="shared" si="36"/>
        <v>7</v>
      </c>
      <c r="J103" s="41">
        <f t="shared" si="37"/>
        <v>21</v>
      </c>
      <c r="K103" s="41">
        <f t="shared" si="38"/>
        <v>37</v>
      </c>
      <c r="L103" s="41">
        <f t="shared" si="39"/>
        <v>99</v>
      </c>
      <c r="M103" s="42">
        <f t="shared" si="40"/>
        <v>-62</v>
      </c>
      <c r="N103" s="43">
        <f t="shared" si="41"/>
        <v>22</v>
      </c>
      <c r="O103" s="408" t="e">
        <f t="shared" si="59"/>
        <v>#REF!</v>
      </c>
      <c r="P103" s="408" t="e">
        <f t="shared" si="59"/>
        <v>#REF!</v>
      </c>
      <c r="Q103" s="408" t="e">
        <f t="shared" si="59"/>
        <v>#REF!</v>
      </c>
      <c r="R103" s="408" t="e">
        <f t="shared" si="59"/>
        <v>#REF!</v>
      </c>
      <c r="S103" s="408" t="e">
        <f t="shared" si="59"/>
        <v>#REF!</v>
      </c>
      <c r="T103" s="408" t="e">
        <f t="shared" si="59"/>
        <v>#REF!</v>
      </c>
      <c r="U103" s="408" t="e">
        <f t="shared" si="59"/>
        <v>#REF!</v>
      </c>
      <c r="V103" s="52" t="e">
        <f t="shared" si="59"/>
        <v>#REF!</v>
      </c>
      <c r="W103" s="409" t="e">
        <f t="shared" si="59"/>
        <v>#REF!</v>
      </c>
      <c r="X103" s="408" t="e">
        <f t="shared" si="59"/>
        <v>#REF!</v>
      </c>
      <c r="Y103" s="408" t="e">
        <f t="shared" si="59"/>
        <v>#REF!</v>
      </c>
      <c r="Z103" s="408" t="e">
        <f t="shared" si="59"/>
        <v>#REF!</v>
      </c>
      <c r="AA103" s="408" t="e">
        <f t="shared" si="59"/>
        <v>#REF!</v>
      </c>
      <c r="AB103" s="408" t="e">
        <f t="shared" si="59"/>
        <v>#REF!</v>
      </c>
      <c r="AC103" s="408" t="e">
        <f t="shared" si="59"/>
        <v>#REF!</v>
      </c>
      <c r="AD103" s="52" t="e">
        <f t="shared" si="59"/>
        <v>#REF!</v>
      </c>
      <c r="AE103" s="52"/>
      <c r="AF103" s="473">
        <f t="shared" si="32"/>
        <v>0.66666666666666663</v>
      </c>
      <c r="AG103" s="52"/>
      <c r="AH103" s="463">
        <f t="shared" si="55"/>
        <v>30</v>
      </c>
      <c r="AI103" s="55"/>
      <c r="AJ103" s="481" t="str">
        <f>IF(ISERROR(VLOOKUP(E103,'2004'!$P$10:$AB$18,13,0)),"-",VLOOKUP(E103,'2004'!$P$10:$AB$18,13,0))</f>
        <v>-</v>
      </c>
      <c r="AK103" s="360" t="str">
        <f>IF(ISERROR(VLOOKUP(E103,'2005'!$P$10:$AB$18,13,0)),"-",VLOOKUP(E103,'2005'!$P$10:$AB$18,13,0))</f>
        <v>-</v>
      </c>
      <c r="AL103" s="360" t="str">
        <f>IF(ISERROR(VLOOKUP(E103,'2006'!$P$10:$AB$60,13,0)),"-",VLOOKUP(E103,'2006'!$P$10:$AB$60,13,0))</f>
        <v>-</v>
      </c>
      <c r="AM103" s="360" t="str">
        <f>IF(ISERROR(VLOOKUP(E103,'2007'!$P$10:$AB$60,13,0)),"-",VLOOKUP(E103,'2007'!$P$10:$AB$60,13,0))</f>
        <v>-</v>
      </c>
      <c r="AN103" s="360">
        <f>IF(ISERROR(VLOOKUP(E103,'2008'!$P$10:$AB$60,13,0)),"-",VLOOKUP(E103,'2008'!$P$10:$AB$60,13,0))</f>
        <v>32</v>
      </c>
      <c r="AO103" s="360" t="str">
        <f>IF(ISERROR(VLOOKUP(E103,'2009'!$P$10:$AB$80,13,0)),"-",VLOOKUP(E103,'2009'!$P$10:$AB$80,13,0))</f>
        <v>-</v>
      </c>
      <c r="AP103" s="360" t="str">
        <f>IF(ISERROR(VLOOKUP(E103,'2010'!$P$10:$AB$42,13,0)),"-",VLOOKUP(E103,'2010'!$P$10:$AB$42,13,0))</f>
        <v>-</v>
      </c>
      <c r="AQ103" s="360" t="str">
        <f>IF(ISERROR(VLOOKUP(E103,'2011'!$P$10:$AB$28,13,0)),"-",VLOOKUP(E103,'2011'!$P$10:$AB$28,13,0))</f>
        <v>-</v>
      </c>
      <c r="AR103" s="360">
        <f>IF(ISERROR(VLOOKUP(E103,'2012'!$P$10:$AB$46,13,0)),"-",VLOOKUP(E103,'2012'!$P$10:$AB$46,13,0))</f>
        <v>30</v>
      </c>
      <c r="AS103" s="360" t="str">
        <f>IF(ISERROR(VLOOKUP(E103,'2013'!$P$10:$AB$45,13,0)),"-",VLOOKUP(E103,'2013'!$P$10:$AB$45,13,0))</f>
        <v>-</v>
      </c>
      <c r="AT103" s="360" t="str">
        <f>IF(ISERROR(VLOOKUP(E103,'2014'!$P$10:$AB$43,13,0)),"-",VLOOKUP(E103,'2014'!$P$10:$AB$43,13,0))</f>
        <v>-</v>
      </c>
      <c r="AU103" s="360" t="str">
        <f>IF(ISERROR(VLOOKUP(E103,'2015'!$P$10:$AB$69,13,0)),"-",VLOOKUP(E103,'2015'!$P$10:$AB$69,13,0))</f>
        <v>-</v>
      </c>
      <c r="AV103" s="360" t="str">
        <f>IF(ISERROR(VLOOKUP(E103,'2016'!$P$10:$AB$49,13,0)),"-",VLOOKUP(E103,'2016'!$P$10:$AB$49,13,0))</f>
        <v>-</v>
      </c>
      <c r="AW103" s="458" t="str">
        <f>IF(ISERROR(VLOOKUP(E103,'2017'!$P$10:$AB$47,13,0)),"-",VLOOKUP(E103,'2017'!$P$10:$AB$47,13,0))</f>
        <v>-</v>
      </c>
      <c r="AX103" s="359" t="str">
        <f>IF(ISERROR(VLOOKUP(E103,'2018'!$P$10:$AB$55,13,0)),"-",VLOOKUP(E103,'2018'!$P$10:$AB$55,13,0))</f>
        <v>-</v>
      </c>
      <c r="AY103" s="359" t="str">
        <f>IF(ISERROR(VLOOKUP(E103,'2019'!$P$10:$AB$55,13,0)),"-",VLOOKUP(E103,'2019'!$P$10:$AB$55,13,0))</f>
        <v>-</v>
      </c>
      <c r="AZ103" s="359" t="str">
        <f>IF(ISERROR(VLOOKUP(E103,'2020'!$P$10:$AB$47,13,0)),"-",VLOOKUP(E103,'2020'!$P$10:$AB$47,13,0))</f>
        <v>-</v>
      </c>
      <c r="BA103" s="480" t="str">
        <f>IF(ISERROR(VLOOKUP(E103,'2021'!$P$10:$AB$47,13,0)),"-",VLOOKUP(E103,'2021'!$P$10:$AB$47,13,0))</f>
        <v>-</v>
      </c>
      <c r="BB103" s="358"/>
      <c r="BD103" s="25">
        <f t="shared" si="56"/>
        <v>180</v>
      </c>
      <c r="BE103" s="5" t="s">
        <v>248</v>
      </c>
      <c r="BF103" s="3">
        <f>IF(ISERROR(VLOOKUP($BE103,Tables!$M$3:$U$201,BF$2,0)),"0",(VLOOKUP($BE103,Tables!$M$3:$U$201,BF$2,0)))</f>
        <v>12</v>
      </c>
      <c r="BG103" s="4">
        <f>IF(ISERROR(VLOOKUP($BE103,Tables!$M$3:$U$201,BG$2,0)),"0",(VLOOKUP($BE103,Tables!$M$3:$U$201,BG$2,0)))</f>
        <v>0</v>
      </c>
      <c r="BH103" s="4">
        <f>IF(ISERROR(VLOOKUP($BE103,Tables!$M$3:$U$201,BH$2,0)),"0",(VLOOKUP($BE103,Tables!$M$3:$U$201,BH$2,0)))</f>
        <v>0</v>
      </c>
      <c r="BI103" s="4">
        <f>IF(ISERROR(VLOOKUP($BE103,Tables!$M$3:$U$201,BI$2,0)),"0",(VLOOKUP($BE103,Tables!$M$3:$U$201,BI$2,0)))</f>
        <v>12</v>
      </c>
      <c r="BJ103" s="4">
        <f>IF(ISERROR(VLOOKUP($BE103,Tables!$M$3:$U$201,BJ$2,0)),"0",(VLOOKUP($BE103,Tables!$M$3:$U$201,BJ$2,0)))</f>
        <v>0</v>
      </c>
      <c r="BK103" s="4">
        <f>IF(ISERROR(VLOOKUP($BE103,Tables!$M$3:$U$201,BK$2,0)),"0",(VLOOKUP($BE103,Tables!$M$3:$U$201,BK$2,0)))</f>
        <v>89</v>
      </c>
      <c r="BL103" s="4">
        <f>IF(ISERROR(VLOOKUP($BE103,Tables!$M$3:$U$201,BL$2,0)),"0",(VLOOKUP($BE103,Tables!$M$3:$U$201,BL$2,0)))</f>
        <v>-89</v>
      </c>
      <c r="BM103" s="321">
        <f>IF(ISERROR(VLOOKUP($BE103,Tables!$M$3:$U$201,BM$2,0)),"0",(VLOOKUP($BE103,Tables!$M$3:$U$201,BM$2,0)))</f>
        <v>0</v>
      </c>
      <c r="BN103" s="20">
        <v>97</v>
      </c>
      <c r="BO103" s="12">
        <f t="shared" si="42"/>
        <v>174</v>
      </c>
      <c r="BP103" s="13">
        <f t="shared" si="43"/>
        <v>9</v>
      </c>
      <c r="BQ103" s="12">
        <f t="shared" si="44"/>
        <v>169</v>
      </c>
      <c r="BR103" s="13">
        <f t="shared" si="45"/>
        <v>1</v>
      </c>
      <c r="BS103" s="12" t="str">
        <f t="shared" si="46"/>
        <v/>
      </c>
      <c r="BT103" s="16">
        <f t="shared" si="47"/>
        <v>174169000</v>
      </c>
      <c r="BU103" s="13">
        <f t="shared" si="48"/>
        <v>1</v>
      </c>
      <c r="BV103" s="24" t="str">
        <f t="shared" si="49"/>
        <v>0</v>
      </c>
      <c r="BW103" s="14">
        <v>97</v>
      </c>
      <c r="BX103" s="16">
        <f t="shared" si="50"/>
        <v>174169000000</v>
      </c>
      <c r="BY103" s="15" t="e">
        <f>VLOOKUP(E103,#REF!,2,0)</f>
        <v>#REF!</v>
      </c>
      <c r="BZ103" s="15">
        <f t="shared" si="51"/>
        <v>180</v>
      </c>
      <c r="CA103" s="424">
        <f t="shared" si="52"/>
        <v>1</v>
      </c>
    </row>
    <row r="104" spans="1:79" ht="26.25" customHeight="1" thickBot="1" x14ac:dyDescent="0.3">
      <c r="A104" s="55"/>
      <c r="B104" s="726">
        <f t="shared" si="33"/>
        <v>98</v>
      </c>
      <c r="C104" s="727"/>
      <c r="D104" s="350"/>
      <c r="E104" s="38" t="str">
        <f t="shared" si="53"/>
        <v>Filippousis</v>
      </c>
      <c r="F104" s="39">
        <f t="shared" si="54"/>
        <v>1</v>
      </c>
      <c r="G104" s="40">
        <f t="shared" si="34"/>
        <v>14</v>
      </c>
      <c r="H104" s="41">
        <f t="shared" si="35"/>
        <v>6</v>
      </c>
      <c r="I104" s="41">
        <f t="shared" si="36"/>
        <v>3</v>
      </c>
      <c r="J104" s="41">
        <f t="shared" si="37"/>
        <v>5</v>
      </c>
      <c r="K104" s="41">
        <f t="shared" si="38"/>
        <v>26</v>
      </c>
      <c r="L104" s="41">
        <f t="shared" si="39"/>
        <v>28</v>
      </c>
      <c r="M104" s="42">
        <f t="shared" si="40"/>
        <v>-2</v>
      </c>
      <c r="N104" s="43">
        <f t="shared" si="41"/>
        <v>21</v>
      </c>
      <c r="O104" s="406" t="e">
        <f t="shared" si="59"/>
        <v>#REF!</v>
      </c>
      <c r="P104" s="406" t="e">
        <f t="shared" si="59"/>
        <v>#REF!</v>
      </c>
      <c r="Q104" s="406" t="e">
        <f t="shared" si="59"/>
        <v>#REF!</v>
      </c>
      <c r="R104" s="406" t="e">
        <f t="shared" si="59"/>
        <v>#REF!</v>
      </c>
      <c r="S104" s="406" t="e">
        <f t="shared" si="59"/>
        <v>#REF!</v>
      </c>
      <c r="T104" s="406" t="e">
        <f t="shared" si="59"/>
        <v>#REF!</v>
      </c>
      <c r="U104" s="406" t="e">
        <f t="shared" si="59"/>
        <v>#REF!</v>
      </c>
      <c r="V104" s="54" t="e">
        <f t="shared" si="59"/>
        <v>#REF!</v>
      </c>
      <c r="W104" s="407" t="e">
        <f t="shared" si="59"/>
        <v>#REF!</v>
      </c>
      <c r="X104" s="406" t="e">
        <f t="shared" si="59"/>
        <v>#REF!</v>
      </c>
      <c r="Y104" s="406" t="e">
        <f t="shared" si="59"/>
        <v>#REF!</v>
      </c>
      <c r="Z104" s="406" t="e">
        <f t="shared" si="59"/>
        <v>#REF!</v>
      </c>
      <c r="AA104" s="406" t="e">
        <f t="shared" si="59"/>
        <v>#REF!</v>
      </c>
      <c r="AB104" s="406" t="e">
        <f t="shared" si="59"/>
        <v>#REF!</v>
      </c>
      <c r="AC104" s="406" t="e">
        <f t="shared" si="59"/>
        <v>#REF!</v>
      </c>
      <c r="AD104" s="54" t="e">
        <f t="shared" si="59"/>
        <v>#REF!</v>
      </c>
      <c r="AE104" s="54"/>
      <c r="AF104" s="462">
        <f t="shared" si="32"/>
        <v>1.5</v>
      </c>
      <c r="AG104" s="54"/>
      <c r="AH104" s="463">
        <f t="shared" si="55"/>
        <v>36</v>
      </c>
      <c r="AI104" s="55"/>
      <c r="AJ104" s="481" t="str">
        <f>IF(ISERROR(VLOOKUP(E104,'2004'!$P$10:$AB$18,13,0)),"-",VLOOKUP(E104,'2004'!$P$10:$AB$18,13,0))</f>
        <v>-</v>
      </c>
      <c r="AK104" s="360" t="str">
        <f>IF(ISERROR(VLOOKUP(E104,'2005'!$P$10:$AB$18,13,0)),"-",VLOOKUP(E104,'2005'!$P$10:$AB$18,13,0))</f>
        <v>-</v>
      </c>
      <c r="AL104" s="360" t="str">
        <f>IF(ISERROR(VLOOKUP(E104,'2006'!$P$10:$AB$60,13,0)),"-",VLOOKUP(E104,'2006'!$P$10:$AB$60,13,0))</f>
        <v>-</v>
      </c>
      <c r="AM104" s="360" t="str">
        <f>IF(ISERROR(VLOOKUP(E104,'2007'!$P$10:$AB$60,13,0)),"-",VLOOKUP(E104,'2007'!$P$10:$AB$60,13,0))</f>
        <v>-</v>
      </c>
      <c r="AN104" s="360" t="str">
        <f>IF(ISERROR(VLOOKUP(E104,'2008'!$P$10:$AB$60,13,0)),"-",VLOOKUP(E104,'2008'!$P$10:$AB$60,13,0))</f>
        <v>-</v>
      </c>
      <c r="AO104" s="360">
        <f>IF(ISERROR(VLOOKUP(E104,'2009'!$P$10:$AB$80,13,0)),"-",VLOOKUP(E104,'2009'!$P$10:$AB$80,13,0))</f>
        <v>36</v>
      </c>
      <c r="AP104" s="360" t="str">
        <f>IF(ISERROR(VLOOKUP(E104,'2010'!$P$10:$AB$42,13,0)),"-",VLOOKUP(E104,'2010'!$P$10:$AB$42,13,0))</f>
        <v>-</v>
      </c>
      <c r="AQ104" s="360" t="str">
        <f>IF(ISERROR(VLOOKUP(E104,'2011'!$P$10:$AB$28,13,0)),"-",VLOOKUP(E104,'2011'!$P$10:$AB$28,13,0))</f>
        <v>-</v>
      </c>
      <c r="AR104" s="360" t="str">
        <f>IF(ISERROR(VLOOKUP(E104,'2012'!$P$10:$AB$46,13,0)),"-",VLOOKUP(E104,'2012'!$P$10:$AB$46,13,0))</f>
        <v>-</v>
      </c>
      <c r="AS104" s="360" t="str">
        <f>IF(ISERROR(VLOOKUP(E104,'2013'!$P$10:$AB$45,13,0)),"-",VLOOKUP(E104,'2013'!$P$10:$AB$45,13,0))</f>
        <v>-</v>
      </c>
      <c r="AT104" s="360" t="str">
        <f>IF(ISERROR(VLOOKUP(E104,'2014'!$P$10:$AB$43,13,0)),"-",VLOOKUP(E104,'2014'!$P$10:$AB$43,13,0))</f>
        <v>-</v>
      </c>
      <c r="AU104" s="360" t="str">
        <f>IF(ISERROR(VLOOKUP(E104,'2015'!$P$10:$AB$69,13,0)),"-",VLOOKUP(E104,'2015'!$P$10:$AB$69,13,0))</f>
        <v>-</v>
      </c>
      <c r="AV104" s="360" t="str">
        <f>IF(ISERROR(VLOOKUP(E104,'2016'!$P$10:$AB$49,13,0)),"-",VLOOKUP(E104,'2016'!$P$10:$AB$49,13,0))</f>
        <v>-</v>
      </c>
      <c r="AW104" s="458" t="str">
        <f>IF(ISERROR(VLOOKUP(E104,'2017'!$P$10:$AB$47,13,0)),"-",VLOOKUP(E104,'2017'!$P$10:$AB$47,13,0))</f>
        <v>-</v>
      </c>
      <c r="AX104" s="359" t="str">
        <f>IF(ISERROR(VLOOKUP(E104,'2018'!$P$10:$AB$55,13,0)),"-",VLOOKUP(E104,'2018'!$P$10:$AB$55,13,0))</f>
        <v>-</v>
      </c>
      <c r="AY104" s="359" t="str">
        <f>IF(ISERROR(VLOOKUP(E104,'2019'!$P$10:$AB$55,13,0)),"-",VLOOKUP(E104,'2019'!$P$10:$AB$55,13,0))</f>
        <v>-</v>
      </c>
      <c r="AZ104" s="359" t="str">
        <f>IF(ISERROR(VLOOKUP(E104,'2020'!$P$10:$AB$47,13,0)),"-",VLOOKUP(E104,'2020'!$P$10:$AB$47,13,0))</f>
        <v>-</v>
      </c>
      <c r="BA104" s="480" t="str">
        <f>IF(ISERROR(VLOOKUP(E104,'2021'!$P$10:$AB$47,13,0)),"-",VLOOKUP(E104,'2021'!$P$10:$AB$47,13,0))</f>
        <v>-</v>
      </c>
      <c r="BB104" s="358"/>
      <c r="BD104" s="25">
        <f t="shared" si="56"/>
        <v>8</v>
      </c>
      <c r="BE104" s="5" t="s">
        <v>85</v>
      </c>
      <c r="BF104" s="3">
        <f>IF(ISERROR(VLOOKUP($BE104,Tables!$M$3:$U$201,BF$2,0)),"0",(VLOOKUP($BE104,Tables!$M$3:$U$201,BF$2,0)))</f>
        <v>216</v>
      </c>
      <c r="BG104" s="4">
        <f>IF(ISERROR(VLOOKUP($BE104,Tables!$M$3:$U$201,BG$2,0)),"0",(VLOOKUP($BE104,Tables!$M$3:$U$201,BG$2,0)))</f>
        <v>134</v>
      </c>
      <c r="BH104" s="4">
        <f>IF(ISERROR(VLOOKUP($BE104,Tables!$M$3:$U$201,BH$2,0)),"0",(VLOOKUP($BE104,Tables!$M$3:$U$201,BH$2,0)))</f>
        <v>36</v>
      </c>
      <c r="BI104" s="4">
        <f>IF(ISERROR(VLOOKUP($BE104,Tables!$M$3:$U$201,BI$2,0)),"0",(VLOOKUP($BE104,Tables!$M$3:$U$201,BI$2,0)))</f>
        <v>46</v>
      </c>
      <c r="BJ104" s="4">
        <f>IF(ISERROR(VLOOKUP($BE104,Tables!$M$3:$U$201,BJ$2,0)),"0",(VLOOKUP($BE104,Tables!$M$3:$U$201,BJ$2,0)))</f>
        <v>582</v>
      </c>
      <c r="BK104" s="4">
        <f>IF(ISERROR(VLOOKUP($BE104,Tables!$M$3:$U$201,BK$2,0)),"0",(VLOOKUP($BE104,Tables!$M$3:$U$201,BK$2,0)))</f>
        <v>277</v>
      </c>
      <c r="BL104" s="4">
        <f>IF(ISERROR(VLOOKUP($BE104,Tables!$M$3:$U$201,BL$2,0)),"0",(VLOOKUP($BE104,Tables!$M$3:$U$201,BL$2,0)))</f>
        <v>305</v>
      </c>
      <c r="BM104" s="321">
        <f>IF(ISERROR(VLOOKUP($BE104,Tables!$M$3:$U$201,BM$2,0)),"0",(VLOOKUP($BE104,Tables!$M$3:$U$201,BM$2,0)))</f>
        <v>438</v>
      </c>
      <c r="BN104" s="20">
        <v>98</v>
      </c>
      <c r="BO104" s="12">
        <f t="shared" si="42"/>
        <v>8</v>
      </c>
      <c r="BP104" s="13">
        <f t="shared" si="43"/>
        <v>1</v>
      </c>
      <c r="BQ104" s="12" t="str">
        <f t="shared" si="44"/>
        <v/>
      </c>
      <c r="BR104" s="13">
        <f t="shared" si="45"/>
        <v>1</v>
      </c>
      <c r="BS104" s="12" t="str">
        <f t="shared" si="46"/>
        <v/>
      </c>
      <c r="BT104" s="16">
        <f t="shared" si="47"/>
        <v>8000000</v>
      </c>
      <c r="BU104" s="13">
        <f t="shared" si="48"/>
        <v>1</v>
      </c>
      <c r="BV104" s="24" t="str">
        <f t="shared" si="49"/>
        <v>0</v>
      </c>
      <c r="BW104" s="14">
        <v>98</v>
      </c>
      <c r="BX104" s="16">
        <f t="shared" si="50"/>
        <v>8000000000</v>
      </c>
      <c r="BY104" s="15" t="e">
        <f>VLOOKUP(E104,#REF!,2,0)</f>
        <v>#REF!</v>
      </c>
      <c r="BZ104" s="15">
        <f t="shared" si="51"/>
        <v>8</v>
      </c>
      <c r="CA104" s="424">
        <f t="shared" si="52"/>
        <v>1</v>
      </c>
    </row>
    <row r="105" spans="1:79" ht="26.25" customHeight="1" thickBot="1" x14ac:dyDescent="0.3">
      <c r="A105" s="55"/>
      <c r="B105" s="726">
        <f t="shared" si="33"/>
        <v>99</v>
      </c>
      <c r="C105" s="727"/>
      <c r="D105" s="350"/>
      <c r="E105" s="38" t="str">
        <f t="shared" si="53"/>
        <v>Lord Pablo</v>
      </c>
      <c r="F105" s="39">
        <f t="shared" si="54"/>
        <v>1</v>
      </c>
      <c r="G105" s="40">
        <f t="shared" si="34"/>
        <v>18</v>
      </c>
      <c r="H105" s="41">
        <f t="shared" si="35"/>
        <v>6</v>
      </c>
      <c r="I105" s="41">
        <f t="shared" si="36"/>
        <v>3</v>
      </c>
      <c r="J105" s="41">
        <f t="shared" si="37"/>
        <v>9</v>
      </c>
      <c r="K105" s="41">
        <f t="shared" si="38"/>
        <v>31</v>
      </c>
      <c r="L105" s="41">
        <f t="shared" si="39"/>
        <v>36</v>
      </c>
      <c r="M105" s="42">
        <f t="shared" si="40"/>
        <v>-5</v>
      </c>
      <c r="N105" s="43">
        <f t="shared" si="41"/>
        <v>21</v>
      </c>
      <c r="O105" s="406" t="e">
        <f t="shared" si="59"/>
        <v>#REF!</v>
      </c>
      <c r="P105" s="406" t="e">
        <f t="shared" si="59"/>
        <v>#REF!</v>
      </c>
      <c r="Q105" s="406" t="e">
        <f t="shared" si="59"/>
        <v>#REF!</v>
      </c>
      <c r="R105" s="406" t="e">
        <f t="shared" si="59"/>
        <v>#REF!</v>
      </c>
      <c r="S105" s="406" t="e">
        <f t="shared" si="59"/>
        <v>#REF!</v>
      </c>
      <c r="T105" s="406" t="e">
        <f t="shared" si="59"/>
        <v>#REF!</v>
      </c>
      <c r="U105" s="406" t="e">
        <f t="shared" si="59"/>
        <v>#REF!</v>
      </c>
      <c r="V105" s="54" t="e">
        <f t="shared" si="59"/>
        <v>#REF!</v>
      </c>
      <c r="W105" s="407" t="e">
        <f t="shared" si="59"/>
        <v>#REF!</v>
      </c>
      <c r="X105" s="406" t="e">
        <f t="shared" si="59"/>
        <v>#REF!</v>
      </c>
      <c r="Y105" s="406" t="e">
        <f t="shared" si="59"/>
        <v>#REF!</v>
      </c>
      <c r="Z105" s="406" t="e">
        <f t="shared" si="59"/>
        <v>#REF!</v>
      </c>
      <c r="AA105" s="406" t="e">
        <f t="shared" si="59"/>
        <v>#REF!</v>
      </c>
      <c r="AB105" s="406" t="e">
        <f t="shared" si="59"/>
        <v>#REF!</v>
      </c>
      <c r="AC105" s="406" t="e">
        <f t="shared" si="59"/>
        <v>#REF!</v>
      </c>
      <c r="AD105" s="54" t="e">
        <f t="shared" si="59"/>
        <v>#REF!</v>
      </c>
      <c r="AE105" s="54"/>
      <c r="AF105" s="462">
        <f t="shared" si="32"/>
        <v>1.1666666666666667</v>
      </c>
      <c r="AG105" s="54"/>
      <c r="AH105" s="463">
        <f t="shared" si="55"/>
        <v>19</v>
      </c>
      <c r="AI105" s="55"/>
      <c r="AJ105" s="481" t="str">
        <f>IF(ISERROR(VLOOKUP(E105,'2004'!$P$10:$AB$18,13,0)),"-",VLOOKUP(E105,'2004'!$P$10:$AB$18,13,0))</f>
        <v>-</v>
      </c>
      <c r="AK105" s="360" t="str">
        <f>IF(ISERROR(VLOOKUP(E105,'2005'!$P$10:$AB$18,13,0)),"-",VLOOKUP(E105,'2005'!$P$10:$AB$18,13,0))</f>
        <v>-</v>
      </c>
      <c r="AL105" s="360" t="str">
        <f>IF(ISERROR(VLOOKUP(E105,'2006'!$P$10:$AB$60,13,0)),"-",VLOOKUP(E105,'2006'!$P$10:$AB$60,13,0))</f>
        <v>-</v>
      </c>
      <c r="AM105" s="360" t="str">
        <f>IF(ISERROR(VLOOKUP(E105,'2007'!$P$10:$AB$60,13,0)),"-",VLOOKUP(E105,'2007'!$P$10:$AB$60,13,0))</f>
        <v>-</v>
      </c>
      <c r="AN105" s="360" t="str">
        <f>IF(ISERROR(VLOOKUP(E105,'2008'!$P$10:$AB$60,13,0)),"-",VLOOKUP(E105,'2008'!$P$10:$AB$60,13,0))</f>
        <v>-</v>
      </c>
      <c r="AO105" s="360" t="str">
        <f>IF(ISERROR(VLOOKUP(E105,'2009'!$P$10:$AB$80,13,0)),"-",VLOOKUP(E105,'2009'!$P$10:$AB$80,13,0))</f>
        <v>-</v>
      </c>
      <c r="AP105" s="360">
        <f>IF(ISERROR(VLOOKUP(E105,'2010'!$P$10:$AB$42,13,0)),"-",VLOOKUP(E105,'2010'!$P$10:$AB$42,13,0))</f>
        <v>19</v>
      </c>
      <c r="AQ105" s="360" t="str">
        <f>IF(ISERROR(VLOOKUP(E105,'2011'!$P$10:$AB$28,13,0)),"-",VLOOKUP(E105,'2011'!$P$10:$AB$28,13,0))</f>
        <v>-</v>
      </c>
      <c r="AR105" s="360" t="str">
        <f>IF(ISERROR(VLOOKUP(E105,'2012'!$P$10:$AB$46,13,0)),"-",VLOOKUP(E105,'2012'!$P$10:$AB$46,13,0))</f>
        <v>-</v>
      </c>
      <c r="AS105" s="360" t="str">
        <f>IF(ISERROR(VLOOKUP(E105,'2013'!$P$10:$AB$45,13,0)),"-",VLOOKUP(E105,'2013'!$P$10:$AB$45,13,0))</f>
        <v>-</v>
      </c>
      <c r="AT105" s="360" t="str">
        <f>IF(ISERROR(VLOOKUP(E105,'2014'!$P$10:$AB$43,13,0)),"-",VLOOKUP(E105,'2014'!$P$10:$AB$43,13,0))</f>
        <v>-</v>
      </c>
      <c r="AU105" s="360" t="str">
        <f>IF(ISERROR(VLOOKUP(E105,'2015'!$P$10:$AB$69,13,0)),"-",VLOOKUP(E105,'2015'!$P$10:$AB$69,13,0))</f>
        <v>-</v>
      </c>
      <c r="AV105" s="360" t="str">
        <f>IF(ISERROR(VLOOKUP(E105,'2016'!$P$10:$AB$49,13,0)),"-",VLOOKUP(E105,'2016'!$P$10:$AB$49,13,0))</f>
        <v>-</v>
      </c>
      <c r="AW105" s="458" t="str">
        <f>IF(ISERROR(VLOOKUP(E105,'2017'!$P$10:$AB$47,13,0)),"-",VLOOKUP(E105,'2017'!$P$10:$AB$47,13,0))</f>
        <v>-</v>
      </c>
      <c r="AX105" s="359" t="str">
        <f>IF(ISERROR(VLOOKUP(E105,'2018'!$P$10:$AB$55,13,0)),"-",VLOOKUP(E105,'2018'!$P$10:$AB$55,13,0))</f>
        <v>-</v>
      </c>
      <c r="AY105" s="359" t="str">
        <f>IF(ISERROR(VLOOKUP(E105,'2019'!$P$10:$AB$55,13,0)),"-",VLOOKUP(E105,'2019'!$P$10:$AB$55,13,0))</f>
        <v>-</v>
      </c>
      <c r="AZ105" s="359" t="str">
        <f>IF(ISERROR(VLOOKUP(E105,'2020'!$P$10:$AB$47,13,0)),"-",VLOOKUP(E105,'2020'!$P$10:$AB$47,13,0))</f>
        <v>-</v>
      </c>
      <c r="BA105" s="480" t="str">
        <f>IF(ISERROR(VLOOKUP(E105,'2021'!$P$10:$AB$47,13,0)),"-",VLOOKUP(E105,'2021'!$P$10:$AB$47,13,0))</f>
        <v>-</v>
      </c>
      <c r="BB105" s="358"/>
      <c r="BD105" s="25">
        <f t="shared" si="56"/>
        <v>95</v>
      </c>
      <c r="BE105" s="5" t="s">
        <v>208</v>
      </c>
      <c r="BF105" s="3">
        <f>IF(ISERROR(VLOOKUP($BE105,Tables!$M$3:$U$201,BF$2,0)),"0",(VLOOKUP($BE105,Tables!$M$3:$U$201,BF$2,0)))</f>
        <v>16</v>
      </c>
      <c r="BG105" s="4">
        <f>IF(ISERROR(VLOOKUP($BE105,Tables!$M$3:$U$201,BG$2,0)),"0",(VLOOKUP($BE105,Tables!$M$3:$U$201,BG$2,0)))</f>
        <v>7</v>
      </c>
      <c r="BH105" s="4">
        <f>IF(ISERROR(VLOOKUP($BE105,Tables!$M$3:$U$201,BH$2,0)),"0",(VLOOKUP($BE105,Tables!$M$3:$U$201,BH$2,0)))</f>
        <v>1</v>
      </c>
      <c r="BI105" s="4">
        <f>IF(ISERROR(VLOOKUP($BE105,Tables!$M$3:$U$201,BI$2,0)),"0",(VLOOKUP($BE105,Tables!$M$3:$U$201,BI$2,0)))</f>
        <v>8</v>
      </c>
      <c r="BJ105" s="4">
        <f>IF(ISERROR(VLOOKUP($BE105,Tables!$M$3:$U$201,BJ$2,0)),"0",(VLOOKUP($BE105,Tables!$M$3:$U$201,BJ$2,0)))</f>
        <v>34</v>
      </c>
      <c r="BK105" s="4">
        <f>IF(ISERROR(VLOOKUP($BE105,Tables!$M$3:$U$201,BK$2,0)),"0",(VLOOKUP($BE105,Tables!$M$3:$U$201,BK$2,0)))</f>
        <v>41</v>
      </c>
      <c r="BL105" s="4">
        <f>IF(ISERROR(VLOOKUP($BE105,Tables!$M$3:$U$201,BL$2,0)),"0",(VLOOKUP($BE105,Tables!$M$3:$U$201,BL$2,0)))</f>
        <v>-7</v>
      </c>
      <c r="BM105" s="321">
        <f>IF(ISERROR(VLOOKUP($BE105,Tables!$M$3:$U$201,BM$2,0)),"0",(VLOOKUP($BE105,Tables!$M$3:$U$201,BM$2,0)))</f>
        <v>22</v>
      </c>
      <c r="BN105" s="20">
        <v>99</v>
      </c>
      <c r="BO105" s="12">
        <f t="shared" si="42"/>
        <v>92</v>
      </c>
      <c r="BP105" s="13">
        <f t="shared" si="43"/>
        <v>6</v>
      </c>
      <c r="BQ105" s="12">
        <f t="shared" si="44"/>
        <v>61</v>
      </c>
      <c r="BR105" s="13">
        <f t="shared" si="45"/>
        <v>2</v>
      </c>
      <c r="BS105" s="12">
        <f t="shared" si="46"/>
        <v>91</v>
      </c>
      <c r="BT105" s="16">
        <f t="shared" si="47"/>
        <v>92061091</v>
      </c>
      <c r="BU105" s="13">
        <f t="shared" si="48"/>
        <v>1</v>
      </c>
      <c r="BV105" s="24" t="str">
        <f t="shared" si="49"/>
        <v>0</v>
      </c>
      <c r="BW105" s="14">
        <v>99</v>
      </c>
      <c r="BX105" s="16">
        <f t="shared" si="50"/>
        <v>92061091000</v>
      </c>
      <c r="BY105" s="15" t="e">
        <f>VLOOKUP(E105,#REF!,2,0)</f>
        <v>#REF!</v>
      </c>
      <c r="BZ105" s="15">
        <f t="shared" si="51"/>
        <v>95</v>
      </c>
      <c r="CA105" s="424">
        <f t="shared" si="52"/>
        <v>1</v>
      </c>
    </row>
    <row r="106" spans="1:79" ht="26.25" customHeight="1" thickBot="1" x14ac:dyDescent="0.3">
      <c r="A106" s="55"/>
      <c r="B106" s="726">
        <f t="shared" si="33"/>
        <v>100</v>
      </c>
      <c r="C106" s="727"/>
      <c r="D106" s="350"/>
      <c r="E106" s="38" t="str">
        <f t="shared" si="53"/>
        <v>Szeszesek</v>
      </c>
      <c r="F106" s="39">
        <f t="shared" si="54"/>
        <v>1</v>
      </c>
      <c r="G106" s="40">
        <f t="shared" si="34"/>
        <v>20</v>
      </c>
      <c r="H106" s="41">
        <f t="shared" si="35"/>
        <v>6</v>
      </c>
      <c r="I106" s="41">
        <f t="shared" si="36"/>
        <v>3</v>
      </c>
      <c r="J106" s="41">
        <f t="shared" si="37"/>
        <v>11</v>
      </c>
      <c r="K106" s="41">
        <f t="shared" si="38"/>
        <v>22</v>
      </c>
      <c r="L106" s="41">
        <f t="shared" si="39"/>
        <v>32</v>
      </c>
      <c r="M106" s="42">
        <f t="shared" si="40"/>
        <v>-10</v>
      </c>
      <c r="N106" s="43">
        <f t="shared" si="41"/>
        <v>21</v>
      </c>
      <c r="O106" s="406" t="e">
        <f t="shared" si="59"/>
        <v>#REF!</v>
      </c>
      <c r="P106" s="406" t="e">
        <f t="shared" si="59"/>
        <v>#REF!</v>
      </c>
      <c r="Q106" s="406" t="e">
        <f t="shared" si="59"/>
        <v>#REF!</v>
      </c>
      <c r="R106" s="406" t="e">
        <f t="shared" si="59"/>
        <v>#REF!</v>
      </c>
      <c r="S106" s="406" t="e">
        <f t="shared" si="59"/>
        <v>#REF!</v>
      </c>
      <c r="T106" s="406" t="e">
        <f t="shared" si="59"/>
        <v>#REF!</v>
      </c>
      <c r="U106" s="406" t="e">
        <f t="shared" si="59"/>
        <v>#REF!</v>
      </c>
      <c r="V106" s="54" t="e">
        <f t="shared" si="59"/>
        <v>#REF!</v>
      </c>
      <c r="W106" s="407" t="e">
        <f t="shared" si="59"/>
        <v>#REF!</v>
      </c>
      <c r="X106" s="406" t="e">
        <f t="shared" si="59"/>
        <v>#REF!</v>
      </c>
      <c r="Y106" s="406" t="e">
        <f t="shared" si="59"/>
        <v>#REF!</v>
      </c>
      <c r="Z106" s="406" t="e">
        <f t="shared" si="59"/>
        <v>#REF!</v>
      </c>
      <c r="AA106" s="406" t="e">
        <f t="shared" si="59"/>
        <v>#REF!</v>
      </c>
      <c r="AB106" s="406" t="e">
        <f t="shared" si="59"/>
        <v>#REF!</v>
      </c>
      <c r="AC106" s="406" t="e">
        <f t="shared" si="59"/>
        <v>#REF!</v>
      </c>
      <c r="AD106" s="54" t="e">
        <f t="shared" si="59"/>
        <v>#REF!</v>
      </c>
      <c r="AE106" s="54"/>
      <c r="AF106" s="462">
        <f t="shared" si="32"/>
        <v>1.05</v>
      </c>
      <c r="AG106" s="54"/>
      <c r="AH106" s="463">
        <f t="shared" si="55"/>
        <v>22</v>
      </c>
      <c r="AI106" s="55"/>
      <c r="AJ106" s="481" t="str">
        <f>IF(ISERROR(VLOOKUP(E106,'2004'!$P$10:$AB$18,13,0)),"-",VLOOKUP(E106,'2004'!$P$10:$AB$18,13,0))</f>
        <v>-</v>
      </c>
      <c r="AK106" s="360" t="str">
        <f>IF(ISERROR(VLOOKUP(E106,'2005'!$P$10:$AB$18,13,0)),"-",VLOOKUP(E106,'2005'!$P$10:$AB$18,13,0))</f>
        <v>-</v>
      </c>
      <c r="AL106" s="360" t="str">
        <f>IF(ISERROR(VLOOKUP(E106,'2006'!$P$10:$AB$60,13,0)),"-",VLOOKUP(E106,'2006'!$P$10:$AB$60,13,0))</f>
        <v>-</v>
      </c>
      <c r="AM106" s="360" t="str">
        <f>IF(ISERROR(VLOOKUP(E106,'2007'!$P$10:$AB$60,13,0)),"-",VLOOKUP(E106,'2007'!$P$10:$AB$60,13,0))</f>
        <v>-</v>
      </c>
      <c r="AN106" s="360" t="str">
        <f>IF(ISERROR(VLOOKUP(E106,'2008'!$P$10:$AB$60,13,0)),"-",VLOOKUP(E106,'2008'!$P$10:$AB$60,13,0))</f>
        <v>-</v>
      </c>
      <c r="AO106" s="360" t="str">
        <f>IF(ISERROR(VLOOKUP(E106,'2009'!$P$10:$AB$80,13,0)),"-",VLOOKUP(E106,'2009'!$P$10:$AB$80,13,0))</f>
        <v>-</v>
      </c>
      <c r="AP106" s="360" t="str">
        <f>IF(ISERROR(VLOOKUP(E106,'2010'!$P$10:$AB$42,13,0)),"-",VLOOKUP(E106,'2010'!$P$10:$AB$42,13,0))</f>
        <v>-</v>
      </c>
      <c r="AQ106" s="360" t="str">
        <f>IF(ISERROR(VLOOKUP(E106,'2011'!$P$10:$AB$28,13,0)),"-",VLOOKUP(E106,'2011'!$P$10:$AB$28,13,0))</f>
        <v>-</v>
      </c>
      <c r="AR106" s="360" t="str">
        <f>IF(ISERROR(VLOOKUP(E106,'2012'!$P$10:$AB$46,13,0)),"-",VLOOKUP(E106,'2012'!$P$10:$AB$46,13,0))</f>
        <v>-</v>
      </c>
      <c r="AS106" s="360" t="str">
        <f>IF(ISERROR(VLOOKUP(E106,'2013'!$P$10:$AB$45,13,0)),"-",VLOOKUP(E106,'2013'!$P$10:$AB$45,13,0))</f>
        <v>-</v>
      </c>
      <c r="AT106" s="360" t="str">
        <f>IF(ISERROR(VLOOKUP(E106,'2014'!$P$10:$AB$43,13,0)),"-",VLOOKUP(E106,'2014'!$P$10:$AB$43,13,0))</f>
        <v>-</v>
      </c>
      <c r="AU106" s="360" t="str">
        <f>IF(ISERROR(VLOOKUP(E106,'2015'!$P$10:$AB$69,13,0)),"-",VLOOKUP(E106,'2015'!$P$10:$AB$69,13,0))</f>
        <v>-</v>
      </c>
      <c r="AV106" s="360" t="str">
        <f>IF(ISERROR(VLOOKUP(E106,'2016'!$P$10:$AB$49,13,0)),"-",VLOOKUP(E106,'2016'!$P$10:$AB$49,13,0))</f>
        <v>-</v>
      </c>
      <c r="AW106" s="458">
        <f>IF(ISERROR(VLOOKUP(E106,'2017'!$P$10:$AB$47,13,0)),"-",VLOOKUP(E106,'2017'!$P$10:$AB$47,13,0))</f>
        <v>22</v>
      </c>
      <c r="AX106" s="359" t="str">
        <f>IF(ISERROR(VLOOKUP(E106,'2018'!$P$10:$AB$55,13,0)),"-",VLOOKUP(E106,'2018'!$P$10:$AB$55,13,0))</f>
        <v>-</v>
      </c>
      <c r="AY106" s="359" t="str">
        <f>IF(ISERROR(VLOOKUP(E106,'2019'!$P$10:$AB$55,13,0)),"-",VLOOKUP(E106,'2019'!$P$10:$AB$55,13,0))</f>
        <v>-</v>
      </c>
      <c r="AZ106" s="359" t="str">
        <f>IF(ISERROR(VLOOKUP(E106,'2020'!$P$10:$AB$47,13,0)),"-",VLOOKUP(E106,'2020'!$P$10:$AB$47,13,0))</f>
        <v>-</v>
      </c>
      <c r="BA106" s="480" t="str">
        <f>IF(ISERROR(VLOOKUP(E106,'2021'!$P$10:$AB$47,13,0)),"-",VLOOKUP(E106,'2021'!$P$10:$AB$47,13,0))</f>
        <v>-</v>
      </c>
      <c r="BB106" s="358"/>
      <c r="BD106" s="25">
        <f t="shared" si="56"/>
        <v>45</v>
      </c>
      <c r="BE106" s="5" t="s">
        <v>90</v>
      </c>
      <c r="BF106" s="3">
        <f>IF(ISERROR(VLOOKUP($BE106,Tables!$M$3:$U$201,BF$2,0)),"0",(VLOOKUP($BE106,Tables!$M$3:$U$201,BF$2,0)))</f>
        <v>54</v>
      </c>
      <c r="BG106" s="4">
        <f>IF(ISERROR(VLOOKUP($BE106,Tables!$M$3:$U$201,BG$2,0)),"0",(VLOOKUP($BE106,Tables!$M$3:$U$201,BG$2,0)))</f>
        <v>25</v>
      </c>
      <c r="BH106" s="4">
        <f>IF(ISERROR(VLOOKUP($BE106,Tables!$M$3:$U$201,BH$2,0)),"0",(VLOOKUP($BE106,Tables!$M$3:$U$201,BH$2,0)))</f>
        <v>13</v>
      </c>
      <c r="BI106" s="4">
        <f>IF(ISERROR(VLOOKUP($BE106,Tables!$M$3:$U$201,BI$2,0)),"0",(VLOOKUP($BE106,Tables!$M$3:$U$201,BI$2,0)))</f>
        <v>16</v>
      </c>
      <c r="BJ106" s="4">
        <f>IF(ISERROR(VLOOKUP($BE106,Tables!$M$3:$U$201,BJ$2,0)),"0",(VLOOKUP($BE106,Tables!$M$3:$U$201,BJ$2,0)))</f>
        <v>113</v>
      </c>
      <c r="BK106" s="4">
        <f>IF(ISERROR(VLOOKUP($BE106,Tables!$M$3:$U$201,BK$2,0)),"0",(VLOOKUP($BE106,Tables!$M$3:$U$201,BK$2,0)))</f>
        <v>80</v>
      </c>
      <c r="BL106" s="4">
        <f>IF(ISERROR(VLOOKUP($BE106,Tables!$M$3:$U$201,BL$2,0)),"0",(VLOOKUP($BE106,Tables!$M$3:$U$201,BL$2,0)))</f>
        <v>33</v>
      </c>
      <c r="BM106" s="321">
        <f>IF(ISERROR(VLOOKUP($BE106,Tables!$M$3:$U$201,BM$2,0)),"0",(VLOOKUP($BE106,Tables!$M$3:$U$201,BM$2,0)))</f>
        <v>88</v>
      </c>
      <c r="BN106" s="20">
        <v>100</v>
      </c>
      <c r="BO106" s="12">
        <f t="shared" si="42"/>
        <v>45</v>
      </c>
      <c r="BP106" s="13">
        <f t="shared" si="43"/>
        <v>1</v>
      </c>
      <c r="BQ106" s="12" t="str">
        <f t="shared" si="44"/>
        <v/>
      </c>
      <c r="BR106" s="13">
        <f t="shared" si="45"/>
        <v>1</v>
      </c>
      <c r="BS106" s="12" t="str">
        <f t="shared" si="46"/>
        <v/>
      </c>
      <c r="BT106" s="16">
        <f t="shared" si="47"/>
        <v>45000000</v>
      </c>
      <c r="BU106" s="13">
        <f t="shared" si="48"/>
        <v>1</v>
      </c>
      <c r="BV106" s="24" t="str">
        <f t="shared" si="49"/>
        <v>0</v>
      </c>
      <c r="BW106" s="14">
        <v>100</v>
      </c>
      <c r="BX106" s="16">
        <f t="shared" si="50"/>
        <v>45000000000</v>
      </c>
      <c r="BY106" s="15" t="e">
        <f>VLOOKUP(E106,#REF!,2,0)</f>
        <v>#REF!</v>
      </c>
      <c r="BZ106" s="15">
        <f t="shared" si="51"/>
        <v>45</v>
      </c>
      <c r="CA106" s="424">
        <f t="shared" si="52"/>
        <v>1</v>
      </c>
    </row>
    <row r="107" spans="1:79" ht="26.25" customHeight="1" thickBot="1" x14ac:dyDescent="0.3">
      <c r="A107" s="55"/>
      <c r="B107" s="726">
        <f t="shared" si="33"/>
        <v>101</v>
      </c>
      <c r="C107" s="727"/>
      <c r="D107" s="350"/>
      <c r="E107" s="38" t="str">
        <f t="shared" si="53"/>
        <v>Johny</v>
      </c>
      <c r="F107" s="39">
        <f t="shared" si="54"/>
        <v>1</v>
      </c>
      <c r="G107" s="40">
        <f t="shared" si="34"/>
        <v>18</v>
      </c>
      <c r="H107" s="41">
        <f t="shared" si="35"/>
        <v>6</v>
      </c>
      <c r="I107" s="41">
        <f t="shared" si="36"/>
        <v>3</v>
      </c>
      <c r="J107" s="41">
        <f t="shared" si="37"/>
        <v>9</v>
      </c>
      <c r="K107" s="41">
        <f t="shared" si="38"/>
        <v>22</v>
      </c>
      <c r="L107" s="41">
        <f t="shared" si="39"/>
        <v>36</v>
      </c>
      <c r="M107" s="42">
        <f t="shared" si="40"/>
        <v>-14</v>
      </c>
      <c r="N107" s="43">
        <f t="shared" si="41"/>
        <v>21</v>
      </c>
      <c r="O107" s="406" t="e">
        <f t="shared" ref="O107:AD116" si="60">IF(ISNA(VLOOKUP($B107,$BD$7:$BM$183,COLUMN()-3,0)),0,VLOOKUP($B107,$BD$7:$BM$183,COLUMN()-3,0))</f>
        <v>#REF!</v>
      </c>
      <c r="P107" s="406" t="e">
        <f t="shared" si="60"/>
        <v>#REF!</v>
      </c>
      <c r="Q107" s="406" t="e">
        <f t="shared" si="60"/>
        <v>#REF!</v>
      </c>
      <c r="R107" s="406" t="e">
        <f t="shared" si="60"/>
        <v>#REF!</v>
      </c>
      <c r="S107" s="406" t="e">
        <f t="shared" si="60"/>
        <v>#REF!</v>
      </c>
      <c r="T107" s="406" t="e">
        <f t="shared" si="60"/>
        <v>#REF!</v>
      </c>
      <c r="U107" s="406" t="e">
        <f t="shared" si="60"/>
        <v>#REF!</v>
      </c>
      <c r="V107" s="54" t="e">
        <f t="shared" si="60"/>
        <v>#REF!</v>
      </c>
      <c r="W107" s="407" t="e">
        <f t="shared" si="60"/>
        <v>#REF!</v>
      </c>
      <c r="X107" s="406" t="e">
        <f t="shared" si="60"/>
        <v>#REF!</v>
      </c>
      <c r="Y107" s="406" t="e">
        <f t="shared" si="60"/>
        <v>#REF!</v>
      </c>
      <c r="Z107" s="406" t="e">
        <f t="shared" si="60"/>
        <v>#REF!</v>
      </c>
      <c r="AA107" s="406" t="e">
        <f t="shared" si="60"/>
        <v>#REF!</v>
      </c>
      <c r="AB107" s="406" t="e">
        <f t="shared" si="60"/>
        <v>#REF!</v>
      </c>
      <c r="AC107" s="406" t="e">
        <f t="shared" si="60"/>
        <v>#REF!</v>
      </c>
      <c r="AD107" s="54" t="e">
        <f t="shared" si="60"/>
        <v>#REF!</v>
      </c>
      <c r="AE107" s="54"/>
      <c r="AF107" s="462">
        <f t="shared" si="32"/>
        <v>1.1666666666666667</v>
      </c>
      <c r="AG107" s="54"/>
      <c r="AH107" s="463">
        <f t="shared" si="55"/>
        <v>29</v>
      </c>
      <c r="AI107" s="55"/>
      <c r="AJ107" s="481" t="str">
        <f>IF(ISERROR(VLOOKUP(E107,'2004'!$P$10:$AB$18,13,0)),"-",VLOOKUP(E107,'2004'!$P$10:$AB$18,13,0))</f>
        <v>-</v>
      </c>
      <c r="AK107" s="360" t="str">
        <f>IF(ISERROR(VLOOKUP(E107,'2005'!$P$10:$AB$18,13,0)),"-",VLOOKUP(E107,'2005'!$P$10:$AB$18,13,0))</f>
        <v>-</v>
      </c>
      <c r="AL107" s="360" t="str">
        <f>IF(ISERROR(VLOOKUP(E107,'2006'!$P$10:$AB$60,13,0)),"-",VLOOKUP(E107,'2006'!$P$10:$AB$60,13,0))</f>
        <v>-</v>
      </c>
      <c r="AM107" s="360" t="str">
        <f>IF(ISERROR(VLOOKUP(E107,'2007'!$P$10:$AB$60,13,0)),"-",VLOOKUP(E107,'2007'!$P$10:$AB$60,13,0))</f>
        <v>-</v>
      </c>
      <c r="AN107" s="360">
        <f>IF(ISERROR(VLOOKUP(E107,'2008'!$P$10:$AB$60,13,0)),"-",VLOOKUP(E107,'2008'!$P$10:$AB$60,13,0))</f>
        <v>29</v>
      </c>
      <c r="AO107" s="360" t="str">
        <f>IF(ISERROR(VLOOKUP(E107,'2009'!$P$10:$AB$80,13,0)),"-",VLOOKUP(E107,'2009'!$P$10:$AB$80,13,0))</f>
        <v>-</v>
      </c>
      <c r="AP107" s="360" t="str">
        <f>IF(ISERROR(VLOOKUP(E107,'2010'!$P$10:$AB$42,13,0)),"-",VLOOKUP(E107,'2010'!$P$10:$AB$42,13,0))</f>
        <v>-</v>
      </c>
      <c r="AQ107" s="360" t="str">
        <f>IF(ISERROR(VLOOKUP(E107,'2011'!$P$10:$AB$28,13,0)),"-",VLOOKUP(E107,'2011'!$P$10:$AB$28,13,0))</f>
        <v>-</v>
      </c>
      <c r="AR107" s="360" t="str">
        <f>IF(ISERROR(VLOOKUP(E107,'2012'!$P$10:$AB$46,13,0)),"-",VLOOKUP(E107,'2012'!$P$10:$AB$46,13,0))</f>
        <v>-</v>
      </c>
      <c r="AS107" s="360" t="str">
        <f>IF(ISERROR(VLOOKUP(E107,'2013'!$P$10:$AB$45,13,0)),"-",VLOOKUP(E107,'2013'!$P$10:$AB$45,13,0))</f>
        <v>-</v>
      </c>
      <c r="AT107" s="360" t="str">
        <f>IF(ISERROR(VLOOKUP(E107,'2014'!$P$10:$AB$43,13,0)),"-",VLOOKUP(E107,'2014'!$P$10:$AB$43,13,0))</f>
        <v>-</v>
      </c>
      <c r="AU107" s="360" t="str">
        <f>IF(ISERROR(VLOOKUP(E107,'2015'!$P$10:$AB$69,13,0)),"-",VLOOKUP(E107,'2015'!$P$10:$AB$69,13,0))</f>
        <v>-</v>
      </c>
      <c r="AV107" s="360" t="str">
        <f>IF(ISERROR(VLOOKUP(E107,'2016'!$P$10:$AB$49,13,0)),"-",VLOOKUP(E107,'2016'!$P$10:$AB$49,13,0))</f>
        <v>-</v>
      </c>
      <c r="AW107" s="458" t="str">
        <f>IF(ISERROR(VLOOKUP(E107,'2017'!$P$10:$AB$47,13,0)),"-",VLOOKUP(E107,'2017'!$P$10:$AB$47,13,0))</f>
        <v>-</v>
      </c>
      <c r="AX107" s="359" t="str">
        <f>IF(ISERROR(VLOOKUP(E107,'2018'!$P$10:$AB$55,13,0)),"-",VLOOKUP(E107,'2018'!$P$10:$AB$55,13,0))</f>
        <v>-</v>
      </c>
      <c r="AY107" s="359" t="str">
        <f>IF(ISERROR(VLOOKUP(E107,'2019'!$P$10:$AB$55,13,0)),"-",VLOOKUP(E107,'2019'!$P$10:$AB$55,13,0))</f>
        <v>-</v>
      </c>
      <c r="AZ107" s="359" t="str">
        <f>IF(ISERROR(VLOOKUP(E107,'2020'!$P$10:$AB$47,13,0)),"-",VLOOKUP(E107,'2020'!$P$10:$AB$47,13,0))</f>
        <v>-</v>
      </c>
      <c r="BA107" s="480" t="str">
        <f>IF(ISERROR(VLOOKUP(E107,'2021'!$P$10:$AB$47,13,0)),"-",VLOOKUP(E107,'2021'!$P$10:$AB$47,13,0))</f>
        <v>-</v>
      </c>
      <c r="BB107" s="358"/>
      <c r="BD107" s="25">
        <f t="shared" si="56"/>
        <v>129</v>
      </c>
      <c r="BE107" s="5" t="s">
        <v>314</v>
      </c>
      <c r="BF107" s="3">
        <f>IF(ISERROR(VLOOKUP($BE107,Tables!$M$3:$U$201,BF$2,0)),"0",(VLOOKUP($BE107,Tables!$M$3:$U$201,BF$2,0)))</f>
        <v>18</v>
      </c>
      <c r="BG107" s="4">
        <f>IF(ISERROR(VLOOKUP($BE107,Tables!$M$3:$U$201,BG$2,0)),"0",(VLOOKUP($BE107,Tables!$M$3:$U$201,BG$2,0)))</f>
        <v>3</v>
      </c>
      <c r="BH107" s="4">
        <f>IF(ISERROR(VLOOKUP($BE107,Tables!$M$3:$U$201,BH$2,0)),"0",(VLOOKUP($BE107,Tables!$M$3:$U$201,BH$2,0)))</f>
        <v>1</v>
      </c>
      <c r="BI107" s="4">
        <f>IF(ISERROR(VLOOKUP($BE107,Tables!$M$3:$U$201,BI$2,0)),"0",(VLOOKUP($BE107,Tables!$M$3:$U$201,BI$2,0)))</f>
        <v>14</v>
      </c>
      <c r="BJ107" s="4">
        <f>IF(ISERROR(VLOOKUP($BE107,Tables!$M$3:$U$201,BJ$2,0)),"0",(VLOOKUP($BE107,Tables!$M$3:$U$201,BJ$2,0)))</f>
        <v>13</v>
      </c>
      <c r="BK107" s="4">
        <f>IF(ISERROR(VLOOKUP($BE107,Tables!$M$3:$U$201,BK$2,0)),"0",(VLOOKUP($BE107,Tables!$M$3:$U$201,BK$2,0)))</f>
        <v>66</v>
      </c>
      <c r="BL107" s="4">
        <f>IF(ISERROR(VLOOKUP($BE107,Tables!$M$3:$U$201,BL$2,0)),"0",(VLOOKUP($BE107,Tables!$M$3:$U$201,BL$2,0)))</f>
        <v>-53</v>
      </c>
      <c r="BM107" s="321">
        <f>IF(ISERROR(VLOOKUP($BE107,Tables!$M$3:$U$201,BM$2,0)),"0",(VLOOKUP($BE107,Tables!$M$3:$U$201,BM$2,0)))</f>
        <v>10</v>
      </c>
      <c r="BN107" s="20">
        <v>101</v>
      </c>
      <c r="BO107" s="12">
        <f t="shared" si="42"/>
        <v>125</v>
      </c>
      <c r="BP107" s="13">
        <f t="shared" si="43"/>
        <v>6</v>
      </c>
      <c r="BQ107" s="12">
        <f t="shared" si="44"/>
        <v>145</v>
      </c>
      <c r="BR107" s="13">
        <f t="shared" si="45"/>
        <v>1</v>
      </c>
      <c r="BS107" s="12" t="str">
        <f t="shared" si="46"/>
        <v/>
      </c>
      <c r="BT107" s="16">
        <f t="shared" si="47"/>
        <v>125145000</v>
      </c>
      <c r="BU107" s="13">
        <f t="shared" si="48"/>
        <v>1</v>
      </c>
      <c r="BV107" s="24" t="str">
        <f t="shared" si="49"/>
        <v>0</v>
      </c>
      <c r="BW107" s="14">
        <v>101</v>
      </c>
      <c r="BX107" s="16">
        <f t="shared" si="50"/>
        <v>125145000000</v>
      </c>
      <c r="BY107" s="15" t="e">
        <f>VLOOKUP(E107,#REF!,2,0)</f>
        <v>#REF!</v>
      </c>
      <c r="BZ107" s="15">
        <f t="shared" si="51"/>
        <v>129</v>
      </c>
      <c r="CA107" s="424">
        <f t="shared" si="52"/>
        <v>1</v>
      </c>
    </row>
    <row r="108" spans="1:79" ht="26.25" customHeight="1" thickBot="1" x14ac:dyDescent="0.3">
      <c r="A108" s="55"/>
      <c r="B108" s="726">
        <f t="shared" si="33"/>
        <v>102</v>
      </c>
      <c r="C108" s="727"/>
      <c r="D108" s="350"/>
      <c r="E108" s="38" t="str">
        <f t="shared" si="53"/>
        <v>marcin20</v>
      </c>
      <c r="F108" s="39">
        <f t="shared" si="54"/>
        <v>1</v>
      </c>
      <c r="G108" s="40">
        <f t="shared" si="34"/>
        <v>16</v>
      </c>
      <c r="H108" s="41">
        <f t="shared" si="35"/>
        <v>6</v>
      </c>
      <c r="I108" s="41">
        <f t="shared" si="36"/>
        <v>2</v>
      </c>
      <c r="J108" s="41">
        <f t="shared" si="37"/>
        <v>8</v>
      </c>
      <c r="K108" s="41">
        <f t="shared" si="38"/>
        <v>46</v>
      </c>
      <c r="L108" s="41">
        <f t="shared" si="39"/>
        <v>30</v>
      </c>
      <c r="M108" s="42">
        <f t="shared" si="40"/>
        <v>16</v>
      </c>
      <c r="N108" s="43">
        <f t="shared" si="41"/>
        <v>20</v>
      </c>
      <c r="O108" s="406" t="e">
        <f t="shared" si="60"/>
        <v>#REF!</v>
      </c>
      <c r="P108" s="406" t="e">
        <f t="shared" si="60"/>
        <v>#REF!</v>
      </c>
      <c r="Q108" s="406" t="e">
        <f t="shared" si="60"/>
        <v>#REF!</v>
      </c>
      <c r="R108" s="406" t="e">
        <f t="shared" si="60"/>
        <v>#REF!</v>
      </c>
      <c r="S108" s="406" t="e">
        <f t="shared" si="60"/>
        <v>#REF!</v>
      </c>
      <c r="T108" s="406" t="e">
        <f t="shared" si="60"/>
        <v>#REF!</v>
      </c>
      <c r="U108" s="406" t="e">
        <f t="shared" si="60"/>
        <v>#REF!</v>
      </c>
      <c r="V108" s="54" t="e">
        <f t="shared" si="60"/>
        <v>#REF!</v>
      </c>
      <c r="W108" s="407" t="e">
        <f t="shared" si="60"/>
        <v>#REF!</v>
      </c>
      <c r="X108" s="406" t="e">
        <f t="shared" si="60"/>
        <v>#REF!</v>
      </c>
      <c r="Y108" s="406" t="e">
        <f t="shared" si="60"/>
        <v>#REF!</v>
      </c>
      <c r="Z108" s="406" t="e">
        <f t="shared" si="60"/>
        <v>#REF!</v>
      </c>
      <c r="AA108" s="406" t="e">
        <f t="shared" si="60"/>
        <v>#REF!</v>
      </c>
      <c r="AB108" s="406" t="e">
        <f t="shared" si="60"/>
        <v>#REF!</v>
      </c>
      <c r="AC108" s="406" t="e">
        <f t="shared" si="60"/>
        <v>#REF!</v>
      </c>
      <c r="AD108" s="54" t="e">
        <f t="shared" si="60"/>
        <v>#REF!</v>
      </c>
      <c r="AE108" s="54"/>
      <c r="AF108" s="462">
        <f t="shared" si="32"/>
        <v>1.25</v>
      </c>
      <c r="AG108" s="54"/>
      <c r="AH108" s="463">
        <f t="shared" si="55"/>
        <v>38</v>
      </c>
      <c r="AI108" s="55"/>
      <c r="AJ108" s="481" t="str">
        <f>IF(ISERROR(VLOOKUP(E108,'2004'!$P$10:$AB$18,13,0)),"-",VLOOKUP(E108,'2004'!$P$10:$AB$18,13,0))</f>
        <v>-</v>
      </c>
      <c r="AK108" s="360" t="str">
        <f>IF(ISERROR(VLOOKUP(E108,'2005'!$P$10:$AB$18,13,0)),"-",VLOOKUP(E108,'2005'!$P$10:$AB$18,13,0))</f>
        <v>-</v>
      </c>
      <c r="AL108" s="360" t="str">
        <f>IF(ISERROR(VLOOKUP(E108,'2006'!$P$10:$AB$60,13,0)),"-",VLOOKUP(E108,'2006'!$P$10:$AB$60,13,0))</f>
        <v>-</v>
      </c>
      <c r="AM108" s="360" t="str">
        <f>IF(ISERROR(VLOOKUP(E108,'2007'!$P$10:$AB$60,13,0)),"-",VLOOKUP(E108,'2007'!$P$10:$AB$60,13,0))</f>
        <v>-</v>
      </c>
      <c r="AN108" s="360" t="str">
        <f>IF(ISERROR(VLOOKUP(E108,'2008'!$P$10:$AB$60,13,0)),"-",VLOOKUP(E108,'2008'!$P$10:$AB$60,13,0))</f>
        <v>-</v>
      </c>
      <c r="AO108" s="360" t="str">
        <f>IF(ISERROR(VLOOKUP(E108,'2009'!$P$10:$AB$80,13,0)),"-",VLOOKUP(E108,'2009'!$P$10:$AB$80,13,0))</f>
        <v>-</v>
      </c>
      <c r="AP108" s="360" t="str">
        <f>IF(ISERROR(VLOOKUP(E108,'2010'!$P$10:$AB$42,13,0)),"-",VLOOKUP(E108,'2010'!$P$10:$AB$42,13,0))</f>
        <v>-</v>
      </c>
      <c r="AQ108" s="360" t="str">
        <f>IF(ISERROR(VLOOKUP(E108,'2011'!$P$10:$AB$28,13,0)),"-",VLOOKUP(E108,'2011'!$P$10:$AB$28,13,0))</f>
        <v>-</v>
      </c>
      <c r="AR108" s="360" t="str">
        <f>IF(ISERROR(VLOOKUP(E108,'2012'!$P$10:$AB$46,13,0)),"-",VLOOKUP(E108,'2012'!$P$10:$AB$46,13,0))</f>
        <v>-</v>
      </c>
      <c r="AS108" s="360" t="str">
        <f>IF(ISERROR(VLOOKUP(E108,'2013'!$P$10:$AB$45,13,0)),"-",VLOOKUP(E108,'2013'!$P$10:$AB$45,13,0))</f>
        <v>-</v>
      </c>
      <c r="AT108" s="360" t="str">
        <f>IF(ISERROR(VLOOKUP(E108,'2014'!$P$10:$AB$43,13,0)),"-",VLOOKUP(E108,'2014'!$P$10:$AB$43,13,0))</f>
        <v>-</v>
      </c>
      <c r="AU108" s="360">
        <f>IF(ISERROR(VLOOKUP(E108,'2015'!$P$10:$AB$69,13,0)),"-",VLOOKUP(E108,'2015'!$P$10:$AB$69,13,0))</f>
        <v>38</v>
      </c>
      <c r="AV108" s="360" t="str">
        <f>IF(ISERROR(VLOOKUP(E108,'2016'!$P$10:$AB$49,13,0)),"-",VLOOKUP(E108,'2016'!$P$10:$AB$49,13,0))</f>
        <v>-</v>
      </c>
      <c r="AW108" s="458" t="str">
        <f>IF(ISERROR(VLOOKUP(E108,'2017'!$P$10:$AB$47,13,0)),"-",VLOOKUP(E108,'2017'!$P$10:$AB$47,13,0))</f>
        <v>-</v>
      </c>
      <c r="AX108" s="359" t="str">
        <f>IF(ISERROR(VLOOKUP(E108,'2018'!$P$10:$AB$55,13,0)),"-",VLOOKUP(E108,'2018'!$P$10:$AB$55,13,0))</f>
        <v>-</v>
      </c>
      <c r="AY108" s="359" t="str">
        <f>IF(ISERROR(VLOOKUP(E108,'2019'!$P$10:$AB$55,13,0)),"-",VLOOKUP(E108,'2019'!$P$10:$AB$55,13,0))</f>
        <v>-</v>
      </c>
      <c r="AZ108" s="359" t="str">
        <f>IF(ISERROR(VLOOKUP(E108,'2020'!$P$10:$AB$47,13,0)),"-",VLOOKUP(E108,'2020'!$P$10:$AB$47,13,0))</f>
        <v>-</v>
      </c>
      <c r="BA108" s="480" t="str">
        <f>IF(ISERROR(VLOOKUP(E108,'2021'!$P$10:$AB$47,13,0)),"-",VLOOKUP(E108,'2021'!$P$10:$AB$47,13,0))</f>
        <v>-</v>
      </c>
      <c r="BB108" s="358"/>
      <c r="BD108" s="25">
        <f t="shared" si="56"/>
        <v>85</v>
      </c>
      <c r="BE108" s="5" t="s">
        <v>41</v>
      </c>
      <c r="BF108" s="3">
        <f>IF(ISERROR(VLOOKUP($BE108,Tables!$M$3:$U$201,BF$2,0)),"0",(VLOOKUP($BE108,Tables!$M$3:$U$201,BF$2,0)))</f>
        <v>30</v>
      </c>
      <c r="BG108" s="4">
        <f>IF(ISERROR(VLOOKUP($BE108,Tables!$M$3:$U$201,BG$2,0)),"0",(VLOOKUP($BE108,Tables!$M$3:$U$201,BG$2,0)))</f>
        <v>7</v>
      </c>
      <c r="BH108" s="4">
        <f>IF(ISERROR(VLOOKUP($BE108,Tables!$M$3:$U$201,BH$2,0)),"0",(VLOOKUP($BE108,Tables!$M$3:$U$201,BH$2,0)))</f>
        <v>7</v>
      </c>
      <c r="BI108" s="4">
        <f>IF(ISERROR(VLOOKUP($BE108,Tables!$M$3:$U$201,BI$2,0)),"0",(VLOOKUP($BE108,Tables!$M$3:$U$201,BI$2,0)))</f>
        <v>16</v>
      </c>
      <c r="BJ108" s="4">
        <f>IF(ISERROR(VLOOKUP($BE108,Tables!$M$3:$U$201,BJ$2,0)),"0",(VLOOKUP($BE108,Tables!$M$3:$U$201,BJ$2,0)))</f>
        <v>40</v>
      </c>
      <c r="BK108" s="4">
        <f>IF(ISERROR(VLOOKUP($BE108,Tables!$M$3:$U$201,BK$2,0)),"0",(VLOOKUP($BE108,Tables!$M$3:$U$201,BK$2,0)))</f>
        <v>58</v>
      </c>
      <c r="BL108" s="4">
        <f>IF(ISERROR(VLOOKUP($BE108,Tables!$M$3:$U$201,BL$2,0)),"0",(VLOOKUP($BE108,Tables!$M$3:$U$201,BL$2,0)))</f>
        <v>-18</v>
      </c>
      <c r="BM108" s="321">
        <f>IF(ISERROR(VLOOKUP($BE108,Tables!$M$3:$U$201,BM$2,0)),"0",(VLOOKUP($BE108,Tables!$M$3:$U$201,BM$2,0)))</f>
        <v>28</v>
      </c>
      <c r="BN108" s="20">
        <v>102</v>
      </c>
      <c r="BO108" s="12">
        <f t="shared" si="42"/>
        <v>85</v>
      </c>
      <c r="BP108" s="13">
        <f t="shared" si="43"/>
        <v>1</v>
      </c>
      <c r="BQ108" s="12" t="str">
        <f t="shared" si="44"/>
        <v/>
      </c>
      <c r="BR108" s="13">
        <f t="shared" si="45"/>
        <v>1</v>
      </c>
      <c r="BS108" s="12" t="str">
        <f t="shared" si="46"/>
        <v/>
      </c>
      <c r="BT108" s="16">
        <f t="shared" si="47"/>
        <v>85000000</v>
      </c>
      <c r="BU108" s="13">
        <f t="shared" si="48"/>
        <v>1</v>
      </c>
      <c r="BV108" s="24" t="str">
        <f t="shared" si="49"/>
        <v>0</v>
      </c>
      <c r="BW108" s="14">
        <v>102</v>
      </c>
      <c r="BX108" s="16">
        <f t="shared" si="50"/>
        <v>85000000000</v>
      </c>
      <c r="BY108" s="15" t="e">
        <f>VLOOKUP(E108,#REF!,2,0)</f>
        <v>#REF!</v>
      </c>
      <c r="BZ108" s="15">
        <f t="shared" si="51"/>
        <v>85</v>
      </c>
      <c r="CA108" s="424">
        <f t="shared" si="52"/>
        <v>1</v>
      </c>
    </row>
    <row r="109" spans="1:79" ht="26.25" customHeight="1" thickBot="1" x14ac:dyDescent="0.3">
      <c r="A109" s="55"/>
      <c r="B109" s="726">
        <f t="shared" si="33"/>
        <v>103</v>
      </c>
      <c r="C109" s="727"/>
      <c r="D109" s="350"/>
      <c r="E109" s="38" t="str">
        <f t="shared" si="53"/>
        <v>LIK</v>
      </c>
      <c r="F109" s="39">
        <f t="shared" si="54"/>
        <v>1</v>
      </c>
      <c r="G109" s="40">
        <f t="shared" si="34"/>
        <v>16</v>
      </c>
      <c r="H109" s="41">
        <f t="shared" si="35"/>
        <v>5</v>
      </c>
      <c r="I109" s="41">
        <f t="shared" si="36"/>
        <v>5</v>
      </c>
      <c r="J109" s="41">
        <f t="shared" si="37"/>
        <v>6</v>
      </c>
      <c r="K109" s="41">
        <f t="shared" si="38"/>
        <v>30</v>
      </c>
      <c r="L109" s="41">
        <f t="shared" si="39"/>
        <v>24</v>
      </c>
      <c r="M109" s="42">
        <f t="shared" si="40"/>
        <v>6</v>
      </c>
      <c r="N109" s="43">
        <f t="shared" si="41"/>
        <v>20</v>
      </c>
      <c r="O109" s="406" t="e">
        <f t="shared" si="60"/>
        <v>#REF!</v>
      </c>
      <c r="P109" s="406" t="e">
        <f t="shared" si="60"/>
        <v>#REF!</v>
      </c>
      <c r="Q109" s="406" t="e">
        <f t="shared" si="60"/>
        <v>#REF!</v>
      </c>
      <c r="R109" s="406" t="e">
        <f t="shared" si="60"/>
        <v>#REF!</v>
      </c>
      <c r="S109" s="406" t="e">
        <f t="shared" si="60"/>
        <v>#REF!</v>
      </c>
      <c r="T109" s="406" t="e">
        <f t="shared" si="60"/>
        <v>#REF!</v>
      </c>
      <c r="U109" s="406" t="e">
        <f t="shared" si="60"/>
        <v>#REF!</v>
      </c>
      <c r="V109" s="54" t="e">
        <f t="shared" si="60"/>
        <v>#REF!</v>
      </c>
      <c r="W109" s="407" t="e">
        <f t="shared" si="60"/>
        <v>#REF!</v>
      </c>
      <c r="X109" s="406" t="e">
        <f t="shared" si="60"/>
        <v>#REF!</v>
      </c>
      <c r="Y109" s="406" t="e">
        <f t="shared" si="60"/>
        <v>#REF!</v>
      </c>
      <c r="Z109" s="406" t="e">
        <f t="shared" si="60"/>
        <v>#REF!</v>
      </c>
      <c r="AA109" s="406" t="e">
        <f t="shared" si="60"/>
        <v>#REF!</v>
      </c>
      <c r="AB109" s="406" t="e">
        <f t="shared" si="60"/>
        <v>#REF!</v>
      </c>
      <c r="AC109" s="406" t="e">
        <f t="shared" si="60"/>
        <v>#REF!</v>
      </c>
      <c r="AD109" s="54" t="e">
        <f t="shared" si="60"/>
        <v>#REF!</v>
      </c>
      <c r="AE109" s="54"/>
      <c r="AF109" s="462">
        <f t="shared" si="32"/>
        <v>1.25</v>
      </c>
      <c r="AG109" s="54"/>
      <c r="AH109" s="463">
        <f t="shared" si="55"/>
        <v>26</v>
      </c>
      <c r="AI109" s="55"/>
      <c r="AJ109" s="481" t="str">
        <f>IF(ISERROR(VLOOKUP(E109,'2004'!$P$10:$AB$18,13,0)),"-",VLOOKUP(E109,'2004'!$P$10:$AB$18,13,0))</f>
        <v>-</v>
      </c>
      <c r="AK109" s="360" t="str">
        <f>IF(ISERROR(VLOOKUP(E109,'2005'!$P$10:$AB$18,13,0)),"-",VLOOKUP(E109,'2005'!$P$10:$AB$18,13,0))</f>
        <v>-</v>
      </c>
      <c r="AL109" s="360" t="str">
        <f>IF(ISERROR(VLOOKUP(E109,'2006'!$P$10:$AB$60,13,0)),"-",VLOOKUP(E109,'2006'!$P$10:$AB$60,13,0))</f>
        <v>-</v>
      </c>
      <c r="AM109" s="360" t="str">
        <f>IF(ISERROR(VLOOKUP(E109,'2007'!$P$10:$AB$60,13,0)),"-",VLOOKUP(E109,'2007'!$P$10:$AB$60,13,0))</f>
        <v>-</v>
      </c>
      <c r="AN109" s="360" t="str">
        <f>IF(ISERROR(VLOOKUP(E109,'2008'!$P$10:$AB$60,13,0)),"-",VLOOKUP(E109,'2008'!$P$10:$AB$60,13,0))</f>
        <v>-</v>
      </c>
      <c r="AO109" s="360">
        <f>IF(ISERROR(VLOOKUP(E109,'2009'!$P$10:$AB$80,13,0)),"-",VLOOKUP(E109,'2009'!$P$10:$AB$80,13,0))</f>
        <v>26</v>
      </c>
      <c r="AP109" s="360" t="str">
        <f>IF(ISERROR(VLOOKUP(E109,'2010'!$P$10:$AB$42,13,0)),"-",VLOOKUP(E109,'2010'!$P$10:$AB$42,13,0))</f>
        <v>-</v>
      </c>
      <c r="AQ109" s="360" t="str">
        <f>IF(ISERROR(VLOOKUP(E109,'2011'!$P$10:$AB$28,13,0)),"-",VLOOKUP(E109,'2011'!$P$10:$AB$28,13,0))</f>
        <v>-</v>
      </c>
      <c r="AR109" s="360" t="str">
        <f>IF(ISERROR(VLOOKUP(E109,'2012'!$P$10:$AB$46,13,0)),"-",VLOOKUP(E109,'2012'!$P$10:$AB$46,13,0))</f>
        <v>-</v>
      </c>
      <c r="AS109" s="360" t="str">
        <f>IF(ISERROR(VLOOKUP(E109,'2013'!$P$10:$AB$45,13,0)),"-",VLOOKUP(E109,'2013'!$P$10:$AB$45,13,0))</f>
        <v>-</v>
      </c>
      <c r="AT109" s="360" t="str">
        <f>IF(ISERROR(VLOOKUP(E109,'2014'!$P$10:$AB$43,13,0)),"-",VLOOKUP(E109,'2014'!$P$10:$AB$43,13,0))</f>
        <v>-</v>
      </c>
      <c r="AU109" s="360" t="str">
        <f>IF(ISERROR(VLOOKUP(E109,'2015'!$P$10:$AB$69,13,0)),"-",VLOOKUP(E109,'2015'!$P$10:$AB$69,13,0))</f>
        <v>-</v>
      </c>
      <c r="AV109" s="360" t="str">
        <f>IF(ISERROR(VLOOKUP(E109,'2016'!$P$10:$AB$49,13,0)),"-",VLOOKUP(E109,'2016'!$P$10:$AB$49,13,0))</f>
        <v>-</v>
      </c>
      <c r="AW109" s="458" t="str">
        <f>IF(ISERROR(VLOOKUP(E109,'2017'!$P$10:$AB$47,13,0)),"-",VLOOKUP(E109,'2017'!$P$10:$AB$47,13,0))</f>
        <v>-</v>
      </c>
      <c r="AX109" s="359" t="str">
        <f>IF(ISERROR(VLOOKUP(E109,'2018'!$P$10:$AB$55,13,0)),"-",VLOOKUP(E109,'2018'!$P$10:$AB$55,13,0))</f>
        <v>-</v>
      </c>
      <c r="AY109" s="359" t="str">
        <f>IF(ISERROR(VLOOKUP(E109,'2019'!$P$10:$AB$55,13,0)),"-",VLOOKUP(E109,'2019'!$P$10:$AB$55,13,0))</f>
        <v>-</v>
      </c>
      <c r="AZ109" s="359" t="str">
        <f>IF(ISERROR(VLOOKUP(E109,'2020'!$P$10:$AB$47,13,0)),"-",VLOOKUP(E109,'2020'!$P$10:$AB$47,13,0))</f>
        <v>-</v>
      </c>
      <c r="BA109" s="480" t="str">
        <f>IF(ISERROR(VLOOKUP(E109,'2021'!$P$10:$AB$47,13,0)),"-",VLOOKUP(E109,'2021'!$P$10:$AB$47,13,0))</f>
        <v>-</v>
      </c>
      <c r="BB109" s="358"/>
      <c r="BD109" s="25">
        <f t="shared" si="56"/>
        <v>139</v>
      </c>
      <c r="BE109" s="5" t="s">
        <v>219</v>
      </c>
      <c r="BF109" s="3">
        <f>IF(ISERROR(VLOOKUP($BE109,Tables!$M$3:$U$201,BF$2,0)),"0",(VLOOKUP($BE109,Tables!$M$3:$U$201,BF$2,0)))</f>
        <v>14</v>
      </c>
      <c r="BG109" s="4">
        <f>IF(ISERROR(VLOOKUP($BE109,Tables!$M$3:$U$201,BG$2,0)),"0",(VLOOKUP($BE109,Tables!$M$3:$U$201,BG$2,0)))</f>
        <v>2</v>
      </c>
      <c r="BH109" s="4">
        <f>IF(ISERROR(VLOOKUP($BE109,Tables!$M$3:$U$201,BH$2,0)),"0",(VLOOKUP($BE109,Tables!$M$3:$U$201,BH$2,0)))</f>
        <v>1</v>
      </c>
      <c r="BI109" s="4">
        <f>IF(ISERROR(VLOOKUP($BE109,Tables!$M$3:$U$201,BI$2,0)),"0",(VLOOKUP($BE109,Tables!$M$3:$U$201,BI$2,0)))</f>
        <v>11</v>
      </c>
      <c r="BJ109" s="4">
        <f>IF(ISERROR(VLOOKUP($BE109,Tables!$M$3:$U$201,BJ$2,0)),"0",(VLOOKUP($BE109,Tables!$M$3:$U$201,BJ$2,0)))</f>
        <v>15</v>
      </c>
      <c r="BK109" s="4">
        <f>IF(ISERROR(VLOOKUP($BE109,Tables!$M$3:$U$201,BK$2,0)),"0",(VLOOKUP($BE109,Tables!$M$3:$U$201,BK$2,0)))</f>
        <v>37</v>
      </c>
      <c r="BL109" s="4">
        <f>IF(ISERROR(VLOOKUP($BE109,Tables!$M$3:$U$201,BL$2,0)),"0",(VLOOKUP($BE109,Tables!$M$3:$U$201,BL$2,0)))</f>
        <v>-22</v>
      </c>
      <c r="BM109" s="321">
        <f>IF(ISERROR(VLOOKUP($BE109,Tables!$M$3:$U$201,BM$2,0)),"0",(VLOOKUP($BE109,Tables!$M$3:$U$201,BM$2,0)))</f>
        <v>7</v>
      </c>
      <c r="BN109" s="20">
        <v>103</v>
      </c>
      <c r="BO109" s="12">
        <f t="shared" si="42"/>
        <v>138</v>
      </c>
      <c r="BP109" s="13">
        <f t="shared" si="43"/>
        <v>6</v>
      </c>
      <c r="BQ109" s="12">
        <f t="shared" si="44"/>
        <v>93</v>
      </c>
      <c r="BR109" s="13">
        <f t="shared" si="45"/>
        <v>3</v>
      </c>
      <c r="BS109" s="12">
        <f t="shared" si="46"/>
        <v>132</v>
      </c>
      <c r="BT109" s="16">
        <f t="shared" si="47"/>
        <v>138093132</v>
      </c>
      <c r="BU109" s="13">
        <f t="shared" si="48"/>
        <v>1</v>
      </c>
      <c r="BV109" s="24" t="str">
        <f t="shared" si="49"/>
        <v>0</v>
      </c>
      <c r="BW109" s="14">
        <v>103</v>
      </c>
      <c r="BX109" s="16">
        <f t="shared" si="50"/>
        <v>138093132000</v>
      </c>
      <c r="BY109" s="15" t="e">
        <f>VLOOKUP(E109,#REF!,2,0)</f>
        <v>#REF!</v>
      </c>
      <c r="BZ109" s="15">
        <f t="shared" si="51"/>
        <v>139</v>
      </c>
      <c r="CA109" s="424">
        <f t="shared" si="52"/>
        <v>1</v>
      </c>
    </row>
    <row r="110" spans="1:79" ht="26.25" customHeight="1" thickBot="1" x14ac:dyDescent="0.3">
      <c r="A110" s="55"/>
      <c r="B110" s="726">
        <f t="shared" si="33"/>
        <v>104</v>
      </c>
      <c r="C110" s="727"/>
      <c r="D110" s="350"/>
      <c r="E110" s="38" t="str">
        <f t="shared" si="53"/>
        <v>postlarval</v>
      </c>
      <c r="F110" s="39">
        <f t="shared" si="54"/>
        <v>1</v>
      </c>
      <c r="G110" s="40">
        <f t="shared" si="34"/>
        <v>20</v>
      </c>
      <c r="H110" s="41">
        <f t="shared" si="35"/>
        <v>5</v>
      </c>
      <c r="I110" s="41">
        <f t="shared" si="36"/>
        <v>5</v>
      </c>
      <c r="J110" s="41">
        <f t="shared" si="37"/>
        <v>10</v>
      </c>
      <c r="K110" s="41">
        <f t="shared" si="38"/>
        <v>32</v>
      </c>
      <c r="L110" s="41">
        <f t="shared" si="39"/>
        <v>45</v>
      </c>
      <c r="M110" s="42">
        <f t="shared" si="40"/>
        <v>-13</v>
      </c>
      <c r="N110" s="43">
        <f t="shared" si="41"/>
        <v>20</v>
      </c>
      <c r="O110" s="406" t="e">
        <f t="shared" si="60"/>
        <v>#REF!</v>
      </c>
      <c r="P110" s="406" t="e">
        <f t="shared" si="60"/>
        <v>#REF!</v>
      </c>
      <c r="Q110" s="406" t="e">
        <f t="shared" si="60"/>
        <v>#REF!</v>
      </c>
      <c r="R110" s="406" t="e">
        <f t="shared" si="60"/>
        <v>#REF!</v>
      </c>
      <c r="S110" s="406" t="e">
        <f t="shared" si="60"/>
        <v>#REF!</v>
      </c>
      <c r="T110" s="406" t="e">
        <f t="shared" si="60"/>
        <v>#REF!</v>
      </c>
      <c r="U110" s="406" t="e">
        <f t="shared" si="60"/>
        <v>#REF!</v>
      </c>
      <c r="V110" s="54" t="e">
        <f t="shared" si="60"/>
        <v>#REF!</v>
      </c>
      <c r="W110" s="407" t="e">
        <f t="shared" si="60"/>
        <v>#REF!</v>
      </c>
      <c r="X110" s="406" t="e">
        <f t="shared" si="60"/>
        <v>#REF!</v>
      </c>
      <c r="Y110" s="406" t="e">
        <f t="shared" si="60"/>
        <v>#REF!</v>
      </c>
      <c r="Z110" s="406" t="e">
        <f t="shared" si="60"/>
        <v>#REF!</v>
      </c>
      <c r="AA110" s="406" t="e">
        <f t="shared" si="60"/>
        <v>#REF!</v>
      </c>
      <c r="AB110" s="406" t="e">
        <f t="shared" si="60"/>
        <v>#REF!</v>
      </c>
      <c r="AC110" s="406" t="e">
        <f t="shared" si="60"/>
        <v>#REF!</v>
      </c>
      <c r="AD110" s="54" t="e">
        <f t="shared" si="60"/>
        <v>#REF!</v>
      </c>
      <c r="AE110" s="54"/>
      <c r="AF110" s="462">
        <f t="shared" si="32"/>
        <v>1</v>
      </c>
      <c r="AG110" s="54"/>
      <c r="AH110" s="463">
        <f t="shared" si="55"/>
        <v>16</v>
      </c>
      <c r="AI110" s="55"/>
      <c r="AJ110" s="481" t="str">
        <f>IF(ISERROR(VLOOKUP(E110,'2004'!$P$10:$AB$18,13,0)),"-",VLOOKUP(E110,'2004'!$P$10:$AB$18,13,0))</f>
        <v>-</v>
      </c>
      <c r="AK110" s="360" t="str">
        <f>IF(ISERROR(VLOOKUP(E110,'2005'!$P$10:$AB$18,13,0)),"-",VLOOKUP(E110,'2005'!$P$10:$AB$18,13,0))</f>
        <v>-</v>
      </c>
      <c r="AL110" s="360" t="str">
        <f>IF(ISERROR(VLOOKUP(E110,'2006'!$P$10:$AB$60,13,0)),"-",VLOOKUP(E110,'2006'!$P$10:$AB$60,13,0))</f>
        <v>-</v>
      </c>
      <c r="AM110" s="360" t="str">
        <f>IF(ISERROR(VLOOKUP(E110,'2007'!$P$10:$AB$60,13,0)),"-",VLOOKUP(E110,'2007'!$P$10:$AB$60,13,0))</f>
        <v>-</v>
      </c>
      <c r="AN110" s="360" t="str">
        <f>IF(ISERROR(VLOOKUP(E110,'2008'!$P$10:$AB$60,13,0)),"-",VLOOKUP(E110,'2008'!$P$10:$AB$60,13,0))</f>
        <v>-</v>
      </c>
      <c r="AO110" s="360" t="str">
        <f>IF(ISERROR(VLOOKUP(E110,'2009'!$P$10:$AB$80,13,0)),"-",VLOOKUP(E110,'2009'!$P$10:$AB$80,13,0))</f>
        <v>-</v>
      </c>
      <c r="AP110" s="360" t="str">
        <f>IF(ISERROR(VLOOKUP(E110,'2010'!$P$10:$AB$42,13,0)),"-",VLOOKUP(E110,'2010'!$P$10:$AB$42,13,0))</f>
        <v>-</v>
      </c>
      <c r="AQ110" s="360" t="str">
        <f>IF(ISERROR(VLOOKUP(E110,'2011'!$P$10:$AB$28,13,0)),"-",VLOOKUP(E110,'2011'!$P$10:$AB$28,13,0))</f>
        <v>-</v>
      </c>
      <c r="AR110" s="360" t="str">
        <f>IF(ISERROR(VLOOKUP(E110,'2012'!$P$10:$AB$46,13,0)),"-",VLOOKUP(E110,'2012'!$P$10:$AB$46,13,0))</f>
        <v>-</v>
      </c>
      <c r="AS110" s="360">
        <f>IF(ISERROR(VLOOKUP(E110,'2013'!$P$10:$AB$45,13,0)),"-",VLOOKUP(E110,'2013'!$P$10:$AB$45,13,0))</f>
        <v>16</v>
      </c>
      <c r="AT110" s="360" t="str">
        <f>IF(ISERROR(VLOOKUP(E110,'2014'!$P$10:$AB$43,13,0)),"-",VLOOKUP(E110,'2014'!$P$10:$AB$43,13,0))</f>
        <v>-</v>
      </c>
      <c r="AU110" s="360" t="str">
        <f>IF(ISERROR(VLOOKUP(E110,'2015'!$P$10:$AB$69,13,0)),"-",VLOOKUP(E110,'2015'!$P$10:$AB$69,13,0))</f>
        <v>-</v>
      </c>
      <c r="AV110" s="360" t="str">
        <f>IF(ISERROR(VLOOKUP(E110,'2016'!$P$10:$AB$49,13,0)),"-",VLOOKUP(E110,'2016'!$P$10:$AB$49,13,0))</f>
        <v>-</v>
      </c>
      <c r="AW110" s="458" t="str">
        <f>IF(ISERROR(VLOOKUP(E110,'2017'!$P$10:$AB$47,13,0)),"-",VLOOKUP(E110,'2017'!$P$10:$AB$47,13,0))</f>
        <v>-</v>
      </c>
      <c r="AX110" s="359" t="str">
        <f>IF(ISERROR(VLOOKUP(E110,'2018'!$P$10:$AB$55,13,0)),"-",VLOOKUP(E110,'2018'!$P$10:$AB$55,13,0))</f>
        <v>-</v>
      </c>
      <c r="AY110" s="359" t="str">
        <f>IF(ISERROR(VLOOKUP(E110,'2019'!$P$10:$AB$55,13,0)),"-",VLOOKUP(E110,'2019'!$P$10:$AB$55,13,0))</f>
        <v>-</v>
      </c>
      <c r="AZ110" s="359" t="str">
        <f>IF(ISERROR(VLOOKUP(E110,'2020'!$P$10:$AB$47,13,0)),"-",VLOOKUP(E110,'2020'!$P$10:$AB$47,13,0))</f>
        <v>-</v>
      </c>
      <c r="BA110" s="480" t="str">
        <f>IF(ISERROR(VLOOKUP(E110,'2021'!$P$10:$AB$47,13,0)),"-",VLOOKUP(E110,'2021'!$P$10:$AB$47,13,0))</f>
        <v>-</v>
      </c>
      <c r="BB110" s="358"/>
      <c r="BD110" s="25">
        <f t="shared" si="56"/>
        <v>23</v>
      </c>
      <c r="BE110" s="5" t="s">
        <v>64</v>
      </c>
      <c r="BF110" s="3">
        <f>IF(ISERROR(VLOOKUP($BE110,Tables!$M$3:$U$201,BF$2,0)),"0",(VLOOKUP($BE110,Tables!$M$3:$U$201,BF$2,0)))</f>
        <v>138</v>
      </c>
      <c r="BG110" s="4">
        <f>IF(ISERROR(VLOOKUP($BE110,Tables!$M$3:$U$201,BG$2,0)),"0",(VLOOKUP($BE110,Tables!$M$3:$U$201,BG$2,0)))</f>
        <v>51</v>
      </c>
      <c r="BH110" s="4">
        <f>IF(ISERROR(VLOOKUP($BE110,Tables!$M$3:$U$201,BH$2,0)),"0",(VLOOKUP($BE110,Tables!$M$3:$U$201,BH$2,0)))</f>
        <v>32</v>
      </c>
      <c r="BI110" s="4">
        <f>IF(ISERROR(VLOOKUP($BE110,Tables!$M$3:$U$201,BI$2,0)),"0",(VLOOKUP($BE110,Tables!$M$3:$U$201,BI$2,0)))</f>
        <v>55</v>
      </c>
      <c r="BJ110" s="4">
        <f>IF(ISERROR(VLOOKUP($BE110,Tables!$M$3:$U$201,BJ$2,0)),"0",(VLOOKUP($BE110,Tables!$M$3:$U$201,BJ$2,0)))</f>
        <v>236</v>
      </c>
      <c r="BK110" s="4">
        <f>IF(ISERROR(VLOOKUP($BE110,Tables!$M$3:$U$201,BK$2,0)),"0",(VLOOKUP($BE110,Tables!$M$3:$U$201,BK$2,0)))</f>
        <v>271</v>
      </c>
      <c r="BL110" s="4">
        <f>IF(ISERROR(VLOOKUP($BE110,Tables!$M$3:$U$201,BL$2,0)),"0",(VLOOKUP($BE110,Tables!$M$3:$U$201,BL$2,0)))</f>
        <v>-35</v>
      </c>
      <c r="BM110" s="321">
        <f>IF(ISERROR(VLOOKUP($BE110,Tables!$M$3:$U$201,BM$2,0)),"0",(VLOOKUP($BE110,Tables!$M$3:$U$201,BM$2,0)))</f>
        <v>185</v>
      </c>
      <c r="BN110" s="20">
        <v>104</v>
      </c>
      <c r="BO110" s="12">
        <f t="shared" si="42"/>
        <v>23</v>
      </c>
      <c r="BP110" s="13">
        <f t="shared" si="43"/>
        <v>1</v>
      </c>
      <c r="BQ110" s="12" t="str">
        <f t="shared" si="44"/>
        <v/>
      </c>
      <c r="BR110" s="13">
        <f t="shared" si="45"/>
        <v>1</v>
      </c>
      <c r="BS110" s="12" t="str">
        <f t="shared" si="46"/>
        <v/>
      </c>
      <c r="BT110" s="16">
        <f t="shared" si="47"/>
        <v>23000000</v>
      </c>
      <c r="BU110" s="13">
        <f t="shared" si="48"/>
        <v>1</v>
      </c>
      <c r="BV110" s="24" t="str">
        <f t="shared" si="49"/>
        <v>0</v>
      </c>
      <c r="BW110" s="14">
        <v>104</v>
      </c>
      <c r="BX110" s="16">
        <f t="shared" si="50"/>
        <v>23000000000</v>
      </c>
      <c r="BY110" s="15" t="e">
        <f>VLOOKUP(E110,#REF!,2,0)</f>
        <v>#REF!</v>
      </c>
      <c r="BZ110" s="15">
        <f t="shared" si="51"/>
        <v>23</v>
      </c>
      <c r="CA110" s="424">
        <f t="shared" si="52"/>
        <v>1</v>
      </c>
    </row>
    <row r="111" spans="1:79" ht="26.25" customHeight="1" thickBot="1" x14ac:dyDescent="0.3">
      <c r="A111" s="55"/>
      <c r="B111" s="726">
        <f t="shared" si="33"/>
        <v>105</v>
      </c>
      <c r="C111" s="727"/>
      <c r="D111" s="350"/>
      <c r="E111" s="38" t="str">
        <f t="shared" si="53"/>
        <v>yoda</v>
      </c>
      <c r="F111" s="39">
        <f t="shared" si="54"/>
        <v>1</v>
      </c>
      <c r="G111" s="40">
        <f t="shared" si="34"/>
        <v>14</v>
      </c>
      <c r="H111" s="41">
        <f t="shared" si="35"/>
        <v>5</v>
      </c>
      <c r="I111" s="41">
        <f t="shared" si="36"/>
        <v>4</v>
      </c>
      <c r="J111" s="41">
        <f t="shared" si="37"/>
        <v>5</v>
      </c>
      <c r="K111" s="41">
        <f t="shared" si="38"/>
        <v>23</v>
      </c>
      <c r="L111" s="41">
        <f t="shared" si="39"/>
        <v>20</v>
      </c>
      <c r="M111" s="42">
        <f t="shared" si="40"/>
        <v>3</v>
      </c>
      <c r="N111" s="43">
        <f t="shared" si="41"/>
        <v>19</v>
      </c>
      <c r="O111" s="408" t="e">
        <f t="shared" si="60"/>
        <v>#REF!</v>
      </c>
      <c r="P111" s="408" t="e">
        <f t="shared" si="60"/>
        <v>#REF!</v>
      </c>
      <c r="Q111" s="408" t="e">
        <f t="shared" si="60"/>
        <v>#REF!</v>
      </c>
      <c r="R111" s="408" t="e">
        <f t="shared" si="60"/>
        <v>#REF!</v>
      </c>
      <c r="S111" s="408" t="e">
        <f t="shared" si="60"/>
        <v>#REF!</v>
      </c>
      <c r="T111" s="408" t="e">
        <f t="shared" si="60"/>
        <v>#REF!</v>
      </c>
      <c r="U111" s="408" t="e">
        <f t="shared" si="60"/>
        <v>#REF!</v>
      </c>
      <c r="V111" s="52" t="e">
        <f t="shared" si="60"/>
        <v>#REF!</v>
      </c>
      <c r="W111" s="409" t="e">
        <f t="shared" si="60"/>
        <v>#REF!</v>
      </c>
      <c r="X111" s="408" t="e">
        <f t="shared" si="60"/>
        <v>#REF!</v>
      </c>
      <c r="Y111" s="408" t="e">
        <f t="shared" si="60"/>
        <v>#REF!</v>
      </c>
      <c r="Z111" s="408" t="e">
        <f t="shared" si="60"/>
        <v>#REF!</v>
      </c>
      <c r="AA111" s="408" t="e">
        <f t="shared" si="60"/>
        <v>#REF!</v>
      </c>
      <c r="AB111" s="408" t="e">
        <f t="shared" si="60"/>
        <v>#REF!</v>
      </c>
      <c r="AC111" s="408" t="e">
        <f t="shared" si="60"/>
        <v>#REF!</v>
      </c>
      <c r="AD111" s="52" t="e">
        <f t="shared" si="60"/>
        <v>#REF!</v>
      </c>
      <c r="AE111" s="52"/>
      <c r="AF111" s="473">
        <f t="shared" si="32"/>
        <v>1.3571428571428572</v>
      </c>
      <c r="AG111" s="52"/>
      <c r="AH111" s="463">
        <f t="shared" si="55"/>
        <v>37</v>
      </c>
      <c r="AI111" s="55"/>
      <c r="AJ111" s="481" t="str">
        <f>IF(ISERROR(VLOOKUP(E111,'2004'!$P$10:$AB$18,13,0)),"-",VLOOKUP(E111,'2004'!$P$10:$AB$18,13,0))</f>
        <v>-</v>
      </c>
      <c r="AK111" s="360" t="str">
        <f>IF(ISERROR(VLOOKUP(E111,'2005'!$P$10:$AB$18,13,0)),"-",VLOOKUP(E111,'2005'!$P$10:$AB$18,13,0))</f>
        <v>-</v>
      </c>
      <c r="AL111" s="360" t="str">
        <f>IF(ISERROR(VLOOKUP(E111,'2006'!$P$10:$AB$60,13,0)),"-",VLOOKUP(E111,'2006'!$P$10:$AB$60,13,0))</f>
        <v>-</v>
      </c>
      <c r="AM111" s="360" t="str">
        <f>IF(ISERROR(VLOOKUP(E111,'2007'!$P$10:$AB$60,13,0)),"-",VLOOKUP(E111,'2007'!$P$10:$AB$60,13,0))</f>
        <v>-</v>
      </c>
      <c r="AN111" s="360" t="str">
        <f>IF(ISERROR(VLOOKUP(E111,'2008'!$P$10:$AB$60,13,0)),"-",VLOOKUP(E111,'2008'!$P$10:$AB$60,13,0))</f>
        <v>-</v>
      </c>
      <c r="AO111" s="360">
        <f>IF(ISERROR(VLOOKUP(E111,'2009'!$P$10:$AB$80,13,0)),"-",VLOOKUP(E111,'2009'!$P$10:$AB$80,13,0))</f>
        <v>37</v>
      </c>
      <c r="AP111" s="360" t="str">
        <f>IF(ISERROR(VLOOKUP(E111,'2010'!$P$10:$AB$42,13,0)),"-",VLOOKUP(E111,'2010'!$P$10:$AB$42,13,0))</f>
        <v>-</v>
      </c>
      <c r="AQ111" s="360" t="str">
        <f>IF(ISERROR(VLOOKUP(E111,'2011'!$P$10:$AB$28,13,0)),"-",VLOOKUP(E111,'2011'!$P$10:$AB$28,13,0))</f>
        <v>-</v>
      </c>
      <c r="AR111" s="360" t="str">
        <f>IF(ISERROR(VLOOKUP(E111,'2012'!$P$10:$AB$46,13,0)),"-",VLOOKUP(E111,'2012'!$P$10:$AB$46,13,0))</f>
        <v>-</v>
      </c>
      <c r="AS111" s="360" t="str">
        <f>IF(ISERROR(VLOOKUP(E111,'2013'!$P$10:$AB$45,13,0)),"-",VLOOKUP(E111,'2013'!$P$10:$AB$45,13,0))</f>
        <v>-</v>
      </c>
      <c r="AT111" s="360" t="str">
        <f>IF(ISERROR(VLOOKUP(E111,'2014'!$P$10:$AB$43,13,0)),"-",VLOOKUP(E111,'2014'!$P$10:$AB$43,13,0))</f>
        <v>-</v>
      </c>
      <c r="AU111" s="360" t="str">
        <f>IF(ISERROR(VLOOKUP(E111,'2015'!$P$10:$AB$69,13,0)),"-",VLOOKUP(E111,'2015'!$P$10:$AB$69,13,0))</f>
        <v>-</v>
      </c>
      <c r="AV111" s="360" t="str">
        <f>IF(ISERROR(VLOOKUP(E111,'2016'!$P$10:$AB$49,13,0)),"-",VLOOKUP(E111,'2016'!$P$10:$AB$49,13,0))</f>
        <v>-</v>
      </c>
      <c r="AW111" s="458" t="str">
        <f>IF(ISERROR(VLOOKUP(E111,'2017'!$P$10:$AB$47,13,0)),"-",VLOOKUP(E111,'2017'!$P$10:$AB$47,13,0))</f>
        <v>-</v>
      </c>
      <c r="AX111" s="359" t="str">
        <f>IF(ISERROR(VLOOKUP(E111,'2018'!$P$10:$AB$55,13,0)),"-",VLOOKUP(E111,'2018'!$P$10:$AB$55,13,0))</f>
        <v>-</v>
      </c>
      <c r="AY111" s="359" t="str">
        <f>IF(ISERROR(VLOOKUP(E111,'2019'!$P$10:$AB$55,13,0)),"-",VLOOKUP(E111,'2019'!$P$10:$AB$55,13,0))</f>
        <v>-</v>
      </c>
      <c r="AZ111" s="359" t="str">
        <f>IF(ISERROR(VLOOKUP(E111,'2020'!$P$10:$AB$47,13,0)),"-",VLOOKUP(E111,'2020'!$P$10:$AB$47,13,0))</f>
        <v>-</v>
      </c>
      <c r="BA111" s="480" t="str">
        <f>IF(ISERROR(VLOOKUP(E111,'2021'!$P$10:$AB$47,13,0)),"-",VLOOKUP(E111,'2021'!$P$10:$AB$47,13,0))</f>
        <v>-</v>
      </c>
      <c r="BB111" s="358"/>
      <c r="BD111" s="25">
        <f t="shared" si="56"/>
        <v>47</v>
      </c>
      <c r="BE111" s="5" t="s">
        <v>254</v>
      </c>
      <c r="BF111" s="3">
        <f>IF(ISERROR(VLOOKUP($BE111,Tables!$M$3:$U$201,BF$2,0)),"0",(VLOOKUP($BE111,Tables!$M$3:$U$201,BF$2,0)))</f>
        <v>58</v>
      </c>
      <c r="BG111" s="4">
        <f>IF(ISERROR(VLOOKUP($BE111,Tables!$M$3:$U$201,BG$2,0)),"0",(VLOOKUP($BE111,Tables!$M$3:$U$201,BG$2,0)))</f>
        <v>25</v>
      </c>
      <c r="BH111" s="4">
        <f>IF(ISERROR(VLOOKUP($BE111,Tables!$M$3:$U$201,BH$2,0)),"0",(VLOOKUP($BE111,Tables!$M$3:$U$201,BH$2,0)))</f>
        <v>4</v>
      </c>
      <c r="BI111" s="4">
        <f>IF(ISERROR(VLOOKUP($BE111,Tables!$M$3:$U$201,BI$2,0)),"0",(VLOOKUP($BE111,Tables!$M$3:$U$201,BI$2,0)))</f>
        <v>29</v>
      </c>
      <c r="BJ111" s="4">
        <f>IF(ISERROR(VLOOKUP($BE111,Tables!$M$3:$U$201,BJ$2,0)),"0",(VLOOKUP($BE111,Tables!$M$3:$U$201,BJ$2,0)))</f>
        <v>134</v>
      </c>
      <c r="BK111" s="4">
        <f>IF(ISERROR(VLOOKUP($BE111,Tables!$M$3:$U$201,BK$2,0)),"0",(VLOOKUP($BE111,Tables!$M$3:$U$201,BK$2,0)))</f>
        <v>129</v>
      </c>
      <c r="BL111" s="4">
        <f>IF(ISERROR(VLOOKUP($BE111,Tables!$M$3:$U$201,BL$2,0)),"0",(VLOOKUP($BE111,Tables!$M$3:$U$201,BL$2,0)))</f>
        <v>5</v>
      </c>
      <c r="BM111" s="321">
        <f>IF(ISERROR(VLOOKUP($BE111,Tables!$M$3:$U$201,BM$2,0)),"0",(VLOOKUP($BE111,Tables!$M$3:$U$201,BM$2,0)))</f>
        <v>79</v>
      </c>
      <c r="BN111" s="20">
        <v>105</v>
      </c>
      <c r="BO111" s="12">
        <f t="shared" si="42"/>
        <v>47</v>
      </c>
      <c r="BP111" s="13">
        <f t="shared" si="43"/>
        <v>3</v>
      </c>
      <c r="BQ111" s="12">
        <f t="shared" si="44"/>
        <v>49</v>
      </c>
      <c r="BR111" s="13">
        <f t="shared" si="45"/>
        <v>1</v>
      </c>
      <c r="BS111" s="12" t="str">
        <f t="shared" si="46"/>
        <v/>
      </c>
      <c r="BT111" s="16">
        <f t="shared" si="47"/>
        <v>47049000</v>
      </c>
      <c r="BU111" s="13">
        <f t="shared" si="48"/>
        <v>1</v>
      </c>
      <c r="BV111" s="24" t="str">
        <f t="shared" si="49"/>
        <v>0</v>
      </c>
      <c r="BW111" s="14">
        <v>105</v>
      </c>
      <c r="BX111" s="16">
        <f t="shared" si="50"/>
        <v>47049000000</v>
      </c>
      <c r="BY111" s="15" t="e">
        <f>VLOOKUP(E111,#REF!,2,0)</f>
        <v>#REF!</v>
      </c>
      <c r="BZ111" s="15">
        <f t="shared" si="51"/>
        <v>47</v>
      </c>
      <c r="CA111" s="424">
        <f t="shared" si="52"/>
        <v>1</v>
      </c>
    </row>
    <row r="112" spans="1:79" ht="26.25" customHeight="1" thickBot="1" x14ac:dyDescent="0.3">
      <c r="A112" s="55"/>
      <c r="B112" s="726">
        <f t="shared" si="33"/>
        <v>106</v>
      </c>
      <c r="C112" s="727"/>
      <c r="D112" s="350"/>
      <c r="E112" s="38" t="str">
        <f t="shared" si="53"/>
        <v>Zero</v>
      </c>
      <c r="F112" s="39">
        <f t="shared" si="54"/>
        <v>2</v>
      </c>
      <c r="G112" s="40">
        <f t="shared" si="34"/>
        <v>30</v>
      </c>
      <c r="H112" s="41">
        <f t="shared" si="35"/>
        <v>6</v>
      </c>
      <c r="I112" s="41">
        <f t="shared" si="36"/>
        <v>1</v>
      </c>
      <c r="J112" s="41">
        <f t="shared" si="37"/>
        <v>23</v>
      </c>
      <c r="K112" s="41">
        <f t="shared" si="38"/>
        <v>23</v>
      </c>
      <c r="L112" s="41">
        <f t="shared" si="39"/>
        <v>104</v>
      </c>
      <c r="M112" s="42">
        <f t="shared" si="40"/>
        <v>-81</v>
      </c>
      <c r="N112" s="43">
        <f t="shared" si="41"/>
        <v>19</v>
      </c>
      <c r="O112" s="406" t="e">
        <f t="shared" si="60"/>
        <v>#REF!</v>
      </c>
      <c r="P112" s="406" t="e">
        <f t="shared" si="60"/>
        <v>#REF!</v>
      </c>
      <c r="Q112" s="406" t="e">
        <f t="shared" si="60"/>
        <v>#REF!</v>
      </c>
      <c r="R112" s="406" t="e">
        <f t="shared" si="60"/>
        <v>#REF!</v>
      </c>
      <c r="S112" s="406" t="e">
        <f t="shared" si="60"/>
        <v>#REF!</v>
      </c>
      <c r="T112" s="406" t="e">
        <f t="shared" si="60"/>
        <v>#REF!</v>
      </c>
      <c r="U112" s="406" t="e">
        <f t="shared" si="60"/>
        <v>#REF!</v>
      </c>
      <c r="V112" s="54" t="e">
        <f t="shared" si="60"/>
        <v>#REF!</v>
      </c>
      <c r="W112" s="407" t="e">
        <f t="shared" si="60"/>
        <v>#REF!</v>
      </c>
      <c r="X112" s="406" t="e">
        <f t="shared" si="60"/>
        <v>#REF!</v>
      </c>
      <c r="Y112" s="406" t="e">
        <f t="shared" si="60"/>
        <v>#REF!</v>
      </c>
      <c r="Z112" s="406" t="e">
        <f t="shared" si="60"/>
        <v>#REF!</v>
      </c>
      <c r="AA112" s="406" t="e">
        <f t="shared" si="60"/>
        <v>#REF!</v>
      </c>
      <c r="AB112" s="406" t="e">
        <f t="shared" si="60"/>
        <v>#REF!</v>
      </c>
      <c r="AC112" s="406" t="e">
        <f t="shared" si="60"/>
        <v>#REF!</v>
      </c>
      <c r="AD112" s="54" t="e">
        <f t="shared" si="60"/>
        <v>#REF!</v>
      </c>
      <c r="AE112" s="54"/>
      <c r="AF112" s="462">
        <f t="shared" si="32"/>
        <v>0.6333333333333333</v>
      </c>
      <c r="AG112" s="54"/>
      <c r="AH112" s="463">
        <f t="shared" si="55"/>
        <v>33</v>
      </c>
      <c r="AI112" s="55"/>
      <c r="AJ112" s="481" t="str">
        <f>IF(ISERROR(VLOOKUP(E112,'2004'!$P$10:$AB$18,13,0)),"-",VLOOKUP(E112,'2004'!$P$10:$AB$18,13,0))</f>
        <v>-</v>
      </c>
      <c r="AK112" s="360" t="str">
        <f>IF(ISERROR(VLOOKUP(E112,'2005'!$P$10:$AB$18,13,0)),"-",VLOOKUP(E112,'2005'!$P$10:$AB$18,13,0))</f>
        <v>-</v>
      </c>
      <c r="AL112" s="360" t="str">
        <f>IF(ISERROR(VLOOKUP(E112,'2006'!$P$10:$AB$60,13,0)),"-",VLOOKUP(E112,'2006'!$P$10:$AB$60,13,0))</f>
        <v>-</v>
      </c>
      <c r="AM112" s="360" t="str">
        <f>IF(ISERROR(VLOOKUP(E112,'2007'!$P$10:$AB$60,13,0)),"-",VLOOKUP(E112,'2007'!$P$10:$AB$60,13,0))</f>
        <v>-</v>
      </c>
      <c r="AN112" s="360" t="str">
        <f>IF(ISERROR(VLOOKUP(E112,'2008'!$P$10:$AB$60,13,0)),"-",VLOOKUP(E112,'2008'!$P$10:$AB$60,13,0))</f>
        <v>-</v>
      </c>
      <c r="AO112" s="360" t="str">
        <f>IF(ISERROR(VLOOKUP(E112,'2009'!$P$10:$AB$80,13,0)),"-",VLOOKUP(E112,'2009'!$P$10:$AB$80,13,0))</f>
        <v>-</v>
      </c>
      <c r="AP112" s="360" t="str">
        <f>IF(ISERROR(VLOOKUP(E112,'2010'!$P$10:$AB$42,13,0)),"-",VLOOKUP(E112,'2010'!$P$10:$AB$42,13,0))</f>
        <v>-</v>
      </c>
      <c r="AQ112" s="360" t="str">
        <f>IF(ISERROR(VLOOKUP(E112,'2011'!$P$10:$AB$28,13,0)),"-",VLOOKUP(E112,'2011'!$P$10:$AB$28,13,0))</f>
        <v>-</v>
      </c>
      <c r="AR112" s="360">
        <f>IF(ISERROR(VLOOKUP(E112,'2012'!$P$10:$AB$46,13,0)),"-",VLOOKUP(E112,'2012'!$P$10:$AB$46,13,0))</f>
        <v>36</v>
      </c>
      <c r="AS112" s="360" t="str">
        <f>IF(ISERROR(VLOOKUP(E112,'2013'!$P$10:$AB$45,13,0)),"-",VLOOKUP(E112,'2013'!$P$10:$AB$45,13,0))</f>
        <v>-</v>
      </c>
      <c r="AT112" s="360" t="str">
        <f>IF(ISERROR(VLOOKUP(E112,'2014'!$P$10:$AB$43,13,0)),"-",VLOOKUP(E112,'2014'!$P$10:$AB$43,13,0))</f>
        <v>-</v>
      </c>
      <c r="AU112" s="360" t="str">
        <f>IF(ISERROR(VLOOKUP(E112,'2015'!$P$10:$AB$69,13,0)),"-",VLOOKUP(E112,'2015'!$P$10:$AB$69,13,0))</f>
        <v>-</v>
      </c>
      <c r="AV112" s="360">
        <f>IF(ISERROR(VLOOKUP(E112,'2016'!$P$10:$AB$49,13,0)),"-",VLOOKUP(E112,'2016'!$P$10:$AB$49,13,0))</f>
        <v>33</v>
      </c>
      <c r="AW112" s="458" t="str">
        <f>IF(ISERROR(VLOOKUP(E112,'2017'!$P$10:$AB$47,13,0)),"-",VLOOKUP(E112,'2017'!$P$10:$AB$47,13,0))</f>
        <v>-</v>
      </c>
      <c r="AX112" s="359" t="str">
        <f>IF(ISERROR(VLOOKUP(E112,'2018'!$P$10:$AB$55,13,0)),"-",VLOOKUP(E112,'2018'!$P$10:$AB$55,13,0))</f>
        <v>-</v>
      </c>
      <c r="AY112" s="359" t="str">
        <f>IF(ISERROR(VLOOKUP(E112,'2019'!$P$10:$AB$55,13,0)),"-",VLOOKUP(E112,'2019'!$P$10:$AB$55,13,0))</f>
        <v>-</v>
      </c>
      <c r="AZ112" s="359" t="str">
        <f>IF(ISERROR(VLOOKUP(E112,'2020'!$P$10:$AB$47,13,0)),"-",VLOOKUP(E112,'2020'!$P$10:$AB$47,13,0))</f>
        <v>-</v>
      </c>
      <c r="BA112" s="480" t="str">
        <f>IF(ISERROR(VLOOKUP(E112,'2021'!$P$10:$AB$47,13,0)),"-",VLOOKUP(E112,'2021'!$P$10:$AB$47,13,0))</f>
        <v>-</v>
      </c>
      <c r="BB112" s="358"/>
      <c r="BD112" s="25">
        <f t="shared" si="56"/>
        <v>149</v>
      </c>
      <c r="BE112" s="5" t="s">
        <v>315</v>
      </c>
      <c r="BF112" s="3">
        <f>IF(ISERROR(VLOOKUP($BE112,Tables!$M$3:$U$201,BF$2,0)),"0",(VLOOKUP($BE112,Tables!$M$3:$U$201,BF$2,0)))</f>
        <v>14</v>
      </c>
      <c r="BG112" s="4">
        <f>IF(ISERROR(VLOOKUP($BE112,Tables!$M$3:$U$201,BG$2,0)),"0",(VLOOKUP($BE112,Tables!$M$3:$U$201,BG$2,0)))</f>
        <v>1</v>
      </c>
      <c r="BH112" s="4">
        <f>IF(ISERROR(VLOOKUP($BE112,Tables!$M$3:$U$201,BH$2,0)),"0",(VLOOKUP($BE112,Tables!$M$3:$U$201,BH$2,0)))</f>
        <v>2</v>
      </c>
      <c r="BI112" s="4">
        <f>IF(ISERROR(VLOOKUP($BE112,Tables!$M$3:$U$201,BI$2,0)),"0",(VLOOKUP($BE112,Tables!$M$3:$U$201,BI$2,0)))</f>
        <v>11</v>
      </c>
      <c r="BJ112" s="4">
        <f>IF(ISERROR(VLOOKUP($BE112,Tables!$M$3:$U$201,BJ$2,0)),"0",(VLOOKUP($BE112,Tables!$M$3:$U$201,BJ$2,0)))</f>
        <v>9</v>
      </c>
      <c r="BK112" s="4">
        <f>IF(ISERROR(VLOOKUP($BE112,Tables!$M$3:$U$201,BK$2,0)),"0",(VLOOKUP($BE112,Tables!$M$3:$U$201,BK$2,0)))</f>
        <v>34</v>
      </c>
      <c r="BL112" s="4">
        <f>IF(ISERROR(VLOOKUP($BE112,Tables!$M$3:$U$201,BL$2,0)),"0",(VLOOKUP($BE112,Tables!$M$3:$U$201,BL$2,0)))</f>
        <v>-25</v>
      </c>
      <c r="BM112" s="321">
        <f>IF(ISERROR(VLOOKUP($BE112,Tables!$M$3:$U$201,BM$2,0)),"0",(VLOOKUP($BE112,Tables!$M$3:$U$201,BM$2,0)))</f>
        <v>5</v>
      </c>
      <c r="BN112" s="20">
        <v>106</v>
      </c>
      <c r="BO112" s="12">
        <f t="shared" si="42"/>
        <v>147</v>
      </c>
      <c r="BP112" s="13">
        <f t="shared" si="43"/>
        <v>6</v>
      </c>
      <c r="BQ112" s="12">
        <f t="shared" si="44"/>
        <v>102</v>
      </c>
      <c r="BR112" s="13">
        <f t="shared" si="45"/>
        <v>6</v>
      </c>
      <c r="BS112" s="12">
        <f t="shared" si="46"/>
        <v>152</v>
      </c>
      <c r="BT112" s="16">
        <f t="shared" si="47"/>
        <v>147102152</v>
      </c>
      <c r="BU112" s="13">
        <f t="shared" si="48"/>
        <v>1</v>
      </c>
      <c r="BV112" s="24" t="str">
        <f t="shared" si="49"/>
        <v>0</v>
      </c>
      <c r="BW112" s="14">
        <v>106</v>
      </c>
      <c r="BX112" s="16">
        <f t="shared" si="50"/>
        <v>147102152000</v>
      </c>
      <c r="BY112" s="15" t="e">
        <f>VLOOKUP(E112,#REF!,2,0)</f>
        <v>#REF!</v>
      </c>
      <c r="BZ112" s="15">
        <f t="shared" si="51"/>
        <v>149</v>
      </c>
      <c r="CA112" s="424">
        <f t="shared" si="52"/>
        <v>1</v>
      </c>
    </row>
    <row r="113" spans="1:79" ht="26.25" customHeight="1" thickBot="1" x14ac:dyDescent="0.3">
      <c r="A113" s="55"/>
      <c r="B113" s="726">
        <f t="shared" si="33"/>
        <v>107</v>
      </c>
      <c r="C113" s="727"/>
      <c r="D113" s="350"/>
      <c r="E113" s="38" t="str">
        <f t="shared" si="53"/>
        <v>HairFU</v>
      </c>
      <c r="F113" s="39">
        <f t="shared" si="54"/>
        <v>1</v>
      </c>
      <c r="G113" s="40">
        <f t="shared" si="34"/>
        <v>18</v>
      </c>
      <c r="H113" s="41">
        <f t="shared" si="35"/>
        <v>5</v>
      </c>
      <c r="I113" s="41">
        <f t="shared" si="36"/>
        <v>3</v>
      </c>
      <c r="J113" s="41">
        <f t="shared" si="37"/>
        <v>10</v>
      </c>
      <c r="K113" s="41">
        <f t="shared" si="38"/>
        <v>23</v>
      </c>
      <c r="L113" s="41">
        <f t="shared" si="39"/>
        <v>47</v>
      </c>
      <c r="M113" s="42">
        <f t="shared" si="40"/>
        <v>-24</v>
      </c>
      <c r="N113" s="43">
        <f t="shared" si="41"/>
        <v>18</v>
      </c>
      <c r="O113" s="406" t="e">
        <f t="shared" si="60"/>
        <v>#REF!</v>
      </c>
      <c r="P113" s="406" t="e">
        <f t="shared" si="60"/>
        <v>#REF!</v>
      </c>
      <c r="Q113" s="406" t="e">
        <f t="shared" si="60"/>
        <v>#REF!</v>
      </c>
      <c r="R113" s="406" t="e">
        <f t="shared" si="60"/>
        <v>#REF!</v>
      </c>
      <c r="S113" s="406" t="e">
        <f t="shared" si="60"/>
        <v>#REF!</v>
      </c>
      <c r="T113" s="406" t="e">
        <f t="shared" si="60"/>
        <v>#REF!</v>
      </c>
      <c r="U113" s="406" t="e">
        <f t="shared" si="60"/>
        <v>#REF!</v>
      </c>
      <c r="V113" s="54" t="e">
        <f t="shared" si="60"/>
        <v>#REF!</v>
      </c>
      <c r="W113" s="407" t="e">
        <f t="shared" si="60"/>
        <v>#REF!</v>
      </c>
      <c r="X113" s="406" t="e">
        <f t="shared" si="60"/>
        <v>#REF!</v>
      </c>
      <c r="Y113" s="406" t="e">
        <f t="shared" si="60"/>
        <v>#REF!</v>
      </c>
      <c r="Z113" s="406" t="e">
        <f t="shared" si="60"/>
        <v>#REF!</v>
      </c>
      <c r="AA113" s="406" t="e">
        <f t="shared" si="60"/>
        <v>#REF!</v>
      </c>
      <c r="AB113" s="406" t="e">
        <f t="shared" si="60"/>
        <v>#REF!</v>
      </c>
      <c r="AC113" s="406" t="e">
        <f t="shared" si="60"/>
        <v>#REF!</v>
      </c>
      <c r="AD113" s="54" t="e">
        <f t="shared" si="60"/>
        <v>#REF!</v>
      </c>
      <c r="AE113" s="54"/>
      <c r="AF113" s="462">
        <f t="shared" si="32"/>
        <v>1</v>
      </c>
      <c r="AG113" s="54"/>
      <c r="AH113" s="463">
        <f t="shared" si="55"/>
        <v>31</v>
      </c>
      <c r="AI113" s="55"/>
      <c r="AJ113" s="481" t="str">
        <f>IF(ISERROR(VLOOKUP(E113,'2004'!$P$10:$AB$18,13,0)),"-",VLOOKUP(E113,'2004'!$P$10:$AB$18,13,0))</f>
        <v>-</v>
      </c>
      <c r="AK113" s="360" t="str">
        <f>IF(ISERROR(VLOOKUP(E113,'2005'!$P$10:$AB$18,13,0)),"-",VLOOKUP(E113,'2005'!$P$10:$AB$18,13,0))</f>
        <v>-</v>
      </c>
      <c r="AL113" s="360" t="str">
        <f>IF(ISERROR(VLOOKUP(E113,'2006'!$P$10:$AB$60,13,0)),"-",VLOOKUP(E113,'2006'!$P$10:$AB$60,13,0))</f>
        <v>-</v>
      </c>
      <c r="AM113" s="360" t="str">
        <f>IF(ISERROR(VLOOKUP(E113,'2007'!$P$10:$AB$60,13,0)),"-",VLOOKUP(E113,'2007'!$P$10:$AB$60,13,0))</f>
        <v>-</v>
      </c>
      <c r="AN113" s="360">
        <f>IF(ISERROR(VLOOKUP(E113,'2008'!$P$10:$AB$60,13,0)),"-",VLOOKUP(E113,'2008'!$P$10:$AB$60,13,0))</f>
        <v>31</v>
      </c>
      <c r="AO113" s="360" t="str">
        <f>IF(ISERROR(VLOOKUP(E113,'2009'!$P$10:$AB$80,13,0)),"-",VLOOKUP(E113,'2009'!$P$10:$AB$80,13,0))</f>
        <v>-</v>
      </c>
      <c r="AP113" s="360" t="str">
        <f>IF(ISERROR(VLOOKUP(E113,'2010'!$P$10:$AB$42,13,0)),"-",VLOOKUP(E113,'2010'!$P$10:$AB$42,13,0))</f>
        <v>-</v>
      </c>
      <c r="AQ113" s="360" t="str">
        <f>IF(ISERROR(VLOOKUP(E113,'2011'!$P$10:$AB$28,13,0)),"-",VLOOKUP(E113,'2011'!$P$10:$AB$28,13,0))</f>
        <v>-</v>
      </c>
      <c r="AR113" s="360" t="str">
        <f>IF(ISERROR(VLOOKUP(E113,'2012'!$P$10:$AB$46,13,0)),"-",VLOOKUP(E113,'2012'!$P$10:$AB$46,13,0))</f>
        <v>-</v>
      </c>
      <c r="AS113" s="360" t="str">
        <f>IF(ISERROR(VLOOKUP(E113,'2013'!$P$10:$AB$45,13,0)),"-",VLOOKUP(E113,'2013'!$P$10:$AB$45,13,0))</f>
        <v>-</v>
      </c>
      <c r="AT113" s="360" t="str">
        <f>IF(ISERROR(VLOOKUP(E113,'2014'!$P$10:$AB$43,13,0)),"-",VLOOKUP(E113,'2014'!$P$10:$AB$43,13,0))</f>
        <v>-</v>
      </c>
      <c r="AU113" s="360" t="str">
        <f>IF(ISERROR(VLOOKUP(E113,'2015'!$P$10:$AB$69,13,0)),"-",VLOOKUP(E113,'2015'!$P$10:$AB$69,13,0))</f>
        <v>-</v>
      </c>
      <c r="AV113" s="360" t="str">
        <f>IF(ISERROR(VLOOKUP(E113,'2016'!$P$10:$AB$49,13,0)),"-",VLOOKUP(E113,'2016'!$P$10:$AB$49,13,0))</f>
        <v>-</v>
      </c>
      <c r="AW113" s="458" t="str">
        <f>IF(ISERROR(VLOOKUP(E113,'2017'!$P$10:$AB$47,13,0)),"-",VLOOKUP(E113,'2017'!$P$10:$AB$47,13,0))</f>
        <v>-</v>
      </c>
      <c r="AX113" s="359" t="str">
        <f>IF(ISERROR(VLOOKUP(E113,'2018'!$P$10:$AB$55,13,0)),"-",VLOOKUP(E113,'2018'!$P$10:$AB$55,13,0))</f>
        <v>-</v>
      </c>
      <c r="AY113" s="359" t="str">
        <f>IF(ISERROR(VLOOKUP(E113,'2019'!$P$10:$AB$55,13,0)),"-",VLOOKUP(E113,'2019'!$P$10:$AB$55,13,0))</f>
        <v>-</v>
      </c>
      <c r="AZ113" s="359" t="str">
        <f>IF(ISERROR(VLOOKUP(E113,'2020'!$P$10:$AB$47,13,0)),"-",VLOOKUP(E113,'2020'!$P$10:$AB$47,13,0))</f>
        <v>-</v>
      </c>
      <c r="BA113" s="480" t="str">
        <f>IF(ISERROR(VLOOKUP(E113,'2021'!$P$10:$AB$47,13,0)),"-",VLOOKUP(E113,'2021'!$P$10:$AB$47,13,0))</f>
        <v>-</v>
      </c>
      <c r="BB113" s="358"/>
      <c r="BD113" s="25">
        <f t="shared" si="56"/>
        <v>111</v>
      </c>
      <c r="BE113" s="5" t="s">
        <v>270</v>
      </c>
      <c r="BF113" s="3">
        <f>IF(ISERROR(VLOOKUP($BE113,Tables!$M$3:$U$201,BF$2,0)),"0",(VLOOKUP($BE113,Tables!$M$3:$U$201,BF$2,0)))</f>
        <v>50</v>
      </c>
      <c r="BG113" s="4">
        <f>IF(ISERROR(VLOOKUP($BE113,Tables!$M$3:$U$201,BG$2,0)),"0",(VLOOKUP($BE113,Tables!$M$3:$U$201,BG$2,0)))</f>
        <v>3</v>
      </c>
      <c r="BH113" s="4">
        <f>IF(ISERROR(VLOOKUP($BE113,Tables!$M$3:$U$201,BH$2,0)),"0",(VLOOKUP($BE113,Tables!$M$3:$U$201,BH$2,0)))</f>
        <v>7</v>
      </c>
      <c r="BI113" s="4">
        <f>IF(ISERROR(VLOOKUP($BE113,Tables!$M$3:$U$201,BI$2,0)),"0",(VLOOKUP($BE113,Tables!$M$3:$U$201,BI$2,0)))</f>
        <v>40</v>
      </c>
      <c r="BJ113" s="4">
        <f>IF(ISERROR(VLOOKUP($BE113,Tables!$M$3:$U$201,BJ$2,0)),"0",(VLOOKUP($BE113,Tables!$M$3:$U$201,BJ$2,0)))</f>
        <v>50</v>
      </c>
      <c r="BK113" s="4">
        <f>IF(ISERROR(VLOOKUP($BE113,Tables!$M$3:$U$201,BK$2,0)),"0",(VLOOKUP($BE113,Tables!$M$3:$U$201,BK$2,0)))</f>
        <v>164</v>
      </c>
      <c r="BL113" s="4">
        <f>IF(ISERROR(VLOOKUP($BE113,Tables!$M$3:$U$201,BL$2,0)),"0",(VLOOKUP($BE113,Tables!$M$3:$U$201,BL$2,0)))</f>
        <v>-114</v>
      </c>
      <c r="BM113" s="321">
        <f>IF(ISERROR(VLOOKUP($BE113,Tables!$M$3:$U$201,BM$2,0)),"0",(VLOOKUP($BE113,Tables!$M$3:$U$201,BM$2,0)))</f>
        <v>16</v>
      </c>
      <c r="BN113" s="20">
        <v>107</v>
      </c>
      <c r="BO113" s="12">
        <f t="shared" si="42"/>
        <v>108</v>
      </c>
      <c r="BP113" s="13">
        <f t="shared" si="43"/>
        <v>4</v>
      </c>
      <c r="BQ113" s="12">
        <f t="shared" si="44"/>
        <v>176</v>
      </c>
      <c r="BR113" s="13">
        <f t="shared" si="45"/>
        <v>1</v>
      </c>
      <c r="BS113" s="12" t="str">
        <f t="shared" si="46"/>
        <v/>
      </c>
      <c r="BT113" s="16">
        <f t="shared" si="47"/>
        <v>108176000</v>
      </c>
      <c r="BU113" s="13">
        <f t="shared" si="48"/>
        <v>1</v>
      </c>
      <c r="BV113" s="24" t="str">
        <f t="shared" si="49"/>
        <v>0</v>
      </c>
      <c r="BW113" s="14">
        <v>107</v>
      </c>
      <c r="BX113" s="16">
        <f t="shared" si="50"/>
        <v>108176000000</v>
      </c>
      <c r="BY113" s="15" t="e">
        <f>VLOOKUP(E113,#REF!,2,0)</f>
        <v>#REF!</v>
      </c>
      <c r="BZ113" s="15">
        <f t="shared" si="51"/>
        <v>111</v>
      </c>
      <c r="CA113" s="424">
        <f t="shared" si="52"/>
        <v>1</v>
      </c>
    </row>
    <row r="114" spans="1:79" ht="26.25" customHeight="1" thickBot="1" x14ac:dyDescent="0.3">
      <c r="A114" s="55"/>
      <c r="B114" s="726">
        <f t="shared" si="33"/>
        <v>108</v>
      </c>
      <c r="C114" s="727"/>
      <c r="D114" s="350"/>
      <c r="E114" s="38" t="str">
        <f t="shared" si="53"/>
        <v>reentier</v>
      </c>
      <c r="F114" s="39">
        <f t="shared" si="54"/>
        <v>1</v>
      </c>
      <c r="G114" s="40">
        <f t="shared" si="34"/>
        <v>16</v>
      </c>
      <c r="H114" s="41">
        <f t="shared" si="35"/>
        <v>5</v>
      </c>
      <c r="I114" s="41">
        <f t="shared" si="36"/>
        <v>1</v>
      </c>
      <c r="J114" s="41">
        <f t="shared" si="37"/>
        <v>10</v>
      </c>
      <c r="K114" s="41">
        <f t="shared" si="38"/>
        <v>24</v>
      </c>
      <c r="L114" s="41">
        <f t="shared" si="39"/>
        <v>36</v>
      </c>
      <c r="M114" s="42">
        <f t="shared" si="40"/>
        <v>-12</v>
      </c>
      <c r="N114" s="43">
        <f t="shared" si="41"/>
        <v>16</v>
      </c>
      <c r="O114" s="406" t="e">
        <f t="shared" si="60"/>
        <v>#REF!</v>
      </c>
      <c r="P114" s="406" t="e">
        <f t="shared" si="60"/>
        <v>#REF!</v>
      </c>
      <c r="Q114" s="406" t="e">
        <f t="shared" si="60"/>
        <v>#REF!</v>
      </c>
      <c r="R114" s="406" t="e">
        <f t="shared" si="60"/>
        <v>#REF!</v>
      </c>
      <c r="S114" s="406" t="e">
        <f t="shared" si="60"/>
        <v>#REF!</v>
      </c>
      <c r="T114" s="406" t="e">
        <f t="shared" si="60"/>
        <v>#REF!</v>
      </c>
      <c r="U114" s="406" t="e">
        <f t="shared" si="60"/>
        <v>#REF!</v>
      </c>
      <c r="V114" s="54" t="e">
        <f t="shared" si="60"/>
        <v>#REF!</v>
      </c>
      <c r="W114" s="407" t="e">
        <f t="shared" si="60"/>
        <v>#REF!</v>
      </c>
      <c r="X114" s="406" t="e">
        <f t="shared" si="60"/>
        <v>#REF!</v>
      </c>
      <c r="Y114" s="406" t="e">
        <f t="shared" si="60"/>
        <v>#REF!</v>
      </c>
      <c r="Z114" s="406" t="e">
        <f t="shared" si="60"/>
        <v>#REF!</v>
      </c>
      <c r="AA114" s="406" t="e">
        <f t="shared" si="60"/>
        <v>#REF!</v>
      </c>
      <c r="AB114" s="406" t="e">
        <f t="shared" si="60"/>
        <v>#REF!</v>
      </c>
      <c r="AC114" s="406" t="e">
        <f t="shared" si="60"/>
        <v>#REF!</v>
      </c>
      <c r="AD114" s="54" t="e">
        <f t="shared" si="60"/>
        <v>#REF!</v>
      </c>
      <c r="AE114" s="54"/>
      <c r="AF114" s="462">
        <f t="shared" si="32"/>
        <v>1</v>
      </c>
      <c r="AG114" s="54"/>
      <c r="AH114" s="463">
        <f t="shared" si="55"/>
        <v>25</v>
      </c>
      <c r="AI114" s="55"/>
      <c r="AJ114" s="481" t="str">
        <f>IF(ISERROR(VLOOKUP(E114,'2004'!$P$10:$AB$18,13,0)),"-",VLOOKUP(E114,'2004'!$P$10:$AB$18,13,0))</f>
        <v>-</v>
      </c>
      <c r="AK114" s="360" t="str">
        <f>IF(ISERROR(VLOOKUP(E114,'2005'!$P$10:$AB$18,13,0)),"-",VLOOKUP(E114,'2005'!$P$10:$AB$18,13,0))</f>
        <v>-</v>
      </c>
      <c r="AL114" s="360" t="str">
        <f>IF(ISERROR(VLOOKUP(E114,'2006'!$P$10:$AB$60,13,0)),"-",VLOOKUP(E114,'2006'!$P$10:$AB$60,13,0))</f>
        <v>-</v>
      </c>
      <c r="AM114" s="360" t="str">
        <f>IF(ISERROR(VLOOKUP(E114,'2007'!$P$10:$AB$60,13,0)),"-",VLOOKUP(E114,'2007'!$P$10:$AB$60,13,0))</f>
        <v>-</v>
      </c>
      <c r="AN114" s="360" t="str">
        <f>IF(ISERROR(VLOOKUP(E114,'2008'!$P$10:$AB$60,13,0)),"-",VLOOKUP(E114,'2008'!$P$10:$AB$60,13,0))</f>
        <v>-</v>
      </c>
      <c r="AO114" s="360" t="str">
        <f>IF(ISERROR(VLOOKUP(E114,'2009'!$P$10:$AB$80,13,0)),"-",VLOOKUP(E114,'2009'!$P$10:$AB$80,13,0))</f>
        <v>-</v>
      </c>
      <c r="AP114" s="360" t="str">
        <f>IF(ISERROR(VLOOKUP(E114,'2010'!$P$10:$AB$42,13,0)),"-",VLOOKUP(E114,'2010'!$P$10:$AB$42,13,0))</f>
        <v>-</v>
      </c>
      <c r="AQ114" s="360" t="str">
        <f>IF(ISERROR(VLOOKUP(E114,'2011'!$P$10:$AB$28,13,0)),"-",VLOOKUP(E114,'2011'!$P$10:$AB$28,13,0))</f>
        <v>-</v>
      </c>
      <c r="AR114" s="360" t="str">
        <f>IF(ISERROR(VLOOKUP(E114,'2012'!$P$10:$AB$46,13,0)),"-",VLOOKUP(E114,'2012'!$P$10:$AB$46,13,0))</f>
        <v>-</v>
      </c>
      <c r="AS114" s="360">
        <f>IF(ISERROR(VLOOKUP(E114,'2013'!$P$10:$AB$45,13,0)),"-",VLOOKUP(E114,'2013'!$P$10:$AB$45,13,0))</f>
        <v>25</v>
      </c>
      <c r="AT114" s="360" t="str">
        <f>IF(ISERROR(VLOOKUP(E114,'2014'!$P$10:$AB$43,13,0)),"-",VLOOKUP(E114,'2014'!$P$10:$AB$43,13,0))</f>
        <v>-</v>
      </c>
      <c r="AU114" s="360" t="str">
        <f>IF(ISERROR(VLOOKUP(E114,'2015'!$P$10:$AB$69,13,0)),"-",VLOOKUP(E114,'2015'!$P$10:$AB$69,13,0))</f>
        <v>-</v>
      </c>
      <c r="AV114" s="360" t="str">
        <f>IF(ISERROR(VLOOKUP(E114,'2016'!$P$10:$AB$49,13,0)),"-",VLOOKUP(E114,'2016'!$P$10:$AB$49,13,0))</f>
        <v>-</v>
      </c>
      <c r="AW114" s="458" t="str">
        <f>IF(ISERROR(VLOOKUP(E114,'2017'!$P$10:$AB$47,13,0)),"-",VLOOKUP(E114,'2017'!$P$10:$AB$47,13,0))</f>
        <v>-</v>
      </c>
      <c r="AX114" s="359" t="str">
        <f>IF(ISERROR(VLOOKUP(E114,'2018'!$P$10:$AB$55,13,0)),"-",VLOOKUP(E114,'2018'!$P$10:$AB$55,13,0))</f>
        <v>-</v>
      </c>
      <c r="AY114" s="359" t="str">
        <f>IF(ISERROR(VLOOKUP(E114,'2019'!$P$10:$AB$55,13,0)),"-",VLOOKUP(E114,'2019'!$P$10:$AB$55,13,0))</f>
        <v>-</v>
      </c>
      <c r="AZ114" s="359" t="str">
        <f>IF(ISERROR(VLOOKUP(E114,'2020'!$P$10:$AB$47,13,0)),"-",VLOOKUP(E114,'2020'!$P$10:$AB$47,13,0))</f>
        <v>-</v>
      </c>
      <c r="BA114" s="480" t="str">
        <f>IF(ISERROR(VLOOKUP(E114,'2021'!$P$10:$AB$47,13,0)),"-",VLOOKUP(E114,'2021'!$P$10:$AB$47,13,0))</f>
        <v>-</v>
      </c>
      <c r="BB114" s="358"/>
      <c r="BD114" s="25">
        <f t="shared" si="56"/>
        <v>94</v>
      </c>
      <c r="BE114" s="5" t="s">
        <v>207</v>
      </c>
      <c r="BF114" s="3">
        <f>IF(ISERROR(VLOOKUP($BE114,Tables!$M$3:$U$201,BF$2,0)),"0",(VLOOKUP($BE114,Tables!$M$3:$U$201,BF$2,0)))</f>
        <v>14</v>
      </c>
      <c r="BG114" s="4">
        <f>IF(ISERROR(VLOOKUP($BE114,Tables!$M$3:$U$201,BG$2,0)),"0",(VLOOKUP($BE114,Tables!$M$3:$U$201,BG$2,0)))</f>
        <v>7</v>
      </c>
      <c r="BH114" s="4">
        <f>IF(ISERROR(VLOOKUP($BE114,Tables!$M$3:$U$201,BH$2,0)),"0",(VLOOKUP($BE114,Tables!$M$3:$U$201,BH$2,0)))</f>
        <v>1</v>
      </c>
      <c r="BI114" s="4">
        <f>IF(ISERROR(VLOOKUP($BE114,Tables!$M$3:$U$201,BI$2,0)),"0",(VLOOKUP($BE114,Tables!$M$3:$U$201,BI$2,0)))</f>
        <v>6</v>
      </c>
      <c r="BJ114" s="4">
        <f>IF(ISERROR(VLOOKUP($BE114,Tables!$M$3:$U$201,BJ$2,0)),"0",(VLOOKUP($BE114,Tables!$M$3:$U$201,BJ$2,0)))</f>
        <v>31</v>
      </c>
      <c r="BK114" s="4">
        <f>IF(ISERROR(VLOOKUP($BE114,Tables!$M$3:$U$201,BK$2,0)),"0",(VLOOKUP($BE114,Tables!$M$3:$U$201,BK$2,0)))</f>
        <v>30</v>
      </c>
      <c r="BL114" s="4">
        <f>IF(ISERROR(VLOOKUP($BE114,Tables!$M$3:$U$201,BL$2,0)),"0",(VLOOKUP($BE114,Tables!$M$3:$U$201,BL$2,0)))</f>
        <v>1</v>
      </c>
      <c r="BM114" s="321">
        <f>IF(ISERROR(VLOOKUP($BE114,Tables!$M$3:$U$201,BM$2,0)),"0",(VLOOKUP($BE114,Tables!$M$3:$U$201,BM$2,0)))</f>
        <v>22</v>
      </c>
      <c r="BN114" s="20">
        <v>108</v>
      </c>
      <c r="BO114" s="12">
        <f t="shared" si="42"/>
        <v>92</v>
      </c>
      <c r="BP114" s="13">
        <f t="shared" si="43"/>
        <v>6</v>
      </c>
      <c r="BQ114" s="12">
        <f t="shared" si="44"/>
        <v>54</v>
      </c>
      <c r="BR114" s="13">
        <f t="shared" si="45"/>
        <v>2</v>
      </c>
      <c r="BS114" s="12">
        <f t="shared" si="46"/>
        <v>96</v>
      </c>
      <c r="BT114" s="16">
        <f t="shared" si="47"/>
        <v>92054096</v>
      </c>
      <c r="BU114" s="13">
        <f t="shared" si="48"/>
        <v>1</v>
      </c>
      <c r="BV114" s="24" t="str">
        <f t="shared" si="49"/>
        <v>0</v>
      </c>
      <c r="BW114" s="14">
        <v>108</v>
      </c>
      <c r="BX114" s="16">
        <f t="shared" si="50"/>
        <v>92054096000</v>
      </c>
      <c r="BY114" s="15" t="e">
        <f>VLOOKUP(E114,#REF!,2,0)</f>
        <v>#REF!</v>
      </c>
      <c r="BZ114" s="15">
        <f t="shared" si="51"/>
        <v>94</v>
      </c>
      <c r="CA114" s="424">
        <f t="shared" si="52"/>
        <v>1</v>
      </c>
    </row>
    <row r="115" spans="1:79" ht="26.25" customHeight="1" thickBot="1" x14ac:dyDescent="0.3">
      <c r="A115" s="55"/>
      <c r="B115" s="726">
        <f t="shared" si="33"/>
        <v>109</v>
      </c>
      <c r="C115" s="727"/>
      <c r="D115" s="350"/>
      <c r="E115" s="38" t="str">
        <f t="shared" si="53"/>
        <v>SzymS</v>
      </c>
      <c r="F115" s="39">
        <f t="shared" si="54"/>
        <v>1</v>
      </c>
      <c r="G115" s="40">
        <f t="shared" si="34"/>
        <v>16</v>
      </c>
      <c r="H115" s="41">
        <f t="shared" si="35"/>
        <v>4</v>
      </c>
      <c r="I115" s="41">
        <f t="shared" si="36"/>
        <v>4</v>
      </c>
      <c r="J115" s="41">
        <f t="shared" si="37"/>
        <v>8</v>
      </c>
      <c r="K115" s="41">
        <f t="shared" si="38"/>
        <v>18</v>
      </c>
      <c r="L115" s="41">
        <f t="shared" si="39"/>
        <v>31</v>
      </c>
      <c r="M115" s="42">
        <f t="shared" si="40"/>
        <v>-13</v>
      </c>
      <c r="N115" s="43">
        <f t="shared" si="41"/>
        <v>16</v>
      </c>
      <c r="O115" s="406" t="e">
        <f t="shared" si="60"/>
        <v>#REF!</v>
      </c>
      <c r="P115" s="406" t="e">
        <f t="shared" si="60"/>
        <v>#REF!</v>
      </c>
      <c r="Q115" s="406" t="e">
        <f t="shared" si="60"/>
        <v>#REF!</v>
      </c>
      <c r="R115" s="406" t="e">
        <f t="shared" si="60"/>
        <v>#REF!</v>
      </c>
      <c r="S115" s="406" t="e">
        <f t="shared" si="60"/>
        <v>#REF!</v>
      </c>
      <c r="T115" s="406" t="e">
        <f t="shared" si="60"/>
        <v>#REF!</v>
      </c>
      <c r="U115" s="406" t="e">
        <f t="shared" si="60"/>
        <v>#REF!</v>
      </c>
      <c r="V115" s="54" t="e">
        <f t="shared" si="60"/>
        <v>#REF!</v>
      </c>
      <c r="W115" s="407" t="e">
        <f t="shared" si="60"/>
        <v>#REF!</v>
      </c>
      <c r="X115" s="406" t="e">
        <f t="shared" si="60"/>
        <v>#REF!</v>
      </c>
      <c r="Y115" s="406" t="e">
        <f t="shared" si="60"/>
        <v>#REF!</v>
      </c>
      <c r="Z115" s="406" t="e">
        <f t="shared" si="60"/>
        <v>#REF!</v>
      </c>
      <c r="AA115" s="406" t="e">
        <f t="shared" si="60"/>
        <v>#REF!</v>
      </c>
      <c r="AB115" s="406" t="e">
        <f t="shared" si="60"/>
        <v>#REF!</v>
      </c>
      <c r="AC115" s="406" t="e">
        <f t="shared" si="60"/>
        <v>#REF!</v>
      </c>
      <c r="AD115" s="54" t="e">
        <f t="shared" si="60"/>
        <v>#REF!</v>
      </c>
      <c r="AE115" s="54"/>
      <c r="AF115" s="462">
        <f t="shared" si="32"/>
        <v>1</v>
      </c>
      <c r="AG115" s="54"/>
      <c r="AH115" s="463">
        <f t="shared" si="55"/>
        <v>36</v>
      </c>
      <c r="AI115" s="55"/>
      <c r="AJ115" s="481" t="str">
        <f>IF(ISERROR(VLOOKUP(E115,'2004'!$P$10:$AB$18,13,0)),"-",VLOOKUP(E115,'2004'!$P$10:$AB$18,13,0))</f>
        <v>-</v>
      </c>
      <c r="AK115" s="360" t="str">
        <f>IF(ISERROR(VLOOKUP(E115,'2005'!$P$10:$AB$18,13,0)),"-",VLOOKUP(E115,'2005'!$P$10:$AB$18,13,0))</f>
        <v>-</v>
      </c>
      <c r="AL115" s="360" t="str">
        <f>IF(ISERROR(VLOOKUP(E115,'2006'!$P$10:$AB$60,13,0)),"-",VLOOKUP(E115,'2006'!$P$10:$AB$60,13,0))</f>
        <v>-</v>
      </c>
      <c r="AM115" s="360" t="str">
        <f>IF(ISERROR(VLOOKUP(E115,'2007'!$P$10:$AB$60,13,0)),"-",VLOOKUP(E115,'2007'!$P$10:$AB$60,13,0))</f>
        <v>-</v>
      </c>
      <c r="AN115" s="360">
        <f>IF(ISERROR(VLOOKUP(E115,'2008'!$P$10:$AB$60,13,0)),"-",VLOOKUP(E115,'2008'!$P$10:$AB$60,13,0))</f>
        <v>36</v>
      </c>
      <c r="AO115" s="360" t="str">
        <f>IF(ISERROR(VLOOKUP(E115,'2009'!$P$10:$AB$80,13,0)),"-",VLOOKUP(E115,'2009'!$P$10:$AB$80,13,0))</f>
        <v>-</v>
      </c>
      <c r="AP115" s="360" t="str">
        <f>IF(ISERROR(VLOOKUP(E115,'2010'!$P$10:$AB$42,13,0)),"-",VLOOKUP(E115,'2010'!$P$10:$AB$42,13,0))</f>
        <v>-</v>
      </c>
      <c r="AQ115" s="360" t="str">
        <f>IF(ISERROR(VLOOKUP(E115,'2011'!$P$10:$AB$28,13,0)),"-",VLOOKUP(E115,'2011'!$P$10:$AB$28,13,0))</f>
        <v>-</v>
      </c>
      <c r="AR115" s="360" t="str">
        <f>IF(ISERROR(VLOOKUP(E115,'2012'!$P$10:$AB$46,13,0)),"-",VLOOKUP(E115,'2012'!$P$10:$AB$46,13,0))</f>
        <v>-</v>
      </c>
      <c r="AS115" s="360" t="str">
        <f>IF(ISERROR(VLOOKUP(E115,'2013'!$P$10:$AB$45,13,0)),"-",VLOOKUP(E115,'2013'!$P$10:$AB$45,13,0))</f>
        <v>-</v>
      </c>
      <c r="AT115" s="360" t="str">
        <f>IF(ISERROR(VLOOKUP(E115,'2014'!$P$10:$AB$43,13,0)),"-",VLOOKUP(E115,'2014'!$P$10:$AB$43,13,0))</f>
        <v>-</v>
      </c>
      <c r="AU115" s="360" t="str">
        <f>IF(ISERROR(VLOOKUP(E115,'2015'!$P$10:$AB$69,13,0)),"-",VLOOKUP(E115,'2015'!$P$10:$AB$69,13,0))</f>
        <v>-</v>
      </c>
      <c r="AV115" s="360" t="str">
        <f>IF(ISERROR(VLOOKUP(E115,'2016'!$P$10:$AB$49,13,0)),"-",VLOOKUP(E115,'2016'!$P$10:$AB$49,13,0))</f>
        <v>-</v>
      </c>
      <c r="AW115" s="458" t="str">
        <f>IF(ISERROR(VLOOKUP(E115,'2017'!$P$10:$AB$47,13,0)),"-",VLOOKUP(E115,'2017'!$P$10:$AB$47,13,0))</f>
        <v>-</v>
      </c>
      <c r="AX115" s="359" t="str">
        <f>IF(ISERROR(VLOOKUP(E115,'2018'!$P$10:$AB$55,13,0)),"-",VLOOKUP(E115,'2018'!$P$10:$AB$55,13,0))</f>
        <v>-</v>
      </c>
      <c r="AY115" s="359" t="str">
        <f>IF(ISERROR(VLOOKUP(E115,'2019'!$P$10:$AB$55,13,0)),"-",VLOOKUP(E115,'2019'!$P$10:$AB$55,13,0))</f>
        <v>-</v>
      </c>
      <c r="AZ115" s="359" t="str">
        <f>IF(ISERROR(VLOOKUP(E115,'2020'!$P$10:$AB$47,13,0)),"-",VLOOKUP(E115,'2020'!$P$10:$AB$47,13,0))</f>
        <v>-</v>
      </c>
      <c r="BA115" s="480" t="str">
        <f>IF(ISERROR(VLOOKUP(E115,'2021'!$P$10:$AB$47,13,0)),"-",VLOOKUP(E115,'2021'!$P$10:$AB$47,13,0))</f>
        <v>-</v>
      </c>
      <c r="BB115" s="358"/>
      <c r="BD115" s="25">
        <f t="shared" si="56"/>
        <v>69</v>
      </c>
      <c r="BE115" s="5" t="s">
        <v>35</v>
      </c>
      <c r="BF115" s="3">
        <f>IF(ISERROR(VLOOKUP($BE115,Tables!$M$3:$U$201,BF$2,0)),"0",(VLOOKUP($BE115,Tables!$M$3:$U$201,BF$2,0)))</f>
        <v>20</v>
      </c>
      <c r="BG115" s="4">
        <f>IF(ISERROR(VLOOKUP($BE115,Tables!$M$3:$U$201,BG$2,0)),"0",(VLOOKUP($BE115,Tables!$M$3:$U$201,BG$2,0)))</f>
        <v>11</v>
      </c>
      <c r="BH115" s="4">
        <f>IF(ISERROR(VLOOKUP($BE115,Tables!$M$3:$U$201,BH$2,0)),"0",(VLOOKUP($BE115,Tables!$M$3:$U$201,BH$2,0)))</f>
        <v>4</v>
      </c>
      <c r="BI115" s="4">
        <f>IF(ISERROR(VLOOKUP($BE115,Tables!$M$3:$U$201,BI$2,0)),"0",(VLOOKUP($BE115,Tables!$M$3:$U$201,BI$2,0)))</f>
        <v>5</v>
      </c>
      <c r="BJ115" s="4">
        <f>IF(ISERROR(VLOOKUP($BE115,Tables!$M$3:$U$201,BJ$2,0)),"0",(VLOOKUP($BE115,Tables!$M$3:$U$201,BJ$2,0)))</f>
        <v>36</v>
      </c>
      <c r="BK115" s="4">
        <f>IF(ISERROR(VLOOKUP($BE115,Tables!$M$3:$U$201,BK$2,0)),"0",(VLOOKUP($BE115,Tables!$M$3:$U$201,BK$2,0)))</f>
        <v>19</v>
      </c>
      <c r="BL115" s="4">
        <f>IF(ISERROR(VLOOKUP($BE115,Tables!$M$3:$U$201,BL$2,0)),"0",(VLOOKUP($BE115,Tables!$M$3:$U$201,BL$2,0)))</f>
        <v>17</v>
      </c>
      <c r="BM115" s="321">
        <f>IF(ISERROR(VLOOKUP($BE115,Tables!$M$3:$U$201,BM$2,0)),"0",(VLOOKUP($BE115,Tables!$M$3:$U$201,BM$2,0)))</f>
        <v>37</v>
      </c>
      <c r="BN115" s="20">
        <v>109</v>
      </c>
      <c r="BO115" s="12">
        <f t="shared" si="42"/>
        <v>69</v>
      </c>
      <c r="BP115" s="13">
        <f t="shared" si="43"/>
        <v>3</v>
      </c>
      <c r="BQ115" s="12">
        <f t="shared" si="44"/>
        <v>36</v>
      </c>
      <c r="BR115" s="13">
        <f t="shared" si="45"/>
        <v>1</v>
      </c>
      <c r="BS115" s="12" t="str">
        <f t="shared" si="46"/>
        <v/>
      </c>
      <c r="BT115" s="16">
        <f t="shared" si="47"/>
        <v>69036000</v>
      </c>
      <c r="BU115" s="13">
        <f t="shared" si="48"/>
        <v>1</v>
      </c>
      <c r="BV115" s="24" t="str">
        <f t="shared" si="49"/>
        <v>0</v>
      </c>
      <c r="BW115" s="14">
        <v>109</v>
      </c>
      <c r="BX115" s="16">
        <f t="shared" si="50"/>
        <v>69036000000</v>
      </c>
      <c r="BY115" s="15" t="e">
        <f>VLOOKUP(E115,#REF!,2,0)</f>
        <v>#REF!</v>
      </c>
      <c r="BZ115" s="15">
        <f t="shared" si="51"/>
        <v>69</v>
      </c>
      <c r="CA115" s="424">
        <f t="shared" si="52"/>
        <v>1</v>
      </c>
    </row>
    <row r="116" spans="1:79" ht="26.25" customHeight="1" thickBot="1" x14ac:dyDescent="0.3">
      <c r="A116" s="55"/>
      <c r="B116" s="726">
        <f t="shared" si="33"/>
        <v>110</v>
      </c>
      <c r="C116" s="727"/>
      <c r="D116" s="350"/>
      <c r="E116" s="38" t="str">
        <f t="shared" si="53"/>
        <v>ruichi</v>
      </c>
      <c r="F116" s="39">
        <f t="shared" si="54"/>
        <v>1</v>
      </c>
      <c r="G116" s="40">
        <f t="shared" si="34"/>
        <v>16</v>
      </c>
      <c r="H116" s="41">
        <f t="shared" si="35"/>
        <v>5</v>
      </c>
      <c r="I116" s="41">
        <f t="shared" si="36"/>
        <v>1</v>
      </c>
      <c r="J116" s="41">
        <f t="shared" si="37"/>
        <v>10</v>
      </c>
      <c r="K116" s="41">
        <f t="shared" si="38"/>
        <v>19</v>
      </c>
      <c r="L116" s="41">
        <f t="shared" si="39"/>
        <v>35</v>
      </c>
      <c r="M116" s="42">
        <f t="shared" si="40"/>
        <v>-16</v>
      </c>
      <c r="N116" s="43">
        <f t="shared" si="41"/>
        <v>16</v>
      </c>
      <c r="O116" s="406" t="e">
        <f t="shared" si="60"/>
        <v>#REF!</v>
      </c>
      <c r="P116" s="406" t="e">
        <f t="shared" si="60"/>
        <v>#REF!</v>
      </c>
      <c r="Q116" s="406" t="e">
        <f t="shared" si="60"/>
        <v>#REF!</v>
      </c>
      <c r="R116" s="406" t="e">
        <f t="shared" si="60"/>
        <v>#REF!</v>
      </c>
      <c r="S116" s="406" t="e">
        <f t="shared" si="60"/>
        <v>#REF!</v>
      </c>
      <c r="T116" s="406" t="e">
        <f t="shared" si="60"/>
        <v>#REF!</v>
      </c>
      <c r="U116" s="406" t="e">
        <f t="shared" si="60"/>
        <v>#REF!</v>
      </c>
      <c r="V116" s="54" t="e">
        <f t="shared" si="60"/>
        <v>#REF!</v>
      </c>
      <c r="W116" s="407" t="e">
        <f t="shared" si="60"/>
        <v>#REF!</v>
      </c>
      <c r="X116" s="406" t="e">
        <f t="shared" si="60"/>
        <v>#REF!</v>
      </c>
      <c r="Y116" s="406" t="e">
        <f t="shared" si="60"/>
        <v>#REF!</v>
      </c>
      <c r="Z116" s="406" t="e">
        <f t="shared" si="60"/>
        <v>#REF!</v>
      </c>
      <c r="AA116" s="406" t="e">
        <f t="shared" si="60"/>
        <v>#REF!</v>
      </c>
      <c r="AB116" s="406" t="e">
        <f t="shared" si="60"/>
        <v>#REF!</v>
      </c>
      <c r="AC116" s="406" t="e">
        <f t="shared" si="60"/>
        <v>#REF!</v>
      </c>
      <c r="AD116" s="54" t="e">
        <f t="shared" si="60"/>
        <v>#REF!</v>
      </c>
      <c r="AE116" s="54"/>
      <c r="AF116" s="462">
        <f t="shared" si="32"/>
        <v>1</v>
      </c>
      <c r="AG116" s="54"/>
      <c r="AH116" s="463">
        <f t="shared" si="55"/>
        <v>20</v>
      </c>
      <c r="AI116" s="55"/>
      <c r="AJ116" s="481" t="str">
        <f>IF(ISERROR(VLOOKUP(E116,'2004'!$P$10:$AB$18,13,0)),"-",VLOOKUP(E116,'2004'!$P$10:$AB$18,13,0))</f>
        <v>-</v>
      </c>
      <c r="AK116" s="360" t="str">
        <f>IF(ISERROR(VLOOKUP(E116,'2005'!$P$10:$AB$18,13,0)),"-",VLOOKUP(E116,'2005'!$P$10:$AB$18,13,0))</f>
        <v>-</v>
      </c>
      <c r="AL116" s="360" t="str">
        <f>IF(ISERROR(VLOOKUP(E116,'2006'!$P$10:$AB$60,13,0)),"-",VLOOKUP(E116,'2006'!$P$10:$AB$60,13,0))</f>
        <v>-</v>
      </c>
      <c r="AM116" s="360" t="str">
        <f>IF(ISERROR(VLOOKUP(E116,'2007'!$P$10:$AB$60,13,0)),"-",VLOOKUP(E116,'2007'!$P$10:$AB$60,13,0))</f>
        <v>-</v>
      </c>
      <c r="AN116" s="360" t="str">
        <f>IF(ISERROR(VLOOKUP(E116,'2008'!$P$10:$AB$60,13,0)),"-",VLOOKUP(E116,'2008'!$P$10:$AB$60,13,0))</f>
        <v>-</v>
      </c>
      <c r="AO116" s="360" t="str">
        <f>IF(ISERROR(VLOOKUP(E116,'2009'!$P$10:$AB$80,13,0)),"-",VLOOKUP(E116,'2009'!$P$10:$AB$80,13,0))</f>
        <v>-</v>
      </c>
      <c r="AP116" s="360">
        <f>IF(ISERROR(VLOOKUP(E116,'2010'!$P$10:$AB$42,13,0)),"-",VLOOKUP(E116,'2010'!$P$10:$AB$42,13,0))</f>
        <v>20</v>
      </c>
      <c r="AQ116" s="360" t="str">
        <f>IF(ISERROR(VLOOKUP(E116,'2011'!$P$10:$AB$28,13,0)),"-",VLOOKUP(E116,'2011'!$P$10:$AB$28,13,0))</f>
        <v>-</v>
      </c>
      <c r="AR116" s="360" t="str">
        <f>IF(ISERROR(VLOOKUP(E116,'2012'!$P$10:$AB$46,13,0)),"-",VLOOKUP(E116,'2012'!$P$10:$AB$46,13,0))</f>
        <v>-</v>
      </c>
      <c r="AS116" s="360" t="str">
        <f>IF(ISERROR(VLOOKUP(E116,'2013'!$P$10:$AB$45,13,0)),"-",VLOOKUP(E116,'2013'!$P$10:$AB$45,13,0))</f>
        <v>-</v>
      </c>
      <c r="AT116" s="360" t="str">
        <f>IF(ISERROR(VLOOKUP(E116,'2014'!$P$10:$AB$43,13,0)),"-",VLOOKUP(E116,'2014'!$P$10:$AB$43,13,0))</f>
        <v>-</v>
      </c>
      <c r="AU116" s="360" t="str">
        <f>IF(ISERROR(VLOOKUP(E116,'2015'!$P$10:$AB$69,13,0)),"-",VLOOKUP(E116,'2015'!$P$10:$AB$69,13,0))</f>
        <v>-</v>
      </c>
      <c r="AV116" s="360" t="str">
        <f>IF(ISERROR(VLOOKUP(E116,'2016'!$P$10:$AB$49,13,0)),"-",VLOOKUP(E116,'2016'!$P$10:$AB$49,13,0))</f>
        <v>-</v>
      </c>
      <c r="AW116" s="458" t="str">
        <f>IF(ISERROR(VLOOKUP(E116,'2017'!$P$10:$AB$47,13,0)),"-",VLOOKUP(E116,'2017'!$P$10:$AB$47,13,0))</f>
        <v>-</v>
      </c>
      <c r="AX116" s="359" t="str">
        <f>IF(ISERROR(VLOOKUP(E116,'2018'!$P$10:$AB$55,13,0)),"-",VLOOKUP(E116,'2018'!$P$10:$AB$55,13,0))</f>
        <v>-</v>
      </c>
      <c r="AY116" s="359" t="str">
        <f>IF(ISERROR(VLOOKUP(E116,'2019'!$P$10:$AB$55,13,0)),"-",VLOOKUP(E116,'2019'!$P$10:$AB$55,13,0))</f>
        <v>-</v>
      </c>
      <c r="AZ116" s="359" t="str">
        <f>IF(ISERROR(VLOOKUP(E116,'2020'!$P$10:$AB$47,13,0)),"-",VLOOKUP(E116,'2020'!$P$10:$AB$47,13,0))</f>
        <v>-</v>
      </c>
      <c r="BA116" s="480" t="str">
        <f>IF(ISERROR(VLOOKUP(E116,'2021'!$P$10:$AB$47,13,0)),"-",VLOOKUP(E116,'2021'!$P$10:$AB$47,13,0))</f>
        <v>-</v>
      </c>
      <c r="BB116" s="358"/>
      <c r="BD116" s="25">
        <f t="shared" si="56"/>
        <v>130</v>
      </c>
      <c r="BE116" s="5" t="s">
        <v>261</v>
      </c>
      <c r="BF116" s="3">
        <f>IF(ISERROR(VLOOKUP($BE116,Tables!$M$3:$U$201,BF$2,0)),"0",(VLOOKUP($BE116,Tables!$M$3:$U$201,BF$2,0)))</f>
        <v>30</v>
      </c>
      <c r="BG116" s="4">
        <f>IF(ISERROR(VLOOKUP($BE116,Tables!$M$3:$U$201,BG$2,0)),"0",(VLOOKUP($BE116,Tables!$M$3:$U$201,BG$2,0)))</f>
        <v>3</v>
      </c>
      <c r="BH116" s="4">
        <f>IF(ISERROR(VLOOKUP($BE116,Tables!$M$3:$U$201,BH$2,0)),"0",(VLOOKUP($BE116,Tables!$M$3:$U$201,BH$2,0)))</f>
        <v>1</v>
      </c>
      <c r="BI116" s="4">
        <f>IF(ISERROR(VLOOKUP($BE116,Tables!$M$3:$U$201,BI$2,0)),"0",(VLOOKUP($BE116,Tables!$M$3:$U$201,BI$2,0)))</f>
        <v>26</v>
      </c>
      <c r="BJ116" s="4">
        <f>IF(ISERROR(VLOOKUP($BE116,Tables!$M$3:$U$201,BJ$2,0)),"0",(VLOOKUP($BE116,Tables!$M$3:$U$201,BJ$2,0)))</f>
        <v>29</v>
      </c>
      <c r="BK116" s="4">
        <f>IF(ISERROR(VLOOKUP($BE116,Tables!$M$3:$U$201,BK$2,0)),"0",(VLOOKUP($BE116,Tables!$M$3:$U$201,BK$2,0)))</f>
        <v>119</v>
      </c>
      <c r="BL116" s="4">
        <f>IF(ISERROR(VLOOKUP($BE116,Tables!$M$3:$U$201,BL$2,0)),"0",(VLOOKUP($BE116,Tables!$M$3:$U$201,BL$2,0)))</f>
        <v>-90</v>
      </c>
      <c r="BM116" s="321">
        <f>IF(ISERROR(VLOOKUP($BE116,Tables!$M$3:$U$201,BM$2,0)),"0",(VLOOKUP($BE116,Tables!$M$3:$U$201,BM$2,0)))</f>
        <v>10</v>
      </c>
      <c r="BN116" s="20">
        <v>110</v>
      </c>
      <c r="BO116" s="12">
        <f t="shared" si="42"/>
        <v>125</v>
      </c>
      <c r="BP116" s="13">
        <f t="shared" si="43"/>
        <v>6</v>
      </c>
      <c r="BQ116" s="12">
        <f t="shared" si="44"/>
        <v>170</v>
      </c>
      <c r="BR116" s="13">
        <f t="shared" si="45"/>
        <v>1</v>
      </c>
      <c r="BS116" s="12" t="str">
        <f t="shared" si="46"/>
        <v/>
      </c>
      <c r="BT116" s="16">
        <f t="shared" si="47"/>
        <v>125170000</v>
      </c>
      <c r="BU116" s="13">
        <f t="shared" si="48"/>
        <v>1</v>
      </c>
      <c r="BV116" s="24" t="str">
        <f t="shared" si="49"/>
        <v>0</v>
      </c>
      <c r="BW116" s="14">
        <v>110</v>
      </c>
      <c r="BX116" s="16">
        <f t="shared" si="50"/>
        <v>125170000000</v>
      </c>
      <c r="BY116" s="15" t="e">
        <f>VLOOKUP(E116,#REF!,2,0)</f>
        <v>#REF!</v>
      </c>
      <c r="BZ116" s="15">
        <f t="shared" si="51"/>
        <v>130</v>
      </c>
      <c r="CA116" s="424">
        <f t="shared" si="52"/>
        <v>1</v>
      </c>
    </row>
    <row r="117" spans="1:79" ht="26.25" customHeight="1" thickBot="1" x14ac:dyDescent="0.3">
      <c r="A117" s="55"/>
      <c r="B117" s="726">
        <f t="shared" si="33"/>
        <v>111</v>
      </c>
      <c r="C117" s="727"/>
      <c r="D117" s="350"/>
      <c r="E117" s="38" t="str">
        <f t="shared" si="53"/>
        <v>Nikola Popoff</v>
      </c>
      <c r="F117" s="39">
        <f t="shared" si="54"/>
        <v>3</v>
      </c>
      <c r="G117" s="40">
        <f t="shared" si="34"/>
        <v>50</v>
      </c>
      <c r="H117" s="41">
        <f t="shared" si="35"/>
        <v>3</v>
      </c>
      <c r="I117" s="41">
        <f t="shared" si="36"/>
        <v>7</v>
      </c>
      <c r="J117" s="41">
        <f t="shared" si="37"/>
        <v>40</v>
      </c>
      <c r="K117" s="41">
        <f t="shared" si="38"/>
        <v>50</v>
      </c>
      <c r="L117" s="41">
        <f t="shared" si="39"/>
        <v>164</v>
      </c>
      <c r="M117" s="42">
        <f t="shared" si="40"/>
        <v>-114</v>
      </c>
      <c r="N117" s="43">
        <f t="shared" si="41"/>
        <v>16</v>
      </c>
      <c r="O117" s="406" t="e">
        <f t="shared" ref="O117:AD126" si="61">IF(ISNA(VLOOKUP($B117,$BD$7:$BM$183,COLUMN()-3,0)),0,VLOOKUP($B117,$BD$7:$BM$183,COLUMN()-3,0))</f>
        <v>#REF!</v>
      </c>
      <c r="P117" s="406" t="e">
        <f t="shared" si="61"/>
        <v>#REF!</v>
      </c>
      <c r="Q117" s="406" t="e">
        <f t="shared" si="61"/>
        <v>#REF!</v>
      </c>
      <c r="R117" s="406" t="e">
        <f t="shared" si="61"/>
        <v>#REF!</v>
      </c>
      <c r="S117" s="406" t="e">
        <f t="shared" si="61"/>
        <v>#REF!</v>
      </c>
      <c r="T117" s="406" t="e">
        <f t="shared" si="61"/>
        <v>#REF!</v>
      </c>
      <c r="U117" s="406" t="e">
        <f t="shared" si="61"/>
        <v>#REF!</v>
      </c>
      <c r="V117" s="54" t="e">
        <f t="shared" si="61"/>
        <v>#REF!</v>
      </c>
      <c r="W117" s="407" t="e">
        <f t="shared" si="61"/>
        <v>#REF!</v>
      </c>
      <c r="X117" s="406" t="e">
        <f t="shared" si="61"/>
        <v>#REF!</v>
      </c>
      <c r="Y117" s="406" t="e">
        <f t="shared" si="61"/>
        <v>#REF!</v>
      </c>
      <c r="Z117" s="406" t="e">
        <f t="shared" si="61"/>
        <v>#REF!</v>
      </c>
      <c r="AA117" s="406" t="e">
        <f t="shared" si="61"/>
        <v>#REF!</v>
      </c>
      <c r="AB117" s="406" t="e">
        <f t="shared" si="61"/>
        <v>#REF!</v>
      </c>
      <c r="AC117" s="406" t="e">
        <f t="shared" si="61"/>
        <v>#REF!</v>
      </c>
      <c r="AD117" s="54" t="e">
        <f t="shared" si="61"/>
        <v>#REF!</v>
      </c>
      <c r="AE117" s="54"/>
      <c r="AF117" s="462">
        <f t="shared" si="32"/>
        <v>0.32</v>
      </c>
      <c r="AG117" s="54"/>
      <c r="AH117" s="463">
        <f t="shared" si="55"/>
        <v>15</v>
      </c>
      <c r="AI117" s="55"/>
      <c r="AJ117" s="481" t="str">
        <f>IF(ISERROR(VLOOKUP(E117,'2004'!$P$10:$AB$18,13,0)),"-",VLOOKUP(E117,'2004'!$P$10:$AB$18,13,0))</f>
        <v>-</v>
      </c>
      <c r="AK117" s="360" t="str">
        <f>IF(ISERROR(VLOOKUP(E117,'2005'!$P$10:$AB$18,13,0)),"-",VLOOKUP(E117,'2005'!$P$10:$AB$18,13,0))</f>
        <v>-</v>
      </c>
      <c r="AL117" s="360" t="str">
        <f>IF(ISERROR(VLOOKUP(E117,'2006'!$P$10:$AB$60,13,0)),"-",VLOOKUP(E117,'2006'!$P$10:$AB$60,13,0))</f>
        <v>-</v>
      </c>
      <c r="AM117" s="360" t="str">
        <f>IF(ISERROR(VLOOKUP(E117,'2007'!$P$10:$AB$60,13,0)),"-",VLOOKUP(E117,'2007'!$P$10:$AB$60,13,0))</f>
        <v>-</v>
      </c>
      <c r="AN117" s="360" t="str">
        <f>IF(ISERROR(VLOOKUP(E117,'2008'!$P$10:$AB$60,13,0)),"-",VLOOKUP(E117,'2008'!$P$10:$AB$60,13,0))</f>
        <v>-</v>
      </c>
      <c r="AO117" s="360" t="str">
        <f>IF(ISERROR(VLOOKUP(E117,'2009'!$P$10:$AB$80,13,0)),"-",VLOOKUP(E117,'2009'!$P$10:$AB$80,13,0))</f>
        <v>-</v>
      </c>
      <c r="AP117" s="360" t="str">
        <f>IF(ISERROR(VLOOKUP(E117,'2010'!$P$10:$AB$42,13,0)),"-",VLOOKUP(E117,'2010'!$P$10:$AB$42,13,0))</f>
        <v>-</v>
      </c>
      <c r="AQ117" s="360">
        <f>IF(ISERROR(VLOOKUP(E117,'2011'!$P$10:$AB$28,13,0)),"-",VLOOKUP(E117,'2011'!$P$10:$AB$28,13,0))</f>
        <v>15</v>
      </c>
      <c r="AR117" s="360" t="str">
        <f>IF(ISERROR(VLOOKUP(E117,'2012'!$P$10:$AB$46,13,0)),"-",VLOOKUP(E117,'2012'!$P$10:$AB$46,13,0))</f>
        <v>-</v>
      </c>
      <c r="AS117" s="360" t="str">
        <f>IF(ISERROR(VLOOKUP(E117,'2013'!$P$10:$AB$45,13,0)),"-",VLOOKUP(E117,'2013'!$P$10:$AB$45,13,0))</f>
        <v>-</v>
      </c>
      <c r="AT117" s="360">
        <f>IF(ISERROR(VLOOKUP(E117,'2014'!$P$10:$AB$43,13,0)),"-",VLOOKUP(E117,'2014'!$P$10:$AB$43,13,0))</f>
        <v>30</v>
      </c>
      <c r="AU117" s="360">
        <f>IF(ISERROR(VLOOKUP(E117,'2015'!$P$10:$AB$69,13,0)),"-",VLOOKUP(E117,'2015'!$P$10:$AB$69,13,0))</f>
        <v>45</v>
      </c>
      <c r="AV117" s="360" t="str">
        <f>IF(ISERROR(VLOOKUP(E117,'2016'!$P$10:$AB$49,13,0)),"-",VLOOKUP(E117,'2016'!$P$10:$AB$49,13,0))</f>
        <v>-</v>
      </c>
      <c r="AW117" s="458" t="str">
        <f>IF(ISERROR(VLOOKUP(E117,'2017'!$P$10:$AB$47,13,0)),"-",VLOOKUP(E117,'2017'!$P$10:$AB$47,13,0))</f>
        <v>-</v>
      </c>
      <c r="AX117" s="359" t="str">
        <f>IF(ISERROR(VLOOKUP(E117,'2018'!$P$10:$AB$55,13,0)),"-",VLOOKUP(E117,'2018'!$P$10:$AB$55,13,0))</f>
        <v>-</v>
      </c>
      <c r="AY117" s="359" t="str">
        <f>IF(ISERROR(VLOOKUP(E117,'2019'!$P$10:$AB$55,13,0)),"-",VLOOKUP(E117,'2019'!$P$10:$AB$55,13,0))</f>
        <v>-</v>
      </c>
      <c r="AZ117" s="359" t="str">
        <f>IF(ISERROR(VLOOKUP(E117,'2020'!$P$10:$AB$47,13,0)),"-",VLOOKUP(E117,'2020'!$P$10:$AB$47,13,0))</f>
        <v>-</v>
      </c>
      <c r="BA117" s="480" t="str">
        <f>IF(ISERROR(VLOOKUP(E117,'2021'!$P$10:$AB$47,13,0)),"-",VLOOKUP(E117,'2021'!$P$10:$AB$47,13,0))</f>
        <v>-</v>
      </c>
      <c r="BB117" s="358"/>
      <c r="BD117" s="25">
        <f t="shared" si="56"/>
        <v>42</v>
      </c>
      <c r="BE117" s="5" t="s">
        <v>38</v>
      </c>
      <c r="BF117" s="3">
        <f>IF(ISERROR(VLOOKUP($BE117,Tables!$M$3:$U$201,BF$2,0)),"0",(VLOOKUP($BE117,Tables!$M$3:$U$201,BF$2,0)))</f>
        <v>74</v>
      </c>
      <c r="BG117" s="4">
        <f>IF(ISERROR(VLOOKUP($BE117,Tables!$M$3:$U$201,BG$2,0)),"0",(VLOOKUP($BE117,Tables!$M$3:$U$201,BG$2,0)))</f>
        <v>29</v>
      </c>
      <c r="BH117" s="4">
        <f>IF(ISERROR(VLOOKUP($BE117,Tables!$M$3:$U$201,BH$2,0)),"0",(VLOOKUP($BE117,Tables!$M$3:$U$201,BH$2,0)))</f>
        <v>8</v>
      </c>
      <c r="BI117" s="4">
        <f>IF(ISERROR(VLOOKUP($BE117,Tables!$M$3:$U$201,BI$2,0)),"0",(VLOOKUP($BE117,Tables!$M$3:$U$201,BI$2,0)))</f>
        <v>37</v>
      </c>
      <c r="BJ117" s="4">
        <f>IF(ISERROR(VLOOKUP($BE117,Tables!$M$3:$U$201,BJ$2,0)),"0",(VLOOKUP($BE117,Tables!$M$3:$U$201,BJ$2,0)))</f>
        <v>130</v>
      </c>
      <c r="BK117" s="4">
        <f>IF(ISERROR(VLOOKUP($BE117,Tables!$M$3:$U$201,BK$2,0)),"0",(VLOOKUP($BE117,Tables!$M$3:$U$201,BK$2,0)))</f>
        <v>137</v>
      </c>
      <c r="BL117" s="4">
        <f>IF(ISERROR(VLOOKUP($BE117,Tables!$M$3:$U$201,BL$2,0)),"0",(VLOOKUP($BE117,Tables!$M$3:$U$201,BL$2,0)))</f>
        <v>-7</v>
      </c>
      <c r="BM117" s="321">
        <f>IF(ISERROR(VLOOKUP($BE117,Tables!$M$3:$U$201,BM$2,0)),"0",(VLOOKUP($BE117,Tables!$M$3:$U$201,BM$2,0)))</f>
        <v>95</v>
      </c>
      <c r="BN117" s="20">
        <v>111</v>
      </c>
      <c r="BO117" s="12">
        <f t="shared" si="42"/>
        <v>42</v>
      </c>
      <c r="BP117" s="13">
        <f t="shared" si="43"/>
        <v>1</v>
      </c>
      <c r="BQ117" s="12" t="str">
        <f t="shared" si="44"/>
        <v/>
      </c>
      <c r="BR117" s="13">
        <f t="shared" si="45"/>
        <v>1</v>
      </c>
      <c r="BS117" s="12" t="str">
        <f t="shared" si="46"/>
        <v/>
      </c>
      <c r="BT117" s="16">
        <f t="shared" si="47"/>
        <v>42000000</v>
      </c>
      <c r="BU117" s="13">
        <f t="shared" si="48"/>
        <v>1</v>
      </c>
      <c r="BV117" s="24" t="str">
        <f t="shared" si="49"/>
        <v>0</v>
      </c>
      <c r="BW117" s="14">
        <v>111</v>
      </c>
      <c r="BX117" s="16">
        <f t="shared" si="50"/>
        <v>42000000000</v>
      </c>
      <c r="BY117" s="15" t="e">
        <f>VLOOKUP(E117,#REF!,2,0)</f>
        <v>#REF!</v>
      </c>
      <c r="BZ117" s="15">
        <f t="shared" si="51"/>
        <v>42</v>
      </c>
      <c r="CA117" s="424">
        <f t="shared" si="52"/>
        <v>1</v>
      </c>
    </row>
    <row r="118" spans="1:79" ht="26.25" customHeight="1" thickBot="1" x14ac:dyDescent="0.3">
      <c r="A118" s="55"/>
      <c r="B118" s="726">
        <f t="shared" si="33"/>
        <v>112</v>
      </c>
      <c r="C118" s="727"/>
      <c r="D118" s="350"/>
      <c r="E118" s="38" t="str">
        <f t="shared" si="53"/>
        <v>silmurdk</v>
      </c>
      <c r="F118" s="39">
        <f t="shared" si="54"/>
        <v>1</v>
      </c>
      <c r="G118" s="40">
        <f t="shared" si="34"/>
        <v>14</v>
      </c>
      <c r="H118" s="41">
        <f t="shared" si="35"/>
        <v>5</v>
      </c>
      <c r="I118" s="41">
        <f t="shared" si="36"/>
        <v>0</v>
      </c>
      <c r="J118" s="41">
        <f t="shared" si="37"/>
        <v>9</v>
      </c>
      <c r="K118" s="41">
        <f t="shared" si="38"/>
        <v>20</v>
      </c>
      <c r="L118" s="41">
        <f t="shared" si="39"/>
        <v>30</v>
      </c>
      <c r="M118" s="42">
        <f t="shared" si="40"/>
        <v>-10</v>
      </c>
      <c r="N118" s="43">
        <f t="shared" si="41"/>
        <v>15</v>
      </c>
      <c r="O118" s="406" t="e">
        <f t="shared" si="61"/>
        <v>#REF!</v>
      </c>
      <c r="P118" s="406" t="e">
        <f t="shared" si="61"/>
        <v>#REF!</v>
      </c>
      <c r="Q118" s="406" t="e">
        <f t="shared" si="61"/>
        <v>#REF!</v>
      </c>
      <c r="R118" s="406" t="e">
        <f t="shared" si="61"/>
        <v>#REF!</v>
      </c>
      <c r="S118" s="406" t="e">
        <f t="shared" si="61"/>
        <v>#REF!</v>
      </c>
      <c r="T118" s="406" t="e">
        <f t="shared" si="61"/>
        <v>#REF!</v>
      </c>
      <c r="U118" s="406" t="e">
        <f t="shared" si="61"/>
        <v>#REF!</v>
      </c>
      <c r="V118" s="54" t="e">
        <f t="shared" si="61"/>
        <v>#REF!</v>
      </c>
      <c r="W118" s="407" t="e">
        <f t="shared" si="61"/>
        <v>#REF!</v>
      </c>
      <c r="X118" s="406" t="e">
        <f t="shared" si="61"/>
        <v>#REF!</v>
      </c>
      <c r="Y118" s="406" t="e">
        <f t="shared" si="61"/>
        <v>#REF!</v>
      </c>
      <c r="Z118" s="406" t="e">
        <f t="shared" si="61"/>
        <v>#REF!</v>
      </c>
      <c r="AA118" s="406" t="e">
        <f t="shared" si="61"/>
        <v>#REF!</v>
      </c>
      <c r="AB118" s="406" t="e">
        <f t="shared" si="61"/>
        <v>#REF!</v>
      </c>
      <c r="AC118" s="406" t="e">
        <f t="shared" si="61"/>
        <v>#REF!</v>
      </c>
      <c r="AD118" s="54" t="e">
        <f t="shared" si="61"/>
        <v>#REF!</v>
      </c>
      <c r="AE118" s="54"/>
      <c r="AF118" s="462">
        <f t="shared" si="32"/>
        <v>1.0714285714285714</v>
      </c>
      <c r="AG118" s="54"/>
      <c r="AH118" s="463">
        <f t="shared" si="55"/>
        <v>41</v>
      </c>
      <c r="AI118" s="55"/>
      <c r="AJ118" s="481" t="str">
        <f>IF(ISERROR(VLOOKUP(E118,'2004'!$P$10:$AB$18,13,0)),"-",VLOOKUP(E118,'2004'!$P$10:$AB$18,13,0))</f>
        <v>-</v>
      </c>
      <c r="AK118" s="360" t="str">
        <f>IF(ISERROR(VLOOKUP(E118,'2005'!$P$10:$AB$18,13,0)),"-",VLOOKUP(E118,'2005'!$P$10:$AB$18,13,0))</f>
        <v>-</v>
      </c>
      <c r="AL118" s="360" t="str">
        <f>IF(ISERROR(VLOOKUP(E118,'2006'!$P$10:$AB$60,13,0)),"-",VLOOKUP(E118,'2006'!$P$10:$AB$60,13,0))</f>
        <v>-</v>
      </c>
      <c r="AM118" s="360" t="str">
        <f>IF(ISERROR(VLOOKUP(E118,'2007'!$P$10:$AB$60,13,0)),"-",VLOOKUP(E118,'2007'!$P$10:$AB$60,13,0))</f>
        <v>-</v>
      </c>
      <c r="AN118" s="360" t="str">
        <f>IF(ISERROR(VLOOKUP(E118,'2008'!$P$10:$AB$60,13,0)),"-",VLOOKUP(E118,'2008'!$P$10:$AB$60,13,0))</f>
        <v>-</v>
      </c>
      <c r="AO118" s="360" t="str">
        <f>IF(ISERROR(VLOOKUP(E118,'2009'!$P$10:$AB$80,13,0)),"-",VLOOKUP(E118,'2009'!$P$10:$AB$80,13,0))</f>
        <v>-</v>
      </c>
      <c r="AP118" s="360" t="str">
        <f>IF(ISERROR(VLOOKUP(E118,'2010'!$P$10:$AB$42,13,0)),"-",VLOOKUP(E118,'2010'!$P$10:$AB$42,13,0))</f>
        <v>-</v>
      </c>
      <c r="AQ118" s="360" t="str">
        <f>IF(ISERROR(VLOOKUP(E118,'2011'!$P$10:$AB$28,13,0)),"-",VLOOKUP(E118,'2011'!$P$10:$AB$28,13,0))</f>
        <v>-</v>
      </c>
      <c r="AR118" s="360" t="str">
        <f>IF(ISERROR(VLOOKUP(E118,'2012'!$P$10:$AB$46,13,0)),"-",VLOOKUP(E118,'2012'!$P$10:$AB$46,13,0))</f>
        <v>-</v>
      </c>
      <c r="AS118" s="360" t="str">
        <f>IF(ISERROR(VLOOKUP(E118,'2013'!$P$10:$AB$45,13,0)),"-",VLOOKUP(E118,'2013'!$P$10:$AB$45,13,0))</f>
        <v>-</v>
      </c>
      <c r="AT118" s="360" t="str">
        <f>IF(ISERROR(VLOOKUP(E118,'2014'!$P$10:$AB$43,13,0)),"-",VLOOKUP(E118,'2014'!$P$10:$AB$43,13,0))</f>
        <v>-</v>
      </c>
      <c r="AU118" s="360">
        <f>IF(ISERROR(VLOOKUP(E118,'2015'!$P$10:$AB$69,13,0)),"-",VLOOKUP(E118,'2015'!$P$10:$AB$69,13,0))</f>
        <v>41</v>
      </c>
      <c r="AV118" s="360" t="str">
        <f>IF(ISERROR(VLOOKUP(E118,'2016'!$P$10:$AB$49,13,0)),"-",VLOOKUP(E118,'2016'!$P$10:$AB$49,13,0))</f>
        <v>-</v>
      </c>
      <c r="AW118" s="458" t="str">
        <f>IF(ISERROR(VLOOKUP(E118,'2017'!$P$10:$AB$47,13,0)),"-",VLOOKUP(E118,'2017'!$P$10:$AB$47,13,0))</f>
        <v>-</v>
      </c>
      <c r="AX118" s="359" t="str">
        <f>IF(ISERROR(VLOOKUP(E118,'2018'!$P$10:$AB$55,13,0)),"-",VLOOKUP(E118,'2018'!$P$10:$AB$55,13,0))</f>
        <v>-</v>
      </c>
      <c r="AY118" s="359" t="str">
        <f>IF(ISERROR(VLOOKUP(E118,'2019'!$P$10:$AB$55,13,0)),"-",VLOOKUP(E118,'2019'!$P$10:$AB$55,13,0))</f>
        <v>-</v>
      </c>
      <c r="AZ118" s="359" t="str">
        <f>IF(ISERROR(VLOOKUP(E118,'2020'!$P$10:$AB$47,13,0)),"-",VLOOKUP(E118,'2020'!$P$10:$AB$47,13,0))</f>
        <v>-</v>
      </c>
      <c r="BA118" s="480" t="str">
        <f>IF(ISERROR(VLOOKUP(E118,'2021'!$P$10:$AB$47,13,0)),"-",VLOOKUP(E118,'2021'!$P$10:$AB$47,13,0))</f>
        <v>-</v>
      </c>
      <c r="BB118" s="358"/>
      <c r="BD118" s="25">
        <f t="shared" si="56"/>
        <v>31</v>
      </c>
      <c r="BE118" s="5" t="s">
        <v>231</v>
      </c>
      <c r="BF118" s="3">
        <f>IF(ISERROR(VLOOKUP($BE118,Tables!$M$3:$U$201,BF$2,0)),"0",(VLOOKUP($BE118,Tables!$M$3:$U$201,BF$2,0)))</f>
        <v>74</v>
      </c>
      <c r="BG118" s="4">
        <f>IF(ISERROR(VLOOKUP($BE118,Tables!$M$3:$U$201,BG$2,0)),"0",(VLOOKUP($BE118,Tables!$M$3:$U$201,BG$2,0)))</f>
        <v>41</v>
      </c>
      <c r="BH118" s="4">
        <f>IF(ISERROR(VLOOKUP($BE118,Tables!$M$3:$U$201,BH$2,0)),"0",(VLOOKUP($BE118,Tables!$M$3:$U$201,BH$2,0)))</f>
        <v>10</v>
      </c>
      <c r="BI118" s="4">
        <f>IF(ISERROR(VLOOKUP($BE118,Tables!$M$3:$U$201,BI$2,0)),"0",(VLOOKUP($BE118,Tables!$M$3:$U$201,BI$2,0)))</f>
        <v>23</v>
      </c>
      <c r="BJ118" s="4">
        <f>IF(ISERROR(VLOOKUP($BE118,Tables!$M$3:$U$201,BJ$2,0)),"0",(VLOOKUP($BE118,Tables!$M$3:$U$201,BJ$2,0)))</f>
        <v>179</v>
      </c>
      <c r="BK118" s="4">
        <f>IF(ISERROR(VLOOKUP($BE118,Tables!$M$3:$U$201,BK$2,0)),"0",(VLOOKUP($BE118,Tables!$M$3:$U$201,BK$2,0)))</f>
        <v>138</v>
      </c>
      <c r="BL118" s="4">
        <f>IF(ISERROR(VLOOKUP($BE118,Tables!$M$3:$U$201,BL$2,0)),"0",(VLOOKUP($BE118,Tables!$M$3:$U$201,BL$2,0)))</f>
        <v>41</v>
      </c>
      <c r="BM118" s="321">
        <f>IF(ISERROR(VLOOKUP($BE118,Tables!$M$3:$U$201,BM$2,0)),"0",(VLOOKUP($BE118,Tables!$M$3:$U$201,BM$2,0)))</f>
        <v>133</v>
      </c>
      <c r="BN118" s="20">
        <v>112</v>
      </c>
      <c r="BO118" s="12">
        <f t="shared" si="42"/>
        <v>31</v>
      </c>
      <c r="BP118" s="13">
        <f t="shared" si="43"/>
        <v>1</v>
      </c>
      <c r="BQ118" s="12" t="str">
        <f t="shared" si="44"/>
        <v/>
      </c>
      <c r="BR118" s="13">
        <f t="shared" si="45"/>
        <v>1</v>
      </c>
      <c r="BS118" s="12" t="str">
        <f t="shared" si="46"/>
        <v/>
      </c>
      <c r="BT118" s="16">
        <f t="shared" si="47"/>
        <v>31000000</v>
      </c>
      <c r="BU118" s="13">
        <f t="shared" si="48"/>
        <v>1</v>
      </c>
      <c r="BV118" s="24" t="str">
        <f t="shared" si="49"/>
        <v>0</v>
      </c>
      <c r="BW118" s="14">
        <v>112</v>
      </c>
      <c r="BX118" s="16">
        <f t="shared" si="50"/>
        <v>31000000000</v>
      </c>
      <c r="BY118" s="15" t="e">
        <f>VLOOKUP(E118,#REF!,2,0)</f>
        <v>#REF!</v>
      </c>
      <c r="BZ118" s="15">
        <f t="shared" si="51"/>
        <v>31</v>
      </c>
      <c r="CA118" s="424">
        <f t="shared" si="52"/>
        <v>1</v>
      </c>
    </row>
    <row r="119" spans="1:79" ht="26.25" customHeight="1" thickBot="1" x14ac:dyDescent="0.3">
      <c r="A119" s="55"/>
      <c r="B119" s="726">
        <f t="shared" si="33"/>
        <v>113</v>
      </c>
      <c r="C119" s="727"/>
      <c r="D119" s="350"/>
      <c r="E119" s="38" t="str">
        <f t="shared" si="53"/>
        <v>gatifun</v>
      </c>
      <c r="F119" s="39">
        <f t="shared" si="54"/>
        <v>1</v>
      </c>
      <c r="G119" s="40">
        <f t="shared" si="34"/>
        <v>16</v>
      </c>
      <c r="H119" s="41">
        <f t="shared" si="35"/>
        <v>3</v>
      </c>
      <c r="I119" s="41">
        <f t="shared" si="36"/>
        <v>5</v>
      </c>
      <c r="J119" s="41">
        <f t="shared" si="37"/>
        <v>8</v>
      </c>
      <c r="K119" s="41">
        <f t="shared" si="38"/>
        <v>15</v>
      </c>
      <c r="L119" s="41">
        <f t="shared" si="39"/>
        <v>29</v>
      </c>
      <c r="M119" s="42">
        <f t="shared" si="40"/>
        <v>-14</v>
      </c>
      <c r="N119" s="43">
        <f t="shared" si="41"/>
        <v>14</v>
      </c>
      <c r="O119" s="408" t="e">
        <f t="shared" si="61"/>
        <v>#REF!</v>
      </c>
      <c r="P119" s="408" t="e">
        <f t="shared" si="61"/>
        <v>#REF!</v>
      </c>
      <c r="Q119" s="408" t="e">
        <f t="shared" si="61"/>
        <v>#REF!</v>
      </c>
      <c r="R119" s="408" t="e">
        <f t="shared" si="61"/>
        <v>#REF!</v>
      </c>
      <c r="S119" s="408" t="e">
        <f t="shared" si="61"/>
        <v>#REF!</v>
      </c>
      <c r="T119" s="408" t="e">
        <f t="shared" si="61"/>
        <v>#REF!</v>
      </c>
      <c r="U119" s="408" t="e">
        <f t="shared" si="61"/>
        <v>#REF!</v>
      </c>
      <c r="V119" s="52" t="e">
        <f t="shared" si="61"/>
        <v>#REF!</v>
      </c>
      <c r="W119" s="409" t="e">
        <f t="shared" si="61"/>
        <v>#REF!</v>
      </c>
      <c r="X119" s="408" t="e">
        <f t="shared" si="61"/>
        <v>#REF!</v>
      </c>
      <c r="Y119" s="408" t="e">
        <f t="shared" si="61"/>
        <v>#REF!</v>
      </c>
      <c r="Z119" s="408" t="e">
        <f t="shared" si="61"/>
        <v>#REF!</v>
      </c>
      <c r="AA119" s="408" t="e">
        <f t="shared" si="61"/>
        <v>#REF!</v>
      </c>
      <c r="AB119" s="408" t="e">
        <f t="shared" si="61"/>
        <v>#REF!</v>
      </c>
      <c r="AC119" s="408" t="e">
        <f t="shared" si="61"/>
        <v>#REF!</v>
      </c>
      <c r="AD119" s="52" t="e">
        <f t="shared" si="61"/>
        <v>#REF!</v>
      </c>
      <c r="AE119" s="52"/>
      <c r="AF119" s="473">
        <f t="shared" si="32"/>
        <v>0.875</v>
      </c>
      <c r="AG119" s="52"/>
      <c r="AH119" s="463">
        <f t="shared" si="55"/>
        <v>28</v>
      </c>
      <c r="AI119" s="55"/>
      <c r="AJ119" s="481" t="str">
        <f>IF(ISERROR(VLOOKUP(E119,'2004'!$P$10:$AB$18,13,0)),"-",VLOOKUP(E119,'2004'!$P$10:$AB$18,13,0))</f>
        <v>-</v>
      </c>
      <c r="AK119" s="360" t="str">
        <f>IF(ISERROR(VLOOKUP(E119,'2005'!$P$10:$AB$18,13,0)),"-",VLOOKUP(E119,'2005'!$P$10:$AB$18,13,0))</f>
        <v>-</v>
      </c>
      <c r="AL119" s="360" t="str">
        <f>IF(ISERROR(VLOOKUP(E119,'2006'!$P$10:$AB$60,13,0)),"-",VLOOKUP(E119,'2006'!$P$10:$AB$60,13,0))</f>
        <v>-</v>
      </c>
      <c r="AM119" s="360" t="str">
        <f>IF(ISERROR(VLOOKUP(E119,'2007'!$P$10:$AB$60,13,0)),"-",VLOOKUP(E119,'2007'!$P$10:$AB$60,13,0))</f>
        <v>-</v>
      </c>
      <c r="AN119" s="360" t="str">
        <f>IF(ISERROR(VLOOKUP(E119,'2008'!$P$10:$AB$60,13,0)),"-",VLOOKUP(E119,'2008'!$P$10:$AB$60,13,0))</f>
        <v>-</v>
      </c>
      <c r="AO119" s="360" t="str">
        <f>IF(ISERROR(VLOOKUP(E119,'2009'!$P$10:$AB$80,13,0)),"-",VLOOKUP(E119,'2009'!$P$10:$AB$80,13,0))</f>
        <v>-</v>
      </c>
      <c r="AP119" s="360" t="str">
        <f>IF(ISERROR(VLOOKUP(E119,'2010'!$P$10:$AB$42,13,0)),"-",VLOOKUP(E119,'2010'!$P$10:$AB$42,13,0))</f>
        <v>-</v>
      </c>
      <c r="AQ119" s="360" t="str">
        <f>IF(ISERROR(VLOOKUP(E119,'2011'!$P$10:$AB$28,13,0)),"-",VLOOKUP(E119,'2011'!$P$10:$AB$28,13,0))</f>
        <v>-</v>
      </c>
      <c r="AR119" s="360" t="str">
        <f>IF(ISERROR(VLOOKUP(E119,'2012'!$P$10:$AB$46,13,0)),"-",VLOOKUP(E119,'2012'!$P$10:$AB$46,13,0))</f>
        <v>-</v>
      </c>
      <c r="AS119" s="360" t="str">
        <f>IF(ISERROR(VLOOKUP(E119,'2013'!$P$10:$AB$45,13,0)),"-",VLOOKUP(E119,'2013'!$P$10:$AB$45,13,0))</f>
        <v>-</v>
      </c>
      <c r="AT119" s="360" t="str">
        <f>IF(ISERROR(VLOOKUP(E119,'2014'!$P$10:$AB$43,13,0)),"-",VLOOKUP(E119,'2014'!$P$10:$AB$43,13,0))</f>
        <v>-</v>
      </c>
      <c r="AU119" s="360" t="str">
        <f>IF(ISERROR(VLOOKUP(E119,'2015'!$P$10:$AB$69,13,0)),"-",VLOOKUP(E119,'2015'!$P$10:$AB$69,13,0))</f>
        <v>-</v>
      </c>
      <c r="AV119" s="360" t="str">
        <f>IF(ISERROR(VLOOKUP(E119,'2016'!$P$10:$AB$49,13,0)),"-",VLOOKUP(E119,'2016'!$P$10:$AB$49,13,0))</f>
        <v>-</v>
      </c>
      <c r="AW119" s="458" t="str">
        <f>IF(ISERROR(VLOOKUP(E119,'2017'!$P$10:$AB$47,13,0)),"-",VLOOKUP(E119,'2017'!$P$10:$AB$47,13,0))</f>
        <v>-</v>
      </c>
      <c r="AX119" s="359">
        <f>IF(ISERROR(VLOOKUP(E119,'2018'!$P$10:$AB$55,13,0)),"-",VLOOKUP(E119,'2018'!$P$10:$AB$55,13,0))</f>
        <v>28</v>
      </c>
      <c r="AY119" s="359" t="str">
        <f>IF(ISERROR(VLOOKUP(E119,'2019'!$P$10:$AB$55,13,0)),"-",VLOOKUP(E119,'2019'!$P$10:$AB$55,13,0))</f>
        <v>-</v>
      </c>
      <c r="AZ119" s="359" t="str">
        <f>IF(ISERROR(VLOOKUP(E119,'2020'!$P$10:$AB$47,13,0)),"-",VLOOKUP(E119,'2020'!$P$10:$AB$47,13,0))</f>
        <v>-</v>
      </c>
      <c r="BA119" s="480" t="str">
        <f>IF(ISERROR(VLOOKUP(E119,'2021'!$P$10:$AB$47,13,0)),"-",VLOOKUP(E119,'2021'!$P$10:$AB$47,13,0))</f>
        <v>-</v>
      </c>
      <c r="BB119" s="358"/>
      <c r="BD119" s="25">
        <f t="shared" si="56"/>
        <v>16</v>
      </c>
      <c r="BE119" s="5" t="s">
        <v>178</v>
      </c>
      <c r="BF119" s="3">
        <f>IF(ISERROR(VLOOKUP($BE119,Tables!$M$3:$U$201,BF$2,0)),"0",(VLOOKUP($BE119,Tables!$M$3:$U$201,BF$2,0)))</f>
        <v>235</v>
      </c>
      <c r="BG119" s="4">
        <f>IF(ISERROR(VLOOKUP($BE119,Tables!$M$3:$U$201,BG$2,0)),"0",(VLOOKUP($BE119,Tables!$M$3:$U$201,BG$2,0)))</f>
        <v>87</v>
      </c>
      <c r="BH119" s="4">
        <f>IF(ISERROR(VLOOKUP($BE119,Tables!$M$3:$U$201,BH$2,0)),"0",(VLOOKUP($BE119,Tables!$M$3:$U$201,BH$2,0)))</f>
        <v>35</v>
      </c>
      <c r="BI119" s="4">
        <f>IF(ISERROR(VLOOKUP($BE119,Tables!$M$3:$U$201,BI$2,0)),"0",(VLOOKUP($BE119,Tables!$M$3:$U$201,BI$2,0)))</f>
        <v>113</v>
      </c>
      <c r="BJ119" s="4">
        <f>IF(ISERROR(VLOOKUP($BE119,Tables!$M$3:$U$201,BJ$2,0)),"0",(VLOOKUP($BE119,Tables!$M$3:$U$201,BJ$2,0)))</f>
        <v>471</v>
      </c>
      <c r="BK119" s="4">
        <f>IF(ISERROR(VLOOKUP($BE119,Tables!$M$3:$U$201,BK$2,0)),"0",(VLOOKUP($BE119,Tables!$M$3:$U$201,BK$2,0)))</f>
        <v>522</v>
      </c>
      <c r="BL119" s="4">
        <f>IF(ISERROR(VLOOKUP($BE119,Tables!$M$3:$U$201,BL$2,0)),"0",(VLOOKUP($BE119,Tables!$M$3:$U$201,BL$2,0)))</f>
        <v>-51</v>
      </c>
      <c r="BM119" s="321">
        <f>IF(ISERROR(VLOOKUP($BE119,Tables!$M$3:$U$201,BM$2,0)),"0",(VLOOKUP($BE119,Tables!$M$3:$U$201,BM$2,0)))</f>
        <v>296</v>
      </c>
      <c r="BN119" s="20">
        <v>113</v>
      </c>
      <c r="BO119" s="12">
        <f t="shared" si="42"/>
        <v>16</v>
      </c>
      <c r="BP119" s="13">
        <f t="shared" si="43"/>
        <v>1</v>
      </c>
      <c r="BQ119" s="12" t="str">
        <f t="shared" si="44"/>
        <v/>
      </c>
      <c r="BR119" s="13">
        <f t="shared" si="45"/>
        <v>1</v>
      </c>
      <c r="BS119" s="12" t="str">
        <f t="shared" si="46"/>
        <v/>
      </c>
      <c r="BT119" s="16">
        <f t="shared" si="47"/>
        <v>16000000</v>
      </c>
      <c r="BU119" s="13">
        <f t="shared" si="48"/>
        <v>1</v>
      </c>
      <c r="BV119" s="24" t="str">
        <f t="shared" si="49"/>
        <v>0</v>
      </c>
      <c r="BW119" s="14">
        <v>113</v>
      </c>
      <c r="BX119" s="16">
        <f t="shared" si="50"/>
        <v>16000000000</v>
      </c>
      <c r="BY119" s="15" t="e">
        <f>VLOOKUP(E119,#REF!,2,0)</f>
        <v>#REF!</v>
      </c>
      <c r="BZ119" s="15">
        <f t="shared" si="51"/>
        <v>16</v>
      </c>
      <c r="CA119" s="424">
        <f t="shared" si="52"/>
        <v>1</v>
      </c>
    </row>
    <row r="120" spans="1:79" ht="26.25" customHeight="1" thickBot="1" x14ac:dyDescent="0.3">
      <c r="A120" s="55"/>
      <c r="B120" s="726">
        <f t="shared" si="33"/>
        <v>114</v>
      </c>
      <c r="C120" s="727"/>
      <c r="D120" s="350"/>
      <c r="E120" s="38" t="str">
        <f t="shared" si="53"/>
        <v>tomasz82</v>
      </c>
      <c r="F120" s="39">
        <f t="shared" si="54"/>
        <v>1</v>
      </c>
      <c r="G120" s="40">
        <f t="shared" si="34"/>
        <v>16</v>
      </c>
      <c r="H120" s="41">
        <f t="shared" si="35"/>
        <v>4</v>
      </c>
      <c r="I120" s="41">
        <f t="shared" si="36"/>
        <v>2</v>
      </c>
      <c r="J120" s="41">
        <f t="shared" si="37"/>
        <v>10</v>
      </c>
      <c r="K120" s="41">
        <f t="shared" si="38"/>
        <v>23</v>
      </c>
      <c r="L120" s="41">
        <f t="shared" si="39"/>
        <v>48</v>
      </c>
      <c r="M120" s="42">
        <f t="shared" si="40"/>
        <v>-25</v>
      </c>
      <c r="N120" s="43">
        <f t="shared" si="41"/>
        <v>14</v>
      </c>
      <c r="O120" s="406" t="e">
        <f t="shared" si="61"/>
        <v>#REF!</v>
      </c>
      <c r="P120" s="406" t="e">
        <f t="shared" si="61"/>
        <v>#REF!</v>
      </c>
      <c r="Q120" s="406" t="e">
        <f t="shared" si="61"/>
        <v>#REF!</v>
      </c>
      <c r="R120" s="406" t="e">
        <f t="shared" si="61"/>
        <v>#REF!</v>
      </c>
      <c r="S120" s="406" t="e">
        <f t="shared" si="61"/>
        <v>#REF!</v>
      </c>
      <c r="T120" s="406" t="e">
        <f t="shared" si="61"/>
        <v>#REF!</v>
      </c>
      <c r="U120" s="406" t="e">
        <f t="shared" si="61"/>
        <v>#REF!</v>
      </c>
      <c r="V120" s="54" t="e">
        <f t="shared" si="61"/>
        <v>#REF!</v>
      </c>
      <c r="W120" s="407" t="e">
        <f t="shared" si="61"/>
        <v>#REF!</v>
      </c>
      <c r="X120" s="406" t="e">
        <f t="shared" si="61"/>
        <v>#REF!</v>
      </c>
      <c r="Y120" s="406" t="e">
        <f t="shared" si="61"/>
        <v>#REF!</v>
      </c>
      <c r="Z120" s="406" t="e">
        <f t="shared" si="61"/>
        <v>#REF!</v>
      </c>
      <c r="AA120" s="406" t="e">
        <f t="shared" si="61"/>
        <v>#REF!</v>
      </c>
      <c r="AB120" s="406" t="e">
        <f t="shared" si="61"/>
        <v>#REF!</v>
      </c>
      <c r="AC120" s="406" t="e">
        <f t="shared" si="61"/>
        <v>#REF!</v>
      </c>
      <c r="AD120" s="54" t="e">
        <f t="shared" si="61"/>
        <v>#REF!</v>
      </c>
      <c r="AE120" s="54"/>
      <c r="AF120" s="462">
        <f t="shared" si="32"/>
        <v>0.875</v>
      </c>
      <c r="AG120" s="54"/>
      <c r="AH120" s="463">
        <f t="shared" si="55"/>
        <v>24</v>
      </c>
      <c r="AI120" s="55"/>
      <c r="AJ120" s="481" t="str">
        <f>IF(ISERROR(VLOOKUP(E120,'2004'!$P$10:$AB$18,13,0)),"-",VLOOKUP(E120,'2004'!$P$10:$AB$18,13,0))</f>
        <v>-</v>
      </c>
      <c r="AK120" s="360" t="str">
        <f>IF(ISERROR(VLOOKUP(E120,'2005'!$P$10:$AB$18,13,0)),"-",VLOOKUP(E120,'2005'!$P$10:$AB$18,13,0))</f>
        <v>-</v>
      </c>
      <c r="AL120" s="360" t="str">
        <f>IF(ISERROR(VLOOKUP(E120,'2006'!$P$10:$AB$60,13,0)),"-",VLOOKUP(E120,'2006'!$P$10:$AB$60,13,0))</f>
        <v>-</v>
      </c>
      <c r="AM120" s="360" t="str">
        <f>IF(ISERROR(VLOOKUP(E120,'2007'!$P$10:$AB$60,13,0)),"-",VLOOKUP(E120,'2007'!$P$10:$AB$60,13,0))</f>
        <v>-</v>
      </c>
      <c r="AN120" s="360" t="str">
        <f>IF(ISERROR(VLOOKUP(E120,'2008'!$P$10:$AB$60,13,0)),"-",VLOOKUP(E120,'2008'!$P$10:$AB$60,13,0))</f>
        <v>-</v>
      </c>
      <c r="AO120" s="360" t="str">
        <f>IF(ISERROR(VLOOKUP(E120,'2009'!$P$10:$AB$80,13,0)),"-",VLOOKUP(E120,'2009'!$P$10:$AB$80,13,0))</f>
        <v>-</v>
      </c>
      <c r="AP120" s="360">
        <f>IF(ISERROR(VLOOKUP(E120,'2010'!$P$10:$AB$42,13,0)),"-",VLOOKUP(E120,'2010'!$P$10:$AB$42,13,0))</f>
        <v>24</v>
      </c>
      <c r="AQ120" s="360" t="str">
        <f>IF(ISERROR(VLOOKUP(E120,'2011'!$P$10:$AB$28,13,0)),"-",VLOOKUP(E120,'2011'!$P$10:$AB$28,13,0))</f>
        <v>-</v>
      </c>
      <c r="AR120" s="360" t="str">
        <f>IF(ISERROR(VLOOKUP(E120,'2012'!$P$10:$AB$46,13,0)),"-",VLOOKUP(E120,'2012'!$P$10:$AB$46,13,0))</f>
        <v>-</v>
      </c>
      <c r="AS120" s="360" t="str">
        <f>IF(ISERROR(VLOOKUP(E120,'2013'!$P$10:$AB$45,13,0)),"-",VLOOKUP(E120,'2013'!$P$10:$AB$45,13,0))</f>
        <v>-</v>
      </c>
      <c r="AT120" s="360" t="str">
        <f>IF(ISERROR(VLOOKUP(E120,'2014'!$P$10:$AB$43,13,0)),"-",VLOOKUP(E120,'2014'!$P$10:$AB$43,13,0))</f>
        <v>-</v>
      </c>
      <c r="AU120" s="360" t="str">
        <f>IF(ISERROR(VLOOKUP(E120,'2015'!$P$10:$AB$69,13,0)),"-",VLOOKUP(E120,'2015'!$P$10:$AB$69,13,0))</f>
        <v>-</v>
      </c>
      <c r="AV120" s="360" t="str">
        <f>IF(ISERROR(VLOOKUP(E120,'2016'!$P$10:$AB$49,13,0)),"-",VLOOKUP(E120,'2016'!$P$10:$AB$49,13,0))</f>
        <v>-</v>
      </c>
      <c r="AW120" s="458" t="str">
        <f>IF(ISERROR(VLOOKUP(E120,'2017'!$P$10:$AB$47,13,0)),"-",VLOOKUP(E120,'2017'!$P$10:$AB$47,13,0))</f>
        <v>-</v>
      </c>
      <c r="AX120" s="359" t="str">
        <f>IF(ISERROR(VLOOKUP(E120,'2018'!$P$10:$AB$55,13,0)),"-",VLOOKUP(E120,'2018'!$P$10:$AB$55,13,0))</f>
        <v>-</v>
      </c>
      <c r="AY120" s="359" t="str">
        <f>IF(ISERROR(VLOOKUP(E120,'2019'!$P$10:$AB$55,13,0)),"-",VLOOKUP(E120,'2019'!$P$10:$AB$55,13,0))</f>
        <v>-</v>
      </c>
      <c r="AZ120" s="359" t="str">
        <f>IF(ISERROR(VLOOKUP(E120,'2020'!$P$10:$AB$47,13,0)),"-",VLOOKUP(E120,'2020'!$P$10:$AB$47,13,0))</f>
        <v>-</v>
      </c>
      <c r="BA120" s="480" t="str">
        <f>IF(ISERROR(VLOOKUP(E120,'2021'!$P$10:$AB$47,13,0)),"-",VLOOKUP(E120,'2021'!$P$10:$AB$47,13,0))</f>
        <v>-</v>
      </c>
      <c r="BB120" s="358"/>
      <c r="BD120" s="25">
        <f t="shared" si="56"/>
        <v>22</v>
      </c>
      <c r="BE120" s="5" t="s">
        <v>95</v>
      </c>
      <c r="BF120" s="3">
        <f>IF(ISERROR(VLOOKUP($BE120,Tables!$M$3:$U$201,BF$2,0)),"0",(VLOOKUP($BE120,Tables!$M$3:$U$201,BF$2,0)))</f>
        <v>124</v>
      </c>
      <c r="BG120" s="4">
        <f>IF(ISERROR(VLOOKUP($BE120,Tables!$M$3:$U$201,BG$2,0)),"0",(VLOOKUP($BE120,Tables!$M$3:$U$201,BG$2,0)))</f>
        <v>54</v>
      </c>
      <c r="BH120" s="4">
        <f>IF(ISERROR(VLOOKUP($BE120,Tables!$M$3:$U$201,BH$2,0)),"0",(VLOOKUP($BE120,Tables!$M$3:$U$201,BH$2,0)))</f>
        <v>24</v>
      </c>
      <c r="BI120" s="4">
        <f>IF(ISERROR(VLOOKUP($BE120,Tables!$M$3:$U$201,BI$2,0)),"0",(VLOOKUP($BE120,Tables!$M$3:$U$201,BI$2,0)))</f>
        <v>46</v>
      </c>
      <c r="BJ120" s="4">
        <f>IF(ISERROR(VLOOKUP($BE120,Tables!$M$3:$U$201,BJ$2,0)),"0",(VLOOKUP($BE120,Tables!$M$3:$U$201,BJ$2,0)))</f>
        <v>248</v>
      </c>
      <c r="BK120" s="4">
        <f>IF(ISERROR(VLOOKUP($BE120,Tables!$M$3:$U$201,BK$2,0)),"0",(VLOOKUP($BE120,Tables!$M$3:$U$201,BK$2,0)))</f>
        <v>227</v>
      </c>
      <c r="BL120" s="4">
        <f>IF(ISERROR(VLOOKUP($BE120,Tables!$M$3:$U$201,BL$2,0)),"0",(VLOOKUP($BE120,Tables!$M$3:$U$201,BL$2,0)))</f>
        <v>21</v>
      </c>
      <c r="BM120" s="321">
        <f>IF(ISERROR(VLOOKUP($BE120,Tables!$M$3:$U$201,BM$2,0)),"0",(VLOOKUP($BE120,Tables!$M$3:$U$201,BM$2,0)))</f>
        <v>186</v>
      </c>
      <c r="BN120" s="20">
        <v>114</v>
      </c>
      <c r="BO120" s="12">
        <f t="shared" si="42"/>
        <v>22</v>
      </c>
      <c r="BP120" s="13">
        <f t="shared" si="43"/>
        <v>1</v>
      </c>
      <c r="BQ120" s="12" t="str">
        <f t="shared" si="44"/>
        <v/>
      </c>
      <c r="BR120" s="13">
        <f t="shared" si="45"/>
        <v>1</v>
      </c>
      <c r="BS120" s="12" t="str">
        <f t="shared" si="46"/>
        <v/>
      </c>
      <c r="BT120" s="16">
        <f t="shared" si="47"/>
        <v>22000000</v>
      </c>
      <c r="BU120" s="13">
        <f t="shared" si="48"/>
        <v>1</v>
      </c>
      <c r="BV120" s="24" t="str">
        <f t="shared" si="49"/>
        <v>0</v>
      </c>
      <c r="BW120" s="14">
        <v>114</v>
      </c>
      <c r="BX120" s="16">
        <f t="shared" si="50"/>
        <v>22000000000</v>
      </c>
      <c r="BY120" s="15" t="e">
        <f>VLOOKUP(E120,#REF!,2,0)</f>
        <v>#REF!</v>
      </c>
      <c r="BZ120" s="15">
        <f t="shared" si="51"/>
        <v>22</v>
      </c>
      <c r="CA120" s="424">
        <f t="shared" si="52"/>
        <v>1</v>
      </c>
    </row>
    <row r="121" spans="1:79" ht="26.25" customHeight="1" thickBot="1" x14ac:dyDescent="0.3">
      <c r="A121" s="55"/>
      <c r="B121" s="726">
        <f t="shared" si="33"/>
        <v>115</v>
      </c>
      <c r="C121" s="727"/>
      <c r="D121" s="350"/>
      <c r="E121" s="38" t="str">
        <f t="shared" si="53"/>
        <v>Hannes</v>
      </c>
      <c r="F121" s="39">
        <f t="shared" si="54"/>
        <v>1</v>
      </c>
      <c r="G121" s="40">
        <f t="shared" si="34"/>
        <v>16</v>
      </c>
      <c r="H121" s="41">
        <f t="shared" si="35"/>
        <v>3</v>
      </c>
      <c r="I121" s="41">
        <f t="shared" si="36"/>
        <v>3</v>
      </c>
      <c r="J121" s="41">
        <f t="shared" si="37"/>
        <v>10</v>
      </c>
      <c r="K121" s="41">
        <f t="shared" si="38"/>
        <v>22</v>
      </c>
      <c r="L121" s="41">
        <f t="shared" si="39"/>
        <v>39</v>
      </c>
      <c r="M121" s="42">
        <f t="shared" si="40"/>
        <v>-17</v>
      </c>
      <c r="N121" s="43">
        <f t="shared" si="41"/>
        <v>12</v>
      </c>
      <c r="O121" s="406" t="e">
        <f t="shared" si="61"/>
        <v>#REF!</v>
      </c>
      <c r="P121" s="406" t="e">
        <f t="shared" si="61"/>
        <v>#REF!</v>
      </c>
      <c r="Q121" s="406" t="e">
        <f t="shared" si="61"/>
        <v>#REF!</v>
      </c>
      <c r="R121" s="406" t="e">
        <f t="shared" si="61"/>
        <v>#REF!</v>
      </c>
      <c r="S121" s="406" t="e">
        <f t="shared" si="61"/>
        <v>#REF!</v>
      </c>
      <c r="T121" s="406" t="e">
        <f t="shared" si="61"/>
        <v>#REF!</v>
      </c>
      <c r="U121" s="406" t="e">
        <f t="shared" si="61"/>
        <v>#REF!</v>
      </c>
      <c r="V121" s="54" t="e">
        <f t="shared" si="61"/>
        <v>#REF!</v>
      </c>
      <c r="W121" s="407" t="e">
        <f t="shared" si="61"/>
        <v>#REF!</v>
      </c>
      <c r="X121" s="406" t="e">
        <f t="shared" si="61"/>
        <v>#REF!</v>
      </c>
      <c r="Y121" s="406" t="e">
        <f t="shared" si="61"/>
        <v>#REF!</v>
      </c>
      <c r="Z121" s="406" t="e">
        <f t="shared" si="61"/>
        <v>#REF!</v>
      </c>
      <c r="AA121" s="406" t="e">
        <f t="shared" si="61"/>
        <v>#REF!</v>
      </c>
      <c r="AB121" s="406" t="e">
        <f t="shared" si="61"/>
        <v>#REF!</v>
      </c>
      <c r="AC121" s="406" t="e">
        <f t="shared" si="61"/>
        <v>#REF!</v>
      </c>
      <c r="AD121" s="54" t="e">
        <f t="shared" si="61"/>
        <v>#REF!</v>
      </c>
      <c r="AE121" s="54"/>
      <c r="AF121" s="462">
        <f t="shared" si="32"/>
        <v>0.75</v>
      </c>
      <c r="AG121" s="54"/>
      <c r="AH121" s="463">
        <f t="shared" si="55"/>
        <v>23</v>
      </c>
      <c r="AI121" s="55"/>
      <c r="AJ121" s="481" t="str">
        <f>IF(ISERROR(VLOOKUP(E121,'2004'!$P$10:$AB$18,13,0)),"-",VLOOKUP(E121,'2004'!$P$10:$AB$18,13,0))</f>
        <v>-</v>
      </c>
      <c r="AK121" s="360" t="str">
        <f>IF(ISERROR(VLOOKUP(E121,'2005'!$P$10:$AB$18,13,0)),"-",VLOOKUP(E121,'2005'!$P$10:$AB$18,13,0))</f>
        <v>-</v>
      </c>
      <c r="AL121" s="360" t="str">
        <f>IF(ISERROR(VLOOKUP(E121,'2006'!$P$10:$AB$60,13,0)),"-",VLOOKUP(E121,'2006'!$P$10:$AB$60,13,0))</f>
        <v>-</v>
      </c>
      <c r="AM121" s="360" t="str">
        <f>IF(ISERROR(VLOOKUP(E121,'2007'!$P$10:$AB$60,13,0)),"-",VLOOKUP(E121,'2007'!$P$10:$AB$60,13,0))</f>
        <v>-</v>
      </c>
      <c r="AN121" s="360" t="str">
        <f>IF(ISERROR(VLOOKUP(E121,'2008'!$P$10:$AB$60,13,0)),"-",VLOOKUP(E121,'2008'!$P$10:$AB$60,13,0))</f>
        <v>-</v>
      </c>
      <c r="AO121" s="360" t="str">
        <f>IF(ISERROR(VLOOKUP(E121,'2009'!$P$10:$AB$80,13,0)),"-",VLOOKUP(E121,'2009'!$P$10:$AB$80,13,0))</f>
        <v>-</v>
      </c>
      <c r="AP121" s="360" t="str">
        <f>IF(ISERROR(VLOOKUP(E121,'2010'!$P$10:$AB$42,13,0)),"-",VLOOKUP(E121,'2010'!$P$10:$AB$42,13,0))</f>
        <v>-</v>
      </c>
      <c r="AQ121" s="360" t="str">
        <f>IF(ISERROR(VLOOKUP(E121,'2011'!$P$10:$AB$28,13,0)),"-",VLOOKUP(E121,'2011'!$P$10:$AB$28,13,0))</f>
        <v>-</v>
      </c>
      <c r="AR121" s="360" t="str">
        <f>IF(ISERROR(VLOOKUP(E121,'2012'!$P$10:$AB$46,13,0)),"-",VLOOKUP(E121,'2012'!$P$10:$AB$46,13,0))</f>
        <v>-</v>
      </c>
      <c r="AS121" s="360" t="str">
        <f>IF(ISERROR(VLOOKUP(E121,'2013'!$P$10:$AB$45,13,0)),"-",VLOOKUP(E121,'2013'!$P$10:$AB$45,13,0))</f>
        <v>-</v>
      </c>
      <c r="AT121" s="360">
        <f>IF(ISERROR(VLOOKUP(E121,'2014'!$P$10:$AB$43,13,0)),"-",VLOOKUP(E121,'2014'!$P$10:$AB$43,13,0))</f>
        <v>23</v>
      </c>
      <c r="AU121" s="360" t="str">
        <f>IF(ISERROR(VLOOKUP(E121,'2015'!$P$10:$AB$69,13,0)),"-",VLOOKUP(E121,'2015'!$P$10:$AB$69,13,0))</f>
        <v>-</v>
      </c>
      <c r="AV121" s="360" t="str">
        <f>IF(ISERROR(VLOOKUP(E121,'2016'!$P$10:$AB$49,13,0)),"-",VLOOKUP(E121,'2016'!$P$10:$AB$49,13,0))</f>
        <v>-</v>
      </c>
      <c r="AW121" s="458" t="str">
        <f>IF(ISERROR(VLOOKUP(E121,'2017'!$P$10:$AB$47,13,0)),"-",VLOOKUP(E121,'2017'!$P$10:$AB$47,13,0))</f>
        <v>-</v>
      </c>
      <c r="AX121" s="359" t="str">
        <f>IF(ISERROR(VLOOKUP(E121,'2018'!$P$10:$AB$55,13,0)),"-",VLOOKUP(E121,'2018'!$P$10:$AB$55,13,0))</f>
        <v>-</v>
      </c>
      <c r="AY121" s="359" t="str">
        <f>IF(ISERROR(VLOOKUP(E121,'2019'!$P$10:$AB$55,13,0)),"-",VLOOKUP(E121,'2019'!$P$10:$AB$55,13,0))</f>
        <v>-</v>
      </c>
      <c r="AZ121" s="359" t="str">
        <f>IF(ISERROR(VLOOKUP(E121,'2020'!$P$10:$AB$47,13,0)),"-",VLOOKUP(E121,'2020'!$P$10:$AB$47,13,0))</f>
        <v>-</v>
      </c>
      <c r="BA121" s="480" t="str">
        <f>IF(ISERROR(VLOOKUP(E121,'2021'!$P$10:$AB$47,13,0)),"-",VLOOKUP(E121,'2021'!$P$10:$AB$47,13,0))</f>
        <v>-</v>
      </c>
      <c r="BB121" s="358"/>
      <c r="BD121" s="25">
        <f t="shared" si="56"/>
        <v>117</v>
      </c>
      <c r="BE121" s="5" t="s">
        <v>98</v>
      </c>
      <c r="BF121" s="3">
        <f>IF(ISERROR(VLOOKUP($BE121,Tables!$M$3:$U$201,BF$2,0)),"0",(VLOOKUP($BE121,Tables!$M$3:$U$201,BF$2,0)))</f>
        <v>14</v>
      </c>
      <c r="BG121" s="4">
        <f>IF(ISERROR(VLOOKUP($BE121,Tables!$M$3:$U$201,BG$2,0)),"0",(VLOOKUP($BE121,Tables!$M$3:$U$201,BG$2,0)))</f>
        <v>3</v>
      </c>
      <c r="BH121" s="4">
        <f>IF(ISERROR(VLOOKUP($BE121,Tables!$M$3:$U$201,BH$2,0)),"0",(VLOOKUP($BE121,Tables!$M$3:$U$201,BH$2,0)))</f>
        <v>2</v>
      </c>
      <c r="BI121" s="4">
        <f>IF(ISERROR(VLOOKUP($BE121,Tables!$M$3:$U$201,BI$2,0)),"0",(VLOOKUP($BE121,Tables!$M$3:$U$201,BI$2,0)))</f>
        <v>9</v>
      </c>
      <c r="BJ121" s="4">
        <f>IF(ISERROR(VLOOKUP($BE121,Tables!$M$3:$U$201,BJ$2,0)),"0",(VLOOKUP($BE121,Tables!$M$3:$U$201,BJ$2,0)))</f>
        <v>16</v>
      </c>
      <c r="BK121" s="4">
        <f>IF(ISERROR(VLOOKUP($BE121,Tables!$M$3:$U$201,BK$2,0)),"0",(VLOOKUP($BE121,Tables!$M$3:$U$201,BK$2,0)))</f>
        <v>23</v>
      </c>
      <c r="BL121" s="4">
        <f>IF(ISERROR(VLOOKUP($BE121,Tables!$M$3:$U$201,BL$2,0)),"0",(VLOOKUP($BE121,Tables!$M$3:$U$201,BL$2,0)))</f>
        <v>-7</v>
      </c>
      <c r="BM121" s="321">
        <f>IF(ISERROR(VLOOKUP($BE121,Tables!$M$3:$U$201,BM$2,0)),"0",(VLOOKUP($BE121,Tables!$M$3:$U$201,BM$2,0)))</f>
        <v>11</v>
      </c>
      <c r="BN121" s="20">
        <v>115</v>
      </c>
      <c r="BO121" s="12">
        <f t="shared" si="42"/>
        <v>117</v>
      </c>
      <c r="BP121" s="13">
        <f t="shared" si="43"/>
        <v>8</v>
      </c>
      <c r="BQ121" s="12">
        <f t="shared" si="44"/>
        <v>61</v>
      </c>
      <c r="BR121" s="13">
        <f t="shared" si="45"/>
        <v>2</v>
      </c>
      <c r="BS121" s="12">
        <f t="shared" si="46"/>
        <v>129</v>
      </c>
      <c r="BT121" s="16">
        <f t="shared" si="47"/>
        <v>117061129</v>
      </c>
      <c r="BU121" s="13">
        <f t="shared" si="48"/>
        <v>1</v>
      </c>
      <c r="BV121" s="24" t="str">
        <f t="shared" si="49"/>
        <v>0</v>
      </c>
      <c r="BW121" s="14">
        <v>115</v>
      </c>
      <c r="BX121" s="16">
        <f t="shared" si="50"/>
        <v>117061129000</v>
      </c>
      <c r="BY121" s="15" t="e">
        <f>VLOOKUP(E121,#REF!,2,0)</f>
        <v>#REF!</v>
      </c>
      <c r="BZ121" s="15">
        <f t="shared" si="51"/>
        <v>117</v>
      </c>
      <c r="CA121" s="424">
        <f t="shared" si="52"/>
        <v>1</v>
      </c>
    </row>
    <row r="122" spans="1:79" ht="26.25" customHeight="1" thickBot="1" x14ac:dyDescent="0.3">
      <c r="A122" s="55"/>
      <c r="B122" s="726">
        <f t="shared" si="33"/>
        <v>116</v>
      </c>
      <c r="C122" s="727"/>
      <c r="D122" s="350"/>
      <c r="E122" s="38" t="str">
        <f t="shared" si="53"/>
        <v>MadsHilde</v>
      </c>
      <c r="F122" s="39">
        <f t="shared" si="54"/>
        <v>1</v>
      </c>
      <c r="G122" s="40">
        <f t="shared" si="34"/>
        <v>16</v>
      </c>
      <c r="H122" s="41">
        <f t="shared" si="35"/>
        <v>3</v>
      </c>
      <c r="I122" s="41">
        <f t="shared" si="36"/>
        <v>3</v>
      </c>
      <c r="J122" s="41">
        <f t="shared" si="37"/>
        <v>10</v>
      </c>
      <c r="K122" s="41">
        <f t="shared" si="38"/>
        <v>17</v>
      </c>
      <c r="L122" s="41">
        <f t="shared" si="39"/>
        <v>36</v>
      </c>
      <c r="M122" s="42">
        <f t="shared" si="40"/>
        <v>-19</v>
      </c>
      <c r="N122" s="43">
        <f t="shared" si="41"/>
        <v>12</v>
      </c>
      <c r="O122" s="406" t="e">
        <f t="shared" si="61"/>
        <v>#REF!</v>
      </c>
      <c r="P122" s="406" t="e">
        <f t="shared" si="61"/>
        <v>#REF!</v>
      </c>
      <c r="Q122" s="406" t="e">
        <f t="shared" si="61"/>
        <v>#REF!</v>
      </c>
      <c r="R122" s="406" t="e">
        <f t="shared" si="61"/>
        <v>#REF!</v>
      </c>
      <c r="S122" s="406" t="e">
        <f t="shared" si="61"/>
        <v>#REF!</v>
      </c>
      <c r="T122" s="406" t="e">
        <f t="shared" si="61"/>
        <v>#REF!</v>
      </c>
      <c r="U122" s="406" t="e">
        <f t="shared" si="61"/>
        <v>#REF!</v>
      </c>
      <c r="V122" s="54" t="e">
        <f t="shared" si="61"/>
        <v>#REF!</v>
      </c>
      <c r="W122" s="407" t="e">
        <f t="shared" si="61"/>
        <v>#REF!</v>
      </c>
      <c r="X122" s="406" t="e">
        <f t="shared" si="61"/>
        <v>#REF!</v>
      </c>
      <c r="Y122" s="406" t="e">
        <f t="shared" si="61"/>
        <v>#REF!</v>
      </c>
      <c r="Z122" s="406" t="e">
        <f t="shared" si="61"/>
        <v>#REF!</v>
      </c>
      <c r="AA122" s="406" t="e">
        <f t="shared" si="61"/>
        <v>#REF!</v>
      </c>
      <c r="AB122" s="406" t="e">
        <f t="shared" si="61"/>
        <v>#REF!</v>
      </c>
      <c r="AC122" s="406" t="e">
        <f t="shared" si="61"/>
        <v>#REF!</v>
      </c>
      <c r="AD122" s="54" t="e">
        <f t="shared" si="61"/>
        <v>#REF!</v>
      </c>
      <c r="AE122" s="54"/>
      <c r="AF122" s="462">
        <f t="shared" si="32"/>
        <v>0.75</v>
      </c>
      <c r="AG122" s="54"/>
      <c r="AH122" s="463">
        <f t="shared" si="55"/>
        <v>23</v>
      </c>
      <c r="AI122" s="55"/>
      <c r="AJ122" s="481" t="str">
        <f>IF(ISERROR(VLOOKUP(E122,'2004'!$P$10:$AB$18,13,0)),"-",VLOOKUP(E122,'2004'!$P$10:$AB$18,13,0))</f>
        <v>-</v>
      </c>
      <c r="AK122" s="360" t="str">
        <f>IF(ISERROR(VLOOKUP(E122,'2005'!$P$10:$AB$18,13,0)),"-",VLOOKUP(E122,'2005'!$P$10:$AB$18,13,0))</f>
        <v>-</v>
      </c>
      <c r="AL122" s="360" t="str">
        <f>IF(ISERROR(VLOOKUP(E122,'2006'!$P$10:$AB$60,13,0)),"-",VLOOKUP(E122,'2006'!$P$10:$AB$60,13,0))</f>
        <v>-</v>
      </c>
      <c r="AM122" s="360" t="str">
        <f>IF(ISERROR(VLOOKUP(E122,'2007'!$P$10:$AB$60,13,0)),"-",VLOOKUP(E122,'2007'!$P$10:$AB$60,13,0))</f>
        <v>-</v>
      </c>
      <c r="AN122" s="360" t="str">
        <f>IF(ISERROR(VLOOKUP(E122,'2008'!$P$10:$AB$60,13,0)),"-",VLOOKUP(E122,'2008'!$P$10:$AB$60,13,0))</f>
        <v>-</v>
      </c>
      <c r="AO122" s="360" t="str">
        <f>IF(ISERROR(VLOOKUP(E122,'2009'!$P$10:$AB$80,13,0)),"-",VLOOKUP(E122,'2009'!$P$10:$AB$80,13,0))</f>
        <v>-</v>
      </c>
      <c r="AP122" s="360" t="str">
        <f>IF(ISERROR(VLOOKUP(E122,'2010'!$P$10:$AB$42,13,0)),"-",VLOOKUP(E122,'2010'!$P$10:$AB$42,13,0))</f>
        <v>-</v>
      </c>
      <c r="AQ122" s="360" t="str">
        <f>IF(ISERROR(VLOOKUP(E122,'2011'!$P$10:$AB$28,13,0)),"-",VLOOKUP(E122,'2011'!$P$10:$AB$28,13,0))</f>
        <v>-</v>
      </c>
      <c r="AR122" s="360" t="str">
        <f>IF(ISERROR(VLOOKUP(E122,'2012'!$P$10:$AB$46,13,0)),"-",VLOOKUP(E122,'2012'!$P$10:$AB$46,13,0))</f>
        <v>-</v>
      </c>
      <c r="AS122" s="360">
        <f>IF(ISERROR(VLOOKUP(E122,'2013'!$P$10:$AB$45,13,0)),"-",VLOOKUP(E122,'2013'!$P$10:$AB$45,13,0))</f>
        <v>23</v>
      </c>
      <c r="AT122" s="360" t="str">
        <f>IF(ISERROR(VLOOKUP(E122,'2014'!$P$10:$AB$43,13,0)),"-",VLOOKUP(E122,'2014'!$P$10:$AB$43,13,0))</f>
        <v>-</v>
      </c>
      <c r="AU122" s="360" t="str">
        <f>IF(ISERROR(VLOOKUP(E122,'2015'!$P$10:$AB$69,13,0)),"-",VLOOKUP(E122,'2015'!$P$10:$AB$69,13,0))</f>
        <v>-</v>
      </c>
      <c r="AV122" s="360" t="str">
        <f>IF(ISERROR(VLOOKUP(E122,'2016'!$P$10:$AB$49,13,0)),"-",VLOOKUP(E122,'2016'!$P$10:$AB$49,13,0))</f>
        <v>-</v>
      </c>
      <c r="AW122" s="458" t="str">
        <f>IF(ISERROR(VLOOKUP(E122,'2017'!$P$10:$AB$47,13,0)),"-",VLOOKUP(E122,'2017'!$P$10:$AB$47,13,0))</f>
        <v>-</v>
      </c>
      <c r="AX122" s="359" t="str">
        <f>IF(ISERROR(VLOOKUP(E122,'2018'!$P$10:$AB$55,13,0)),"-",VLOOKUP(E122,'2018'!$P$10:$AB$55,13,0))</f>
        <v>-</v>
      </c>
      <c r="AY122" s="359" t="str">
        <f>IF(ISERROR(VLOOKUP(E122,'2019'!$P$10:$AB$55,13,0)),"-",VLOOKUP(E122,'2019'!$P$10:$AB$55,13,0))</f>
        <v>-</v>
      </c>
      <c r="AZ122" s="359" t="str">
        <f>IF(ISERROR(VLOOKUP(E122,'2020'!$P$10:$AB$47,13,0)),"-",VLOOKUP(E122,'2020'!$P$10:$AB$47,13,0))</f>
        <v>-</v>
      </c>
      <c r="BA122" s="480" t="str">
        <f>IF(ISERROR(VLOOKUP(E122,'2021'!$P$10:$AB$47,13,0)),"-",VLOOKUP(E122,'2021'!$P$10:$AB$47,13,0))</f>
        <v>-</v>
      </c>
      <c r="BB122" s="358"/>
      <c r="BD122" s="25">
        <f t="shared" si="56"/>
        <v>175</v>
      </c>
      <c r="BE122" s="5" t="s">
        <v>316</v>
      </c>
      <c r="BF122" s="3">
        <f>IF(ISERROR(VLOOKUP($BE122,Tables!$M$3:$U$201,BF$2,0)),"0",(VLOOKUP($BE122,Tables!$M$3:$U$201,BF$2,0)))</f>
        <v>14</v>
      </c>
      <c r="BG122" s="4">
        <f>IF(ISERROR(VLOOKUP($BE122,Tables!$M$3:$U$201,BG$2,0)),"0",(VLOOKUP($BE122,Tables!$M$3:$U$201,BG$2,0)))</f>
        <v>0</v>
      </c>
      <c r="BH122" s="4">
        <f>IF(ISERROR(VLOOKUP($BE122,Tables!$M$3:$U$201,BH$2,0)),"0",(VLOOKUP($BE122,Tables!$M$3:$U$201,BH$2,0)))</f>
        <v>0</v>
      </c>
      <c r="BI122" s="4">
        <f>IF(ISERROR(VLOOKUP($BE122,Tables!$M$3:$U$201,BI$2,0)),"0",(VLOOKUP($BE122,Tables!$M$3:$U$201,BI$2,0)))</f>
        <v>14</v>
      </c>
      <c r="BJ122" s="4">
        <f>IF(ISERROR(VLOOKUP($BE122,Tables!$M$3:$U$201,BJ$2,0)),"0",(VLOOKUP($BE122,Tables!$M$3:$U$201,BJ$2,0)))</f>
        <v>4</v>
      </c>
      <c r="BK122" s="4">
        <f>IF(ISERROR(VLOOKUP($BE122,Tables!$M$3:$U$201,BK$2,0)),"0",(VLOOKUP($BE122,Tables!$M$3:$U$201,BK$2,0)))</f>
        <v>55</v>
      </c>
      <c r="BL122" s="4">
        <f>IF(ISERROR(VLOOKUP($BE122,Tables!$M$3:$U$201,BL$2,0)),"0",(VLOOKUP($BE122,Tables!$M$3:$U$201,BL$2,0)))</f>
        <v>-51</v>
      </c>
      <c r="BM122" s="321">
        <f>IF(ISERROR(VLOOKUP($BE122,Tables!$M$3:$U$201,BM$2,0)),"0",(VLOOKUP($BE122,Tables!$M$3:$U$201,BM$2,0)))</f>
        <v>0</v>
      </c>
      <c r="BN122" s="20">
        <v>116</v>
      </c>
      <c r="BO122" s="12">
        <f t="shared" si="42"/>
        <v>174</v>
      </c>
      <c r="BP122" s="13">
        <f t="shared" si="43"/>
        <v>9</v>
      </c>
      <c r="BQ122" s="12">
        <f t="shared" si="44"/>
        <v>142</v>
      </c>
      <c r="BR122" s="13">
        <f t="shared" si="45"/>
        <v>1</v>
      </c>
      <c r="BS122" s="12" t="str">
        <f t="shared" si="46"/>
        <v/>
      </c>
      <c r="BT122" s="16">
        <f t="shared" si="47"/>
        <v>174142000</v>
      </c>
      <c r="BU122" s="13">
        <f t="shared" si="48"/>
        <v>1</v>
      </c>
      <c r="BV122" s="24" t="str">
        <f t="shared" si="49"/>
        <v>0</v>
      </c>
      <c r="BW122" s="14">
        <v>116</v>
      </c>
      <c r="BX122" s="16">
        <f t="shared" si="50"/>
        <v>174142000000</v>
      </c>
      <c r="BY122" s="15" t="e">
        <f>VLOOKUP(E122,#REF!,2,0)</f>
        <v>#REF!</v>
      </c>
      <c r="BZ122" s="15">
        <f t="shared" si="51"/>
        <v>175</v>
      </c>
      <c r="CA122" s="424">
        <f t="shared" si="52"/>
        <v>1</v>
      </c>
    </row>
    <row r="123" spans="1:79" ht="26.25" customHeight="1" thickBot="1" x14ac:dyDescent="0.3">
      <c r="A123" s="55"/>
      <c r="B123" s="726">
        <f t="shared" si="33"/>
        <v>117</v>
      </c>
      <c r="C123" s="727"/>
      <c r="D123" s="350"/>
      <c r="E123" s="38" t="str">
        <f t="shared" si="53"/>
        <v>Paulinho</v>
      </c>
      <c r="F123" s="39">
        <f t="shared" si="54"/>
        <v>1</v>
      </c>
      <c r="G123" s="40">
        <f t="shared" si="34"/>
        <v>14</v>
      </c>
      <c r="H123" s="41">
        <f t="shared" si="35"/>
        <v>3</v>
      </c>
      <c r="I123" s="41">
        <f t="shared" si="36"/>
        <v>2</v>
      </c>
      <c r="J123" s="41">
        <f t="shared" si="37"/>
        <v>9</v>
      </c>
      <c r="K123" s="41">
        <f t="shared" si="38"/>
        <v>16</v>
      </c>
      <c r="L123" s="41">
        <f t="shared" si="39"/>
        <v>23</v>
      </c>
      <c r="M123" s="42">
        <f t="shared" si="40"/>
        <v>-7</v>
      </c>
      <c r="N123" s="43">
        <f t="shared" si="41"/>
        <v>11</v>
      </c>
      <c r="O123" s="406" t="e">
        <f t="shared" si="61"/>
        <v>#REF!</v>
      </c>
      <c r="P123" s="406" t="e">
        <f t="shared" si="61"/>
        <v>#REF!</v>
      </c>
      <c r="Q123" s="406" t="e">
        <f t="shared" si="61"/>
        <v>#REF!</v>
      </c>
      <c r="R123" s="406" t="e">
        <f t="shared" si="61"/>
        <v>#REF!</v>
      </c>
      <c r="S123" s="406" t="e">
        <f t="shared" si="61"/>
        <v>#REF!</v>
      </c>
      <c r="T123" s="406" t="e">
        <f t="shared" si="61"/>
        <v>#REF!</v>
      </c>
      <c r="U123" s="406" t="e">
        <f t="shared" si="61"/>
        <v>#REF!</v>
      </c>
      <c r="V123" s="54" t="e">
        <f t="shared" si="61"/>
        <v>#REF!</v>
      </c>
      <c r="W123" s="407" t="e">
        <f t="shared" si="61"/>
        <v>#REF!</v>
      </c>
      <c r="X123" s="406" t="e">
        <f t="shared" si="61"/>
        <v>#REF!</v>
      </c>
      <c r="Y123" s="406" t="e">
        <f t="shared" si="61"/>
        <v>#REF!</v>
      </c>
      <c r="Z123" s="406" t="e">
        <f t="shared" si="61"/>
        <v>#REF!</v>
      </c>
      <c r="AA123" s="406" t="e">
        <f t="shared" si="61"/>
        <v>#REF!</v>
      </c>
      <c r="AB123" s="406" t="e">
        <f t="shared" si="61"/>
        <v>#REF!</v>
      </c>
      <c r="AC123" s="406" t="e">
        <f t="shared" si="61"/>
        <v>#REF!</v>
      </c>
      <c r="AD123" s="54" t="e">
        <f t="shared" si="61"/>
        <v>#REF!</v>
      </c>
      <c r="AE123" s="54"/>
      <c r="AF123" s="462">
        <f t="shared" si="32"/>
        <v>0.7857142857142857</v>
      </c>
      <c r="AG123" s="54"/>
      <c r="AH123" s="463">
        <f t="shared" si="55"/>
        <v>27</v>
      </c>
      <c r="AI123" s="55"/>
      <c r="AJ123" s="481" t="str">
        <f>IF(ISERROR(VLOOKUP(E123,'2004'!$P$10:$AB$18,13,0)),"-",VLOOKUP(E123,'2004'!$P$10:$AB$18,13,0))</f>
        <v>-</v>
      </c>
      <c r="AK123" s="360" t="str">
        <f>IF(ISERROR(VLOOKUP(E123,'2005'!$P$10:$AB$18,13,0)),"-",VLOOKUP(E123,'2005'!$P$10:$AB$18,13,0))</f>
        <v>-</v>
      </c>
      <c r="AL123" s="360" t="str">
        <f>IF(ISERROR(VLOOKUP(E123,'2006'!$P$10:$AB$60,13,0)),"-",VLOOKUP(E123,'2006'!$P$10:$AB$60,13,0))</f>
        <v>-</v>
      </c>
      <c r="AM123" s="360">
        <f>IF(ISERROR(VLOOKUP(E123,'2007'!$P$10:$AB$60,13,0)),"-",VLOOKUP(E123,'2007'!$P$10:$AB$60,13,0))</f>
        <v>27</v>
      </c>
      <c r="AN123" s="360" t="str">
        <f>IF(ISERROR(VLOOKUP(E123,'2008'!$P$10:$AB$60,13,0)),"-",VLOOKUP(E123,'2008'!$P$10:$AB$60,13,0))</f>
        <v>-</v>
      </c>
      <c r="AO123" s="360" t="str">
        <f>IF(ISERROR(VLOOKUP(E123,'2009'!$P$10:$AB$80,13,0)),"-",VLOOKUP(E123,'2009'!$P$10:$AB$80,13,0))</f>
        <v>-</v>
      </c>
      <c r="AP123" s="360" t="str">
        <f>IF(ISERROR(VLOOKUP(E123,'2010'!$P$10:$AB$42,13,0)),"-",VLOOKUP(E123,'2010'!$P$10:$AB$42,13,0))</f>
        <v>-</v>
      </c>
      <c r="AQ123" s="360" t="str">
        <f>IF(ISERROR(VLOOKUP(E123,'2011'!$P$10:$AB$28,13,0)),"-",VLOOKUP(E123,'2011'!$P$10:$AB$28,13,0))</f>
        <v>-</v>
      </c>
      <c r="AR123" s="360" t="str">
        <f>IF(ISERROR(VLOOKUP(E123,'2012'!$P$10:$AB$46,13,0)),"-",VLOOKUP(E123,'2012'!$P$10:$AB$46,13,0))</f>
        <v>-</v>
      </c>
      <c r="AS123" s="360" t="str">
        <f>IF(ISERROR(VLOOKUP(E123,'2013'!$P$10:$AB$45,13,0)),"-",VLOOKUP(E123,'2013'!$P$10:$AB$45,13,0))</f>
        <v>-</v>
      </c>
      <c r="AT123" s="360" t="str">
        <f>IF(ISERROR(VLOOKUP(E123,'2014'!$P$10:$AB$43,13,0)),"-",VLOOKUP(E123,'2014'!$P$10:$AB$43,13,0))</f>
        <v>-</v>
      </c>
      <c r="AU123" s="360" t="str">
        <f>IF(ISERROR(VLOOKUP(E123,'2015'!$P$10:$AB$69,13,0)),"-",VLOOKUP(E123,'2015'!$P$10:$AB$69,13,0))</f>
        <v>-</v>
      </c>
      <c r="AV123" s="360" t="str">
        <f>IF(ISERROR(VLOOKUP(E123,'2016'!$P$10:$AB$49,13,0)),"-",VLOOKUP(E123,'2016'!$P$10:$AB$49,13,0))</f>
        <v>-</v>
      </c>
      <c r="AW123" s="458" t="str">
        <f>IF(ISERROR(VLOOKUP(E123,'2017'!$P$10:$AB$47,13,0)),"-",VLOOKUP(E123,'2017'!$P$10:$AB$47,13,0))</f>
        <v>-</v>
      </c>
      <c r="AX123" s="359" t="str">
        <f>IF(ISERROR(VLOOKUP(E123,'2018'!$P$10:$AB$55,13,0)),"-",VLOOKUP(E123,'2018'!$P$10:$AB$55,13,0))</f>
        <v>-</v>
      </c>
      <c r="AY123" s="359" t="str">
        <f>IF(ISERROR(VLOOKUP(E123,'2019'!$P$10:$AB$55,13,0)),"-",VLOOKUP(E123,'2019'!$P$10:$AB$55,13,0))</f>
        <v>-</v>
      </c>
      <c r="AZ123" s="359" t="str">
        <f>IF(ISERROR(VLOOKUP(E123,'2020'!$P$10:$AB$47,13,0)),"-",VLOOKUP(E123,'2020'!$P$10:$AB$47,13,0))</f>
        <v>-</v>
      </c>
      <c r="BA123" s="480" t="str">
        <f>IF(ISERROR(VLOOKUP(E123,'2021'!$P$10:$AB$47,13,0)),"-",VLOOKUP(E123,'2021'!$P$10:$AB$47,13,0))</f>
        <v>-</v>
      </c>
      <c r="BB123" s="358"/>
      <c r="BD123" s="25">
        <f t="shared" si="56"/>
        <v>58</v>
      </c>
      <c r="BE123" s="5" t="s">
        <v>206</v>
      </c>
      <c r="BF123" s="3">
        <f>IF(ISERROR(VLOOKUP($BE123,Tables!$M$3:$U$201,BF$2,0)),"0",(VLOOKUP($BE123,Tables!$M$3:$U$201,BF$2,0)))</f>
        <v>32</v>
      </c>
      <c r="BG123" s="4">
        <f>IF(ISERROR(VLOOKUP($BE123,Tables!$M$3:$U$201,BG$2,0)),"0",(VLOOKUP($BE123,Tables!$M$3:$U$201,BG$2,0)))</f>
        <v>17</v>
      </c>
      <c r="BH123" s="4">
        <f>IF(ISERROR(VLOOKUP($BE123,Tables!$M$3:$U$201,BH$2,0)),"0",(VLOOKUP($BE123,Tables!$M$3:$U$201,BH$2,0)))</f>
        <v>8</v>
      </c>
      <c r="BI123" s="4">
        <f>IF(ISERROR(VLOOKUP($BE123,Tables!$M$3:$U$201,BI$2,0)),"0",(VLOOKUP($BE123,Tables!$M$3:$U$201,BI$2,0)))</f>
        <v>7</v>
      </c>
      <c r="BJ123" s="4">
        <f>IF(ISERROR(VLOOKUP($BE123,Tables!$M$3:$U$201,BJ$2,0)),"0",(VLOOKUP($BE123,Tables!$M$3:$U$201,BJ$2,0)))</f>
        <v>72</v>
      </c>
      <c r="BK123" s="4">
        <f>IF(ISERROR(VLOOKUP($BE123,Tables!$M$3:$U$201,BK$2,0)),"0",(VLOOKUP($BE123,Tables!$M$3:$U$201,BK$2,0)))</f>
        <v>45</v>
      </c>
      <c r="BL123" s="4">
        <f>IF(ISERROR(VLOOKUP($BE123,Tables!$M$3:$U$201,BL$2,0)),"0",(VLOOKUP($BE123,Tables!$M$3:$U$201,BL$2,0)))</f>
        <v>27</v>
      </c>
      <c r="BM123" s="321">
        <f>IF(ISERROR(VLOOKUP($BE123,Tables!$M$3:$U$201,BM$2,0)),"0",(VLOOKUP($BE123,Tables!$M$3:$U$201,BM$2,0)))</f>
        <v>59</v>
      </c>
      <c r="BN123" s="20">
        <v>117</v>
      </c>
      <c r="BO123" s="12">
        <f t="shared" si="42"/>
        <v>58</v>
      </c>
      <c r="BP123" s="13">
        <f t="shared" si="43"/>
        <v>1</v>
      </c>
      <c r="BQ123" s="12" t="str">
        <f t="shared" si="44"/>
        <v/>
      </c>
      <c r="BR123" s="13">
        <f t="shared" si="45"/>
        <v>1</v>
      </c>
      <c r="BS123" s="12" t="str">
        <f t="shared" si="46"/>
        <v/>
      </c>
      <c r="BT123" s="16">
        <f t="shared" si="47"/>
        <v>58000000</v>
      </c>
      <c r="BU123" s="13">
        <f t="shared" si="48"/>
        <v>1</v>
      </c>
      <c r="BV123" s="24" t="str">
        <f t="shared" si="49"/>
        <v>0</v>
      </c>
      <c r="BW123" s="14">
        <v>117</v>
      </c>
      <c r="BX123" s="16">
        <f t="shared" si="50"/>
        <v>58000000000</v>
      </c>
      <c r="BY123" s="15" t="e">
        <f>VLOOKUP(E123,#REF!,2,0)</f>
        <v>#REF!</v>
      </c>
      <c r="BZ123" s="15">
        <f t="shared" si="51"/>
        <v>58</v>
      </c>
      <c r="CA123" s="424">
        <f t="shared" si="52"/>
        <v>1</v>
      </c>
    </row>
    <row r="124" spans="1:79" ht="26.25" customHeight="1" thickBot="1" x14ac:dyDescent="0.3">
      <c r="A124" s="55"/>
      <c r="B124" s="726">
        <f t="shared" si="33"/>
        <v>118</v>
      </c>
      <c r="C124" s="727"/>
      <c r="D124" s="350"/>
      <c r="E124" s="38" t="str">
        <f t="shared" si="53"/>
        <v>goralpawel</v>
      </c>
      <c r="F124" s="39">
        <f t="shared" si="54"/>
        <v>1</v>
      </c>
      <c r="G124" s="40">
        <f t="shared" si="34"/>
        <v>14</v>
      </c>
      <c r="H124" s="41">
        <f t="shared" si="35"/>
        <v>2</v>
      </c>
      <c r="I124" s="41">
        <f t="shared" si="36"/>
        <v>5</v>
      </c>
      <c r="J124" s="41">
        <f t="shared" si="37"/>
        <v>7</v>
      </c>
      <c r="K124" s="41">
        <f t="shared" si="38"/>
        <v>18</v>
      </c>
      <c r="L124" s="41">
        <f t="shared" si="39"/>
        <v>36</v>
      </c>
      <c r="M124" s="42">
        <f t="shared" si="40"/>
        <v>-18</v>
      </c>
      <c r="N124" s="43">
        <f t="shared" si="41"/>
        <v>11</v>
      </c>
      <c r="O124" s="406" t="e">
        <f t="shared" si="61"/>
        <v>#REF!</v>
      </c>
      <c r="P124" s="406" t="e">
        <f t="shared" si="61"/>
        <v>#REF!</v>
      </c>
      <c r="Q124" s="406" t="e">
        <f t="shared" si="61"/>
        <v>#REF!</v>
      </c>
      <c r="R124" s="406" t="e">
        <f t="shared" si="61"/>
        <v>#REF!</v>
      </c>
      <c r="S124" s="406" t="e">
        <f t="shared" si="61"/>
        <v>#REF!</v>
      </c>
      <c r="T124" s="406" t="e">
        <f t="shared" si="61"/>
        <v>#REF!</v>
      </c>
      <c r="U124" s="406" t="e">
        <f t="shared" si="61"/>
        <v>#REF!</v>
      </c>
      <c r="V124" s="54" t="e">
        <f t="shared" si="61"/>
        <v>#REF!</v>
      </c>
      <c r="W124" s="407" t="e">
        <f t="shared" si="61"/>
        <v>#REF!</v>
      </c>
      <c r="X124" s="406" t="e">
        <f t="shared" si="61"/>
        <v>#REF!</v>
      </c>
      <c r="Y124" s="406" t="e">
        <f t="shared" si="61"/>
        <v>#REF!</v>
      </c>
      <c r="Z124" s="406" t="e">
        <f t="shared" si="61"/>
        <v>#REF!</v>
      </c>
      <c r="AA124" s="406" t="e">
        <f t="shared" si="61"/>
        <v>#REF!</v>
      </c>
      <c r="AB124" s="406" t="e">
        <f t="shared" si="61"/>
        <v>#REF!</v>
      </c>
      <c r="AC124" s="406" t="e">
        <f t="shared" si="61"/>
        <v>#REF!</v>
      </c>
      <c r="AD124" s="54" t="e">
        <f t="shared" si="61"/>
        <v>#REF!</v>
      </c>
      <c r="AE124" s="54"/>
      <c r="AF124" s="462">
        <f t="shared" si="32"/>
        <v>0.7857142857142857</v>
      </c>
      <c r="AG124" s="54"/>
      <c r="AH124" s="463">
        <f t="shared" si="55"/>
        <v>43</v>
      </c>
      <c r="AI124" s="55"/>
      <c r="AJ124" s="481" t="str">
        <f>IF(ISERROR(VLOOKUP(E124,'2004'!$P$10:$AB$18,13,0)),"-",VLOOKUP(E124,'2004'!$P$10:$AB$18,13,0))</f>
        <v>-</v>
      </c>
      <c r="AK124" s="360" t="str">
        <f>IF(ISERROR(VLOOKUP(E124,'2005'!$P$10:$AB$18,13,0)),"-",VLOOKUP(E124,'2005'!$P$10:$AB$18,13,0))</f>
        <v>-</v>
      </c>
      <c r="AL124" s="360" t="str">
        <f>IF(ISERROR(VLOOKUP(E124,'2006'!$P$10:$AB$60,13,0)),"-",VLOOKUP(E124,'2006'!$P$10:$AB$60,13,0))</f>
        <v>-</v>
      </c>
      <c r="AM124" s="360" t="str">
        <f>IF(ISERROR(VLOOKUP(E124,'2007'!$P$10:$AB$60,13,0)),"-",VLOOKUP(E124,'2007'!$P$10:$AB$60,13,0))</f>
        <v>-</v>
      </c>
      <c r="AN124" s="360" t="str">
        <f>IF(ISERROR(VLOOKUP(E124,'2008'!$P$10:$AB$60,13,0)),"-",VLOOKUP(E124,'2008'!$P$10:$AB$60,13,0))</f>
        <v>-</v>
      </c>
      <c r="AO124" s="360">
        <f>IF(ISERROR(VLOOKUP(E124,'2009'!$P$10:$AB$80,13,0)),"-",VLOOKUP(E124,'2009'!$P$10:$AB$80,13,0))</f>
        <v>43</v>
      </c>
      <c r="AP124" s="360" t="str">
        <f>IF(ISERROR(VLOOKUP(E124,'2010'!$P$10:$AB$42,13,0)),"-",VLOOKUP(E124,'2010'!$P$10:$AB$42,13,0))</f>
        <v>-</v>
      </c>
      <c r="AQ124" s="360" t="str">
        <f>IF(ISERROR(VLOOKUP(E124,'2011'!$P$10:$AB$28,13,0)),"-",VLOOKUP(E124,'2011'!$P$10:$AB$28,13,0))</f>
        <v>-</v>
      </c>
      <c r="AR124" s="360" t="str">
        <f>IF(ISERROR(VLOOKUP(E124,'2012'!$P$10:$AB$46,13,0)),"-",VLOOKUP(E124,'2012'!$P$10:$AB$46,13,0))</f>
        <v>-</v>
      </c>
      <c r="AS124" s="360" t="str">
        <f>IF(ISERROR(VLOOKUP(E124,'2013'!$P$10:$AB$45,13,0)),"-",VLOOKUP(E124,'2013'!$P$10:$AB$45,13,0))</f>
        <v>-</v>
      </c>
      <c r="AT124" s="360" t="str">
        <f>IF(ISERROR(VLOOKUP(E124,'2014'!$P$10:$AB$43,13,0)),"-",VLOOKUP(E124,'2014'!$P$10:$AB$43,13,0))</f>
        <v>-</v>
      </c>
      <c r="AU124" s="360" t="str">
        <f>IF(ISERROR(VLOOKUP(E124,'2015'!$P$10:$AB$69,13,0)),"-",VLOOKUP(E124,'2015'!$P$10:$AB$69,13,0))</f>
        <v>-</v>
      </c>
      <c r="AV124" s="360" t="str">
        <f>IF(ISERROR(VLOOKUP(E124,'2016'!$P$10:$AB$49,13,0)),"-",VLOOKUP(E124,'2016'!$P$10:$AB$49,13,0))</f>
        <v>-</v>
      </c>
      <c r="AW124" s="458" t="str">
        <f>IF(ISERROR(VLOOKUP(E124,'2017'!$P$10:$AB$47,13,0)),"-",VLOOKUP(E124,'2017'!$P$10:$AB$47,13,0))</f>
        <v>-</v>
      </c>
      <c r="AX124" s="359" t="str">
        <f>IF(ISERROR(VLOOKUP(E124,'2018'!$P$10:$AB$55,13,0)),"-",VLOOKUP(E124,'2018'!$P$10:$AB$55,13,0))</f>
        <v>-</v>
      </c>
      <c r="AY124" s="359" t="str">
        <f>IF(ISERROR(VLOOKUP(E124,'2019'!$P$10:$AB$55,13,0)),"-",VLOOKUP(E124,'2019'!$P$10:$AB$55,13,0))</f>
        <v>-</v>
      </c>
      <c r="AZ124" s="359" t="str">
        <f>IF(ISERROR(VLOOKUP(E124,'2020'!$P$10:$AB$47,13,0)),"-",VLOOKUP(E124,'2020'!$P$10:$AB$47,13,0))</f>
        <v>-</v>
      </c>
      <c r="BA124" s="480" t="str">
        <f>IF(ISERROR(VLOOKUP(E124,'2021'!$P$10:$AB$47,13,0)),"-",VLOOKUP(E124,'2021'!$P$10:$AB$47,13,0))</f>
        <v>-</v>
      </c>
      <c r="BB124" s="358"/>
      <c r="BD124" s="25">
        <f t="shared" si="56"/>
        <v>65</v>
      </c>
      <c r="BE124" s="5" t="s">
        <v>313</v>
      </c>
      <c r="BF124" s="3">
        <f>IF(ISERROR(VLOOKUP($BE124,Tables!$M$3:$U$201,BF$2,0)),"0",(VLOOKUP($BE124,Tables!$M$3:$U$201,BF$2,0)))</f>
        <v>50</v>
      </c>
      <c r="BG124" s="4">
        <f>IF(ISERROR(VLOOKUP($BE124,Tables!$M$3:$U$201,BG$2,0)),"0",(VLOOKUP($BE124,Tables!$M$3:$U$201,BG$2,0)))</f>
        <v>13</v>
      </c>
      <c r="BH124" s="4">
        <f>IF(ISERROR(VLOOKUP($BE124,Tables!$M$3:$U$201,BH$2,0)),"0",(VLOOKUP($BE124,Tables!$M$3:$U$201,BH$2,0)))</f>
        <v>6</v>
      </c>
      <c r="BI124" s="4">
        <f>IF(ISERROR(VLOOKUP($BE124,Tables!$M$3:$U$201,BI$2,0)),"0",(VLOOKUP($BE124,Tables!$M$3:$U$201,BI$2,0)))</f>
        <v>31</v>
      </c>
      <c r="BJ124" s="4">
        <f>IF(ISERROR(VLOOKUP($BE124,Tables!$M$3:$U$201,BJ$2,0)),"0",(VLOOKUP($BE124,Tables!$M$3:$U$201,BJ$2,0)))</f>
        <v>53</v>
      </c>
      <c r="BK124" s="4">
        <f>IF(ISERROR(VLOOKUP($BE124,Tables!$M$3:$U$201,BK$2,0)),"0",(VLOOKUP($BE124,Tables!$M$3:$U$201,BK$2,0)))</f>
        <v>115</v>
      </c>
      <c r="BL124" s="4">
        <f>IF(ISERROR(VLOOKUP($BE124,Tables!$M$3:$U$201,BL$2,0)),"0",(VLOOKUP($BE124,Tables!$M$3:$U$201,BL$2,0)))</f>
        <v>-62</v>
      </c>
      <c r="BM124" s="321">
        <f>IF(ISERROR(VLOOKUP($BE124,Tables!$M$3:$U$201,BM$2,0)),"0",(VLOOKUP($BE124,Tables!$M$3:$U$201,BM$2,0)))</f>
        <v>45</v>
      </c>
      <c r="BN124" s="20">
        <v>118</v>
      </c>
      <c r="BO124" s="12">
        <f t="shared" si="42"/>
        <v>64</v>
      </c>
      <c r="BP124" s="13">
        <f t="shared" si="43"/>
        <v>2</v>
      </c>
      <c r="BQ124" s="12">
        <f t="shared" si="44"/>
        <v>149</v>
      </c>
      <c r="BR124" s="13">
        <f t="shared" si="45"/>
        <v>3</v>
      </c>
      <c r="BS124" s="12">
        <f t="shared" si="46"/>
        <v>68</v>
      </c>
      <c r="BT124" s="16">
        <f t="shared" si="47"/>
        <v>64149068</v>
      </c>
      <c r="BU124" s="13">
        <f t="shared" si="48"/>
        <v>1</v>
      </c>
      <c r="BV124" s="24" t="str">
        <f t="shared" si="49"/>
        <v>0</v>
      </c>
      <c r="BW124" s="14">
        <v>118</v>
      </c>
      <c r="BX124" s="16">
        <f t="shared" si="50"/>
        <v>64149068000</v>
      </c>
      <c r="BY124" s="15" t="e">
        <f>VLOOKUP(E124,#REF!,2,0)</f>
        <v>#REF!</v>
      </c>
      <c r="BZ124" s="15">
        <f t="shared" si="51"/>
        <v>65</v>
      </c>
      <c r="CA124" s="424">
        <f t="shared" si="52"/>
        <v>1</v>
      </c>
    </row>
    <row r="125" spans="1:79" ht="26.25" customHeight="1" thickBot="1" x14ac:dyDescent="0.3">
      <c r="A125" s="55"/>
      <c r="B125" s="726">
        <f t="shared" si="33"/>
        <v>119</v>
      </c>
      <c r="C125" s="727"/>
      <c r="D125" s="350"/>
      <c r="E125" s="38" t="str">
        <f t="shared" si="53"/>
        <v>Escher89</v>
      </c>
      <c r="F125" s="39">
        <f t="shared" si="54"/>
        <v>1</v>
      </c>
      <c r="G125" s="40">
        <f t="shared" si="34"/>
        <v>16</v>
      </c>
      <c r="H125" s="41">
        <f t="shared" si="35"/>
        <v>2</v>
      </c>
      <c r="I125" s="41">
        <f t="shared" si="36"/>
        <v>5</v>
      </c>
      <c r="J125" s="41">
        <f t="shared" si="37"/>
        <v>9</v>
      </c>
      <c r="K125" s="41">
        <f t="shared" si="38"/>
        <v>15</v>
      </c>
      <c r="L125" s="41">
        <f t="shared" si="39"/>
        <v>36</v>
      </c>
      <c r="M125" s="42">
        <f t="shared" si="40"/>
        <v>-21</v>
      </c>
      <c r="N125" s="43">
        <f t="shared" si="41"/>
        <v>11</v>
      </c>
      <c r="O125" s="406" t="e">
        <f t="shared" si="61"/>
        <v>#REF!</v>
      </c>
      <c r="P125" s="406" t="e">
        <f t="shared" si="61"/>
        <v>#REF!</v>
      </c>
      <c r="Q125" s="406" t="e">
        <f t="shared" si="61"/>
        <v>#REF!</v>
      </c>
      <c r="R125" s="406" t="e">
        <f t="shared" si="61"/>
        <v>#REF!</v>
      </c>
      <c r="S125" s="406" t="e">
        <f t="shared" si="61"/>
        <v>#REF!</v>
      </c>
      <c r="T125" s="406" t="e">
        <f t="shared" si="61"/>
        <v>#REF!</v>
      </c>
      <c r="U125" s="406" t="e">
        <f t="shared" si="61"/>
        <v>#REF!</v>
      </c>
      <c r="V125" s="54" t="e">
        <f t="shared" si="61"/>
        <v>#REF!</v>
      </c>
      <c r="W125" s="407" t="e">
        <f t="shared" si="61"/>
        <v>#REF!</v>
      </c>
      <c r="X125" s="406" t="e">
        <f t="shared" si="61"/>
        <v>#REF!</v>
      </c>
      <c r="Y125" s="406" t="e">
        <f t="shared" si="61"/>
        <v>#REF!</v>
      </c>
      <c r="Z125" s="406" t="e">
        <f t="shared" si="61"/>
        <v>#REF!</v>
      </c>
      <c r="AA125" s="406" t="e">
        <f t="shared" si="61"/>
        <v>#REF!</v>
      </c>
      <c r="AB125" s="406" t="e">
        <f t="shared" si="61"/>
        <v>#REF!</v>
      </c>
      <c r="AC125" s="406" t="e">
        <f t="shared" si="61"/>
        <v>#REF!</v>
      </c>
      <c r="AD125" s="54" t="e">
        <f t="shared" si="61"/>
        <v>#REF!</v>
      </c>
      <c r="AE125" s="54"/>
      <c r="AF125" s="462">
        <f t="shared" si="32"/>
        <v>0.6875</v>
      </c>
      <c r="AG125" s="54"/>
      <c r="AH125" s="463">
        <f t="shared" si="55"/>
        <v>30</v>
      </c>
      <c r="AI125" s="55"/>
      <c r="AJ125" s="481" t="str">
        <f>IF(ISERROR(VLOOKUP(E125,'2004'!$P$10:$AB$18,13,0)),"-",VLOOKUP(E125,'2004'!$P$10:$AB$18,13,0))</f>
        <v>-</v>
      </c>
      <c r="AK125" s="360" t="str">
        <f>IF(ISERROR(VLOOKUP(E125,'2005'!$P$10:$AB$18,13,0)),"-",VLOOKUP(E125,'2005'!$P$10:$AB$18,13,0))</f>
        <v>-</v>
      </c>
      <c r="AL125" s="360" t="str">
        <f>IF(ISERROR(VLOOKUP(E125,'2006'!$P$10:$AB$60,13,0)),"-",VLOOKUP(E125,'2006'!$P$10:$AB$60,13,0))</f>
        <v>-</v>
      </c>
      <c r="AM125" s="360" t="str">
        <f>IF(ISERROR(VLOOKUP(E125,'2007'!$P$10:$AB$60,13,0)),"-",VLOOKUP(E125,'2007'!$P$10:$AB$60,13,0))</f>
        <v>-</v>
      </c>
      <c r="AN125" s="360" t="str">
        <f>IF(ISERROR(VLOOKUP(E125,'2008'!$P$10:$AB$60,13,0)),"-",VLOOKUP(E125,'2008'!$P$10:$AB$60,13,0))</f>
        <v>-</v>
      </c>
      <c r="AO125" s="360" t="str">
        <f>IF(ISERROR(VLOOKUP(E125,'2009'!$P$10:$AB$80,13,0)),"-",VLOOKUP(E125,'2009'!$P$10:$AB$80,13,0))</f>
        <v>-</v>
      </c>
      <c r="AP125" s="360" t="str">
        <f>IF(ISERROR(VLOOKUP(E125,'2010'!$P$10:$AB$42,13,0)),"-",VLOOKUP(E125,'2010'!$P$10:$AB$42,13,0))</f>
        <v>-</v>
      </c>
      <c r="AQ125" s="360" t="str">
        <f>IF(ISERROR(VLOOKUP(E125,'2011'!$P$10:$AB$28,13,0)),"-",VLOOKUP(E125,'2011'!$P$10:$AB$28,13,0))</f>
        <v>-</v>
      </c>
      <c r="AR125" s="360" t="str">
        <f>IF(ISERROR(VLOOKUP(E125,'2012'!$P$10:$AB$46,13,0)),"-",VLOOKUP(E125,'2012'!$P$10:$AB$46,13,0))</f>
        <v>-</v>
      </c>
      <c r="AS125" s="360">
        <f>IF(ISERROR(VLOOKUP(E125,'2013'!$P$10:$AB$45,13,0)),"-",VLOOKUP(E125,'2013'!$P$10:$AB$45,13,0))</f>
        <v>30</v>
      </c>
      <c r="AT125" s="360" t="str">
        <f>IF(ISERROR(VLOOKUP(E125,'2014'!$P$10:$AB$43,13,0)),"-",VLOOKUP(E125,'2014'!$P$10:$AB$43,13,0))</f>
        <v>-</v>
      </c>
      <c r="AU125" s="360" t="str">
        <f>IF(ISERROR(VLOOKUP(E125,'2015'!$P$10:$AB$69,13,0)),"-",VLOOKUP(E125,'2015'!$P$10:$AB$69,13,0))</f>
        <v>-</v>
      </c>
      <c r="AV125" s="360" t="str">
        <f>IF(ISERROR(VLOOKUP(E125,'2016'!$P$10:$AB$49,13,0)),"-",VLOOKUP(E125,'2016'!$P$10:$AB$49,13,0))</f>
        <v>-</v>
      </c>
      <c r="AW125" s="458" t="str">
        <f>IF(ISERROR(VLOOKUP(E125,'2017'!$P$10:$AB$47,13,0)),"-",VLOOKUP(E125,'2017'!$P$10:$AB$47,13,0))</f>
        <v>-</v>
      </c>
      <c r="AX125" s="359" t="str">
        <f>IF(ISERROR(VLOOKUP(E125,'2018'!$P$10:$AB$55,13,0)),"-",VLOOKUP(E125,'2018'!$P$10:$AB$55,13,0))</f>
        <v>-</v>
      </c>
      <c r="AY125" s="359" t="str">
        <f>IF(ISERROR(VLOOKUP(E125,'2019'!$P$10:$AB$55,13,0)),"-",VLOOKUP(E125,'2019'!$P$10:$AB$55,13,0))</f>
        <v>-</v>
      </c>
      <c r="AZ125" s="359" t="str">
        <f>IF(ISERROR(VLOOKUP(E125,'2020'!$P$10:$AB$47,13,0)),"-",VLOOKUP(E125,'2020'!$P$10:$AB$47,13,0))</f>
        <v>-</v>
      </c>
      <c r="BA125" s="480" t="str">
        <f>IF(ISERROR(VLOOKUP(E125,'2021'!$P$10:$AB$47,13,0)),"-",VLOOKUP(E125,'2021'!$P$10:$AB$47,13,0))</f>
        <v>-</v>
      </c>
      <c r="BB125" s="358"/>
      <c r="BD125" s="25">
        <f t="shared" si="56"/>
        <v>93</v>
      </c>
      <c r="BE125" s="5" t="s">
        <v>268</v>
      </c>
      <c r="BF125" s="3">
        <f>IF(ISERROR(VLOOKUP($BE125,Tables!$M$3:$U$201,BF$2,0)),"0",(VLOOKUP($BE125,Tables!$M$3:$U$201,BF$2,0)))</f>
        <v>18</v>
      </c>
      <c r="BG125" s="4">
        <f>IF(ISERROR(VLOOKUP($BE125,Tables!$M$3:$U$201,BG$2,0)),"0",(VLOOKUP($BE125,Tables!$M$3:$U$201,BG$2,0)))</f>
        <v>7</v>
      </c>
      <c r="BH125" s="4">
        <f>IF(ISERROR(VLOOKUP($BE125,Tables!$M$3:$U$201,BH$2,0)),"0",(VLOOKUP($BE125,Tables!$M$3:$U$201,BH$2,0)))</f>
        <v>1</v>
      </c>
      <c r="BI125" s="4">
        <f>IF(ISERROR(VLOOKUP($BE125,Tables!$M$3:$U$201,BI$2,0)),"0",(VLOOKUP($BE125,Tables!$M$3:$U$201,BI$2,0)))</f>
        <v>10</v>
      </c>
      <c r="BJ125" s="4">
        <f>IF(ISERROR(VLOOKUP($BE125,Tables!$M$3:$U$201,BJ$2,0)),"0",(VLOOKUP($BE125,Tables!$M$3:$U$201,BJ$2,0)))</f>
        <v>39</v>
      </c>
      <c r="BK125" s="4">
        <f>IF(ISERROR(VLOOKUP($BE125,Tables!$M$3:$U$201,BK$2,0)),"0",(VLOOKUP($BE125,Tables!$M$3:$U$201,BK$2,0)))</f>
        <v>35</v>
      </c>
      <c r="BL125" s="4">
        <f>IF(ISERROR(VLOOKUP($BE125,Tables!$M$3:$U$201,BL$2,0)),"0",(VLOOKUP($BE125,Tables!$M$3:$U$201,BL$2,0)))</f>
        <v>4</v>
      </c>
      <c r="BM125" s="321">
        <f>IF(ISERROR(VLOOKUP($BE125,Tables!$M$3:$U$201,BM$2,0)),"0",(VLOOKUP($BE125,Tables!$M$3:$U$201,BM$2,0)))</f>
        <v>22</v>
      </c>
      <c r="BN125" s="20">
        <v>119</v>
      </c>
      <c r="BO125" s="12">
        <f t="shared" si="42"/>
        <v>92</v>
      </c>
      <c r="BP125" s="13">
        <f t="shared" si="43"/>
        <v>6</v>
      </c>
      <c r="BQ125" s="12">
        <f t="shared" si="44"/>
        <v>50</v>
      </c>
      <c r="BR125" s="13">
        <f t="shared" si="45"/>
        <v>1</v>
      </c>
      <c r="BS125" s="12" t="str">
        <f t="shared" si="46"/>
        <v/>
      </c>
      <c r="BT125" s="16">
        <f t="shared" si="47"/>
        <v>92050000</v>
      </c>
      <c r="BU125" s="13">
        <f t="shared" si="48"/>
        <v>1</v>
      </c>
      <c r="BV125" s="24" t="str">
        <f t="shared" si="49"/>
        <v>0</v>
      </c>
      <c r="BW125" s="14">
        <v>119</v>
      </c>
      <c r="BX125" s="16">
        <f t="shared" si="50"/>
        <v>92050000000</v>
      </c>
      <c r="BY125" s="15" t="e">
        <f>VLOOKUP(E125,#REF!,2,0)</f>
        <v>#REF!</v>
      </c>
      <c r="BZ125" s="15">
        <f t="shared" si="51"/>
        <v>93</v>
      </c>
      <c r="CA125" s="424">
        <f t="shared" si="52"/>
        <v>1</v>
      </c>
    </row>
    <row r="126" spans="1:79" ht="26.25" customHeight="1" thickBot="1" x14ac:dyDescent="0.3">
      <c r="A126" s="55"/>
      <c r="B126" s="726">
        <f t="shared" si="33"/>
        <v>120</v>
      </c>
      <c r="C126" s="727"/>
      <c r="D126" s="350"/>
      <c r="E126" s="38" t="str">
        <f t="shared" si="53"/>
        <v>biggus</v>
      </c>
      <c r="F126" s="39">
        <f t="shared" si="54"/>
        <v>1</v>
      </c>
      <c r="G126" s="40">
        <f t="shared" si="34"/>
        <v>16</v>
      </c>
      <c r="H126" s="41">
        <f t="shared" si="35"/>
        <v>3</v>
      </c>
      <c r="I126" s="41">
        <f t="shared" si="36"/>
        <v>2</v>
      </c>
      <c r="J126" s="41">
        <f t="shared" si="37"/>
        <v>11</v>
      </c>
      <c r="K126" s="41">
        <f t="shared" si="38"/>
        <v>21</v>
      </c>
      <c r="L126" s="41">
        <f t="shared" si="39"/>
        <v>44</v>
      </c>
      <c r="M126" s="42">
        <f t="shared" si="40"/>
        <v>-23</v>
      </c>
      <c r="N126" s="43">
        <f t="shared" si="41"/>
        <v>11</v>
      </c>
      <c r="O126" s="406" t="e">
        <f t="shared" si="61"/>
        <v>#REF!</v>
      </c>
      <c r="P126" s="406" t="e">
        <f t="shared" si="61"/>
        <v>#REF!</v>
      </c>
      <c r="Q126" s="406" t="e">
        <f t="shared" si="61"/>
        <v>#REF!</v>
      </c>
      <c r="R126" s="406" t="e">
        <f t="shared" si="61"/>
        <v>#REF!</v>
      </c>
      <c r="S126" s="406" t="e">
        <f t="shared" si="61"/>
        <v>#REF!</v>
      </c>
      <c r="T126" s="406" t="e">
        <f t="shared" si="61"/>
        <v>#REF!</v>
      </c>
      <c r="U126" s="406" t="e">
        <f t="shared" si="61"/>
        <v>#REF!</v>
      </c>
      <c r="V126" s="54" t="e">
        <f t="shared" si="61"/>
        <v>#REF!</v>
      </c>
      <c r="W126" s="407" t="e">
        <f t="shared" si="61"/>
        <v>#REF!</v>
      </c>
      <c r="X126" s="406" t="e">
        <f t="shared" si="61"/>
        <v>#REF!</v>
      </c>
      <c r="Y126" s="406" t="e">
        <f t="shared" si="61"/>
        <v>#REF!</v>
      </c>
      <c r="Z126" s="406" t="e">
        <f t="shared" si="61"/>
        <v>#REF!</v>
      </c>
      <c r="AA126" s="406" t="e">
        <f t="shared" si="61"/>
        <v>#REF!</v>
      </c>
      <c r="AB126" s="406" t="e">
        <f t="shared" si="61"/>
        <v>#REF!</v>
      </c>
      <c r="AC126" s="406" t="e">
        <f t="shared" si="61"/>
        <v>#REF!</v>
      </c>
      <c r="AD126" s="54" t="e">
        <f t="shared" si="61"/>
        <v>#REF!</v>
      </c>
      <c r="AE126" s="54"/>
      <c r="AF126" s="462">
        <f t="shared" si="32"/>
        <v>0.6875</v>
      </c>
      <c r="AG126" s="54"/>
      <c r="AH126" s="463">
        <f t="shared" si="55"/>
        <v>31</v>
      </c>
      <c r="AI126" s="55"/>
      <c r="AJ126" s="481" t="str">
        <f>IF(ISERROR(VLOOKUP(E126,'2004'!$P$10:$AB$18,13,0)),"-",VLOOKUP(E126,'2004'!$P$10:$AB$18,13,0))</f>
        <v>-</v>
      </c>
      <c r="AK126" s="360" t="str">
        <f>IF(ISERROR(VLOOKUP(E126,'2005'!$P$10:$AB$18,13,0)),"-",VLOOKUP(E126,'2005'!$P$10:$AB$18,13,0))</f>
        <v>-</v>
      </c>
      <c r="AL126" s="360" t="str">
        <f>IF(ISERROR(VLOOKUP(E126,'2006'!$P$10:$AB$60,13,0)),"-",VLOOKUP(E126,'2006'!$P$10:$AB$60,13,0))</f>
        <v>-</v>
      </c>
      <c r="AM126" s="360" t="str">
        <f>IF(ISERROR(VLOOKUP(E126,'2007'!$P$10:$AB$60,13,0)),"-",VLOOKUP(E126,'2007'!$P$10:$AB$60,13,0))</f>
        <v>-</v>
      </c>
      <c r="AN126" s="360" t="str">
        <f>IF(ISERROR(VLOOKUP(E126,'2008'!$P$10:$AB$60,13,0)),"-",VLOOKUP(E126,'2008'!$P$10:$AB$60,13,0))</f>
        <v>-</v>
      </c>
      <c r="AO126" s="360" t="str">
        <f>IF(ISERROR(VLOOKUP(E126,'2009'!$P$10:$AB$80,13,0)),"-",VLOOKUP(E126,'2009'!$P$10:$AB$80,13,0))</f>
        <v>-</v>
      </c>
      <c r="AP126" s="360" t="str">
        <f>IF(ISERROR(VLOOKUP(E126,'2010'!$P$10:$AB$42,13,0)),"-",VLOOKUP(E126,'2010'!$P$10:$AB$42,13,0))</f>
        <v>-</v>
      </c>
      <c r="AQ126" s="360" t="str">
        <f>IF(ISERROR(VLOOKUP(E126,'2011'!$P$10:$AB$28,13,0)),"-",VLOOKUP(E126,'2011'!$P$10:$AB$28,13,0))</f>
        <v>-</v>
      </c>
      <c r="AR126" s="360" t="str">
        <f>IF(ISERROR(VLOOKUP(E126,'2012'!$P$10:$AB$46,13,0)),"-",VLOOKUP(E126,'2012'!$P$10:$AB$46,13,0))</f>
        <v>-</v>
      </c>
      <c r="AS126" s="360" t="str">
        <f>IF(ISERROR(VLOOKUP(E126,'2013'!$P$10:$AB$45,13,0)),"-",VLOOKUP(E126,'2013'!$P$10:$AB$45,13,0))</f>
        <v>-</v>
      </c>
      <c r="AT126" s="360" t="str">
        <f>IF(ISERROR(VLOOKUP(E126,'2014'!$P$10:$AB$43,13,0)),"-",VLOOKUP(E126,'2014'!$P$10:$AB$43,13,0))</f>
        <v>-</v>
      </c>
      <c r="AU126" s="360" t="str">
        <f>IF(ISERROR(VLOOKUP(E126,'2015'!$P$10:$AB$69,13,0)),"-",VLOOKUP(E126,'2015'!$P$10:$AB$69,13,0))</f>
        <v>-</v>
      </c>
      <c r="AV126" s="360" t="str">
        <f>IF(ISERROR(VLOOKUP(E126,'2016'!$P$10:$AB$49,13,0)),"-",VLOOKUP(E126,'2016'!$P$10:$AB$49,13,0))</f>
        <v>-</v>
      </c>
      <c r="AW126" s="458" t="str">
        <f>IF(ISERROR(VLOOKUP(E126,'2017'!$P$10:$AB$47,13,0)),"-",VLOOKUP(E126,'2017'!$P$10:$AB$47,13,0))</f>
        <v>-</v>
      </c>
      <c r="AX126" s="359" t="str">
        <f>IF(ISERROR(VLOOKUP(E126,'2018'!$P$10:$AB$55,13,0)),"-",VLOOKUP(E126,'2018'!$P$10:$AB$55,13,0))</f>
        <v>-</v>
      </c>
      <c r="AY126" s="359">
        <f>IF(ISERROR(VLOOKUP(E126,'2019'!$P$10:$AB$55,13,0)),"-",VLOOKUP(E126,'2019'!$P$10:$AB$55,13,0))</f>
        <v>31</v>
      </c>
      <c r="AZ126" s="359" t="str">
        <f>IF(ISERROR(VLOOKUP(E126,'2020'!$P$10:$AB$47,13,0)),"-",VLOOKUP(E126,'2020'!$P$10:$AB$47,13,0))</f>
        <v>-</v>
      </c>
      <c r="BA126" s="480" t="str">
        <f>IF(ISERROR(VLOOKUP(E126,'2021'!$P$10:$AB$47,13,0)),"-",VLOOKUP(E126,'2021'!$P$10:$AB$47,13,0))</f>
        <v>-</v>
      </c>
      <c r="BB126" s="358"/>
      <c r="BD126" s="25">
        <f t="shared" si="56"/>
        <v>91</v>
      </c>
      <c r="BE126" s="5" t="s">
        <v>237</v>
      </c>
      <c r="BF126" s="3">
        <f>IF(ISERROR(VLOOKUP($BE126,Tables!$M$3:$U$201,BF$2,0)),"0",(VLOOKUP($BE126,Tables!$M$3:$U$201,BF$2,0)))</f>
        <v>14</v>
      </c>
      <c r="BG126" s="4">
        <f>IF(ISERROR(VLOOKUP($BE126,Tables!$M$3:$U$201,BG$2,0)),"0",(VLOOKUP($BE126,Tables!$M$3:$U$201,BG$2,0)))</f>
        <v>7</v>
      </c>
      <c r="BH126" s="4">
        <f>IF(ISERROR(VLOOKUP($BE126,Tables!$M$3:$U$201,BH$2,0)),"0",(VLOOKUP($BE126,Tables!$M$3:$U$201,BH$2,0)))</f>
        <v>2</v>
      </c>
      <c r="BI126" s="4">
        <f>IF(ISERROR(VLOOKUP($BE126,Tables!$M$3:$U$201,BI$2,0)),"0",(VLOOKUP($BE126,Tables!$M$3:$U$201,BI$2,0)))</f>
        <v>5</v>
      </c>
      <c r="BJ126" s="4">
        <f>IF(ISERROR(VLOOKUP($BE126,Tables!$M$3:$U$201,BJ$2,0)),"0",(VLOOKUP($BE126,Tables!$M$3:$U$201,BJ$2,0)))</f>
        <v>28</v>
      </c>
      <c r="BK126" s="4">
        <f>IF(ISERROR(VLOOKUP($BE126,Tables!$M$3:$U$201,BK$2,0)),"0",(VLOOKUP($BE126,Tables!$M$3:$U$201,BK$2,0)))</f>
        <v>24</v>
      </c>
      <c r="BL126" s="4">
        <f>IF(ISERROR(VLOOKUP($BE126,Tables!$M$3:$U$201,BL$2,0)),"0",(VLOOKUP($BE126,Tables!$M$3:$U$201,BL$2,0)))</f>
        <v>4</v>
      </c>
      <c r="BM126" s="321">
        <f>IF(ISERROR(VLOOKUP($BE126,Tables!$M$3:$U$201,BM$2,0)),"0",(VLOOKUP($BE126,Tables!$M$3:$U$201,BM$2,0)))</f>
        <v>23</v>
      </c>
      <c r="BN126" s="20">
        <v>120</v>
      </c>
      <c r="BO126" s="12">
        <f t="shared" si="42"/>
        <v>91</v>
      </c>
      <c r="BP126" s="13">
        <f t="shared" si="43"/>
        <v>1</v>
      </c>
      <c r="BQ126" s="12" t="str">
        <f t="shared" si="44"/>
        <v/>
      </c>
      <c r="BR126" s="13">
        <f t="shared" si="45"/>
        <v>1</v>
      </c>
      <c r="BS126" s="12" t="str">
        <f t="shared" si="46"/>
        <v/>
      </c>
      <c r="BT126" s="16">
        <f t="shared" si="47"/>
        <v>91000000</v>
      </c>
      <c r="BU126" s="13">
        <f t="shared" si="48"/>
        <v>1</v>
      </c>
      <c r="BV126" s="24" t="str">
        <f t="shared" si="49"/>
        <v>0</v>
      </c>
      <c r="BW126" s="14">
        <v>120</v>
      </c>
      <c r="BX126" s="16">
        <f t="shared" si="50"/>
        <v>91000000000</v>
      </c>
      <c r="BY126" s="15" t="e">
        <f>VLOOKUP(E126,#REF!,2,0)</f>
        <v>#REF!</v>
      </c>
      <c r="BZ126" s="15">
        <f t="shared" si="51"/>
        <v>91</v>
      </c>
      <c r="CA126" s="424">
        <f t="shared" si="52"/>
        <v>1</v>
      </c>
    </row>
    <row r="127" spans="1:79" ht="26.25" customHeight="1" thickBot="1" x14ac:dyDescent="0.3">
      <c r="A127" s="55"/>
      <c r="B127" s="726">
        <f t="shared" si="33"/>
        <v>121</v>
      </c>
      <c r="C127" s="727"/>
      <c r="D127" s="350"/>
      <c r="E127" s="38" t="str">
        <f t="shared" si="53"/>
        <v>kaizen23</v>
      </c>
      <c r="F127" s="39">
        <f t="shared" si="54"/>
        <v>1</v>
      </c>
      <c r="G127" s="40">
        <f t="shared" si="34"/>
        <v>16</v>
      </c>
      <c r="H127" s="41">
        <f t="shared" si="35"/>
        <v>3</v>
      </c>
      <c r="I127" s="41">
        <f t="shared" si="36"/>
        <v>2</v>
      </c>
      <c r="J127" s="41">
        <f t="shared" si="37"/>
        <v>11</v>
      </c>
      <c r="K127" s="41">
        <f t="shared" si="38"/>
        <v>21</v>
      </c>
      <c r="L127" s="41">
        <f t="shared" si="39"/>
        <v>45</v>
      </c>
      <c r="M127" s="42">
        <f t="shared" si="40"/>
        <v>-24</v>
      </c>
      <c r="N127" s="43">
        <f t="shared" si="41"/>
        <v>11</v>
      </c>
      <c r="O127" s="408" t="e">
        <f t="shared" ref="O127:AD136" si="62">IF(ISNA(VLOOKUP($B127,$BD$7:$BM$183,COLUMN()-3,0)),0,VLOOKUP($B127,$BD$7:$BM$183,COLUMN()-3,0))</f>
        <v>#REF!</v>
      </c>
      <c r="P127" s="408" t="e">
        <f t="shared" si="62"/>
        <v>#REF!</v>
      </c>
      <c r="Q127" s="408" t="e">
        <f t="shared" si="62"/>
        <v>#REF!</v>
      </c>
      <c r="R127" s="408" t="e">
        <f t="shared" si="62"/>
        <v>#REF!</v>
      </c>
      <c r="S127" s="408" t="e">
        <f t="shared" si="62"/>
        <v>#REF!</v>
      </c>
      <c r="T127" s="408" t="e">
        <f t="shared" si="62"/>
        <v>#REF!</v>
      </c>
      <c r="U127" s="408" t="e">
        <f t="shared" si="62"/>
        <v>#REF!</v>
      </c>
      <c r="V127" s="52" t="e">
        <f t="shared" si="62"/>
        <v>#REF!</v>
      </c>
      <c r="W127" s="409" t="e">
        <f t="shared" si="62"/>
        <v>#REF!</v>
      </c>
      <c r="X127" s="408" t="e">
        <f t="shared" si="62"/>
        <v>#REF!</v>
      </c>
      <c r="Y127" s="408" t="e">
        <f t="shared" si="62"/>
        <v>#REF!</v>
      </c>
      <c r="Z127" s="408" t="e">
        <f t="shared" si="62"/>
        <v>#REF!</v>
      </c>
      <c r="AA127" s="408" t="e">
        <f t="shared" si="62"/>
        <v>#REF!</v>
      </c>
      <c r="AB127" s="408" t="e">
        <f t="shared" si="62"/>
        <v>#REF!</v>
      </c>
      <c r="AC127" s="408" t="e">
        <f t="shared" si="62"/>
        <v>#REF!</v>
      </c>
      <c r="AD127" s="52" t="e">
        <f t="shared" si="62"/>
        <v>#REF!</v>
      </c>
      <c r="AE127" s="52"/>
      <c r="AF127" s="473">
        <f t="shared" si="32"/>
        <v>0.6875</v>
      </c>
      <c r="AG127" s="52"/>
      <c r="AH127" s="463">
        <f t="shared" si="55"/>
        <v>43</v>
      </c>
      <c r="AI127" s="55"/>
      <c r="AJ127" s="481" t="str">
        <f>IF(ISERROR(VLOOKUP(E127,'2004'!$P$10:$AB$18,13,0)),"-",VLOOKUP(E127,'2004'!$P$10:$AB$18,13,0))</f>
        <v>-</v>
      </c>
      <c r="AK127" s="360" t="str">
        <f>IF(ISERROR(VLOOKUP(E127,'2005'!$P$10:$AB$18,13,0)),"-",VLOOKUP(E127,'2005'!$P$10:$AB$18,13,0))</f>
        <v>-</v>
      </c>
      <c r="AL127" s="360" t="str">
        <f>IF(ISERROR(VLOOKUP(E127,'2006'!$P$10:$AB$60,13,0)),"-",VLOOKUP(E127,'2006'!$P$10:$AB$60,13,0))</f>
        <v>-</v>
      </c>
      <c r="AM127" s="360" t="str">
        <f>IF(ISERROR(VLOOKUP(E127,'2007'!$P$10:$AB$60,13,0)),"-",VLOOKUP(E127,'2007'!$P$10:$AB$60,13,0))</f>
        <v>-</v>
      </c>
      <c r="AN127" s="360" t="str">
        <f>IF(ISERROR(VLOOKUP(E127,'2008'!$P$10:$AB$60,13,0)),"-",VLOOKUP(E127,'2008'!$P$10:$AB$60,13,0))</f>
        <v>-</v>
      </c>
      <c r="AO127" s="360" t="str">
        <f>IF(ISERROR(VLOOKUP(E127,'2009'!$P$10:$AB$80,13,0)),"-",VLOOKUP(E127,'2009'!$P$10:$AB$80,13,0))</f>
        <v>-</v>
      </c>
      <c r="AP127" s="360" t="str">
        <f>IF(ISERROR(VLOOKUP(E127,'2010'!$P$10:$AB$42,13,0)),"-",VLOOKUP(E127,'2010'!$P$10:$AB$42,13,0))</f>
        <v>-</v>
      </c>
      <c r="AQ127" s="360" t="str">
        <f>IF(ISERROR(VLOOKUP(E127,'2011'!$P$10:$AB$28,13,0)),"-",VLOOKUP(E127,'2011'!$P$10:$AB$28,13,0))</f>
        <v>-</v>
      </c>
      <c r="AR127" s="360" t="str">
        <f>IF(ISERROR(VLOOKUP(E127,'2012'!$P$10:$AB$46,13,0)),"-",VLOOKUP(E127,'2012'!$P$10:$AB$46,13,0))</f>
        <v>-</v>
      </c>
      <c r="AS127" s="360" t="str">
        <f>IF(ISERROR(VLOOKUP(E127,'2013'!$P$10:$AB$45,13,0)),"-",VLOOKUP(E127,'2013'!$P$10:$AB$45,13,0))</f>
        <v>-</v>
      </c>
      <c r="AT127" s="360" t="str">
        <f>IF(ISERROR(VLOOKUP(E127,'2014'!$P$10:$AB$43,13,0)),"-",VLOOKUP(E127,'2014'!$P$10:$AB$43,13,0))</f>
        <v>-</v>
      </c>
      <c r="AU127" s="360">
        <f>IF(ISERROR(VLOOKUP(E127,'2015'!$P$10:$AB$69,13,0)),"-",VLOOKUP(E127,'2015'!$P$10:$AB$69,13,0))</f>
        <v>43</v>
      </c>
      <c r="AV127" s="360" t="str">
        <f>IF(ISERROR(VLOOKUP(E127,'2016'!$P$10:$AB$49,13,0)),"-",VLOOKUP(E127,'2016'!$P$10:$AB$49,13,0))</f>
        <v>-</v>
      </c>
      <c r="AW127" s="458" t="str">
        <f>IF(ISERROR(VLOOKUP(E127,'2017'!$P$10:$AB$47,13,0)),"-",VLOOKUP(E127,'2017'!$P$10:$AB$47,13,0))</f>
        <v>-</v>
      </c>
      <c r="AX127" s="359" t="str">
        <f>IF(ISERROR(VLOOKUP(E127,'2018'!$P$10:$AB$55,13,0)),"-",VLOOKUP(E127,'2018'!$P$10:$AB$55,13,0))</f>
        <v>-</v>
      </c>
      <c r="AY127" s="359" t="str">
        <f>IF(ISERROR(VLOOKUP(E127,'2019'!$P$10:$AB$55,13,0)),"-",VLOOKUP(E127,'2019'!$P$10:$AB$55,13,0))</f>
        <v>-</v>
      </c>
      <c r="AZ127" s="359" t="str">
        <f>IF(ISERROR(VLOOKUP(E127,'2020'!$P$10:$AB$47,13,0)),"-",VLOOKUP(E127,'2020'!$P$10:$AB$47,13,0))</f>
        <v>-</v>
      </c>
      <c r="BA127" s="480" t="str">
        <f>IF(ISERROR(VLOOKUP(E127,'2021'!$P$10:$AB$47,13,0)),"-",VLOOKUP(E127,'2021'!$P$10:$AB$47,13,0))</f>
        <v>-</v>
      </c>
      <c r="BB127" s="358"/>
      <c r="BD127" s="25">
        <f t="shared" si="56"/>
        <v>6</v>
      </c>
      <c r="BE127" s="5" t="s">
        <v>59</v>
      </c>
      <c r="BF127" s="3">
        <f>IF(ISERROR(VLOOKUP($BE127,Tables!$M$3:$U$201,BF$2,0)),"0",(VLOOKUP($BE127,Tables!$M$3:$U$201,BF$2,0)))</f>
        <v>235</v>
      </c>
      <c r="BG127" s="4">
        <f>IF(ISERROR(VLOOKUP($BE127,Tables!$M$3:$U$201,BG$2,0)),"0",(VLOOKUP($BE127,Tables!$M$3:$U$201,BG$2,0)))</f>
        <v>167</v>
      </c>
      <c r="BH127" s="4">
        <f>IF(ISERROR(VLOOKUP($BE127,Tables!$M$3:$U$201,BH$2,0)),"0",(VLOOKUP($BE127,Tables!$M$3:$U$201,BH$2,0)))</f>
        <v>34</v>
      </c>
      <c r="BI127" s="4">
        <f>IF(ISERROR(VLOOKUP($BE127,Tables!$M$3:$U$201,BI$2,0)),"0",(VLOOKUP($BE127,Tables!$M$3:$U$201,BI$2,0)))</f>
        <v>34</v>
      </c>
      <c r="BJ127" s="4">
        <f>IF(ISERROR(VLOOKUP($BE127,Tables!$M$3:$U$201,BJ$2,0)),"0",(VLOOKUP($BE127,Tables!$M$3:$U$201,BJ$2,0)))</f>
        <v>765</v>
      </c>
      <c r="BK127" s="4">
        <f>IF(ISERROR(VLOOKUP($BE127,Tables!$M$3:$U$201,BK$2,0)),"0",(VLOOKUP($BE127,Tables!$M$3:$U$201,BK$2,0)))</f>
        <v>261</v>
      </c>
      <c r="BL127" s="4">
        <f>IF(ISERROR(VLOOKUP($BE127,Tables!$M$3:$U$201,BL$2,0)),"0",(VLOOKUP($BE127,Tables!$M$3:$U$201,BL$2,0)))</f>
        <v>504</v>
      </c>
      <c r="BM127" s="321">
        <f>IF(ISERROR(VLOOKUP($BE127,Tables!$M$3:$U$201,BM$2,0)),"0",(VLOOKUP($BE127,Tables!$M$3:$U$201,BM$2,0)))</f>
        <v>535</v>
      </c>
      <c r="BN127" s="20">
        <v>121</v>
      </c>
      <c r="BO127" s="12">
        <f t="shared" si="42"/>
        <v>6</v>
      </c>
      <c r="BP127" s="13">
        <f t="shared" si="43"/>
        <v>1</v>
      </c>
      <c r="BQ127" s="12" t="str">
        <f t="shared" si="44"/>
        <v/>
      </c>
      <c r="BR127" s="13">
        <f t="shared" si="45"/>
        <v>1</v>
      </c>
      <c r="BS127" s="12" t="str">
        <f t="shared" si="46"/>
        <v/>
      </c>
      <c r="BT127" s="16">
        <f t="shared" si="47"/>
        <v>6000000</v>
      </c>
      <c r="BU127" s="13">
        <f t="shared" si="48"/>
        <v>1</v>
      </c>
      <c r="BV127" s="24" t="str">
        <f t="shared" si="49"/>
        <v>0</v>
      </c>
      <c r="BW127" s="14">
        <v>121</v>
      </c>
      <c r="BX127" s="16">
        <f t="shared" si="50"/>
        <v>6000000000</v>
      </c>
      <c r="BY127" s="15" t="e">
        <f>VLOOKUP(E127,#REF!,2,0)</f>
        <v>#REF!</v>
      </c>
      <c r="BZ127" s="15">
        <f t="shared" si="51"/>
        <v>6</v>
      </c>
      <c r="CA127" s="424">
        <f t="shared" si="52"/>
        <v>1</v>
      </c>
    </row>
    <row r="128" spans="1:79" ht="26.25" customHeight="1" thickBot="1" x14ac:dyDescent="0.3">
      <c r="A128" s="55"/>
      <c r="B128" s="726">
        <f t="shared" si="33"/>
        <v>122</v>
      </c>
      <c r="C128" s="727"/>
      <c r="D128" s="350"/>
      <c r="E128" s="38" t="str">
        <f t="shared" si="53"/>
        <v>Captainthunder!</v>
      </c>
      <c r="F128" s="39">
        <f t="shared" si="54"/>
        <v>1</v>
      </c>
      <c r="G128" s="40">
        <f t="shared" si="34"/>
        <v>16</v>
      </c>
      <c r="H128" s="41">
        <f t="shared" si="35"/>
        <v>3</v>
      </c>
      <c r="I128" s="41">
        <f t="shared" si="36"/>
        <v>2</v>
      </c>
      <c r="J128" s="41">
        <f t="shared" si="37"/>
        <v>11</v>
      </c>
      <c r="K128" s="41">
        <f t="shared" si="38"/>
        <v>19</v>
      </c>
      <c r="L128" s="41">
        <f t="shared" si="39"/>
        <v>44</v>
      </c>
      <c r="M128" s="42">
        <f t="shared" si="40"/>
        <v>-25</v>
      </c>
      <c r="N128" s="43">
        <f t="shared" si="41"/>
        <v>11</v>
      </c>
      <c r="O128" s="406" t="e">
        <f t="shared" si="62"/>
        <v>#REF!</v>
      </c>
      <c r="P128" s="406" t="e">
        <f t="shared" si="62"/>
        <v>#REF!</v>
      </c>
      <c r="Q128" s="406" t="e">
        <f t="shared" si="62"/>
        <v>#REF!</v>
      </c>
      <c r="R128" s="406" t="e">
        <f t="shared" si="62"/>
        <v>#REF!</v>
      </c>
      <c r="S128" s="406" t="e">
        <f t="shared" si="62"/>
        <v>#REF!</v>
      </c>
      <c r="T128" s="406" t="e">
        <f t="shared" si="62"/>
        <v>#REF!</v>
      </c>
      <c r="U128" s="406" t="e">
        <f t="shared" si="62"/>
        <v>#REF!</v>
      </c>
      <c r="V128" s="54" t="e">
        <f t="shared" si="62"/>
        <v>#REF!</v>
      </c>
      <c r="W128" s="407" t="e">
        <f t="shared" si="62"/>
        <v>#REF!</v>
      </c>
      <c r="X128" s="406" t="e">
        <f t="shared" si="62"/>
        <v>#REF!</v>
      </c>
      <c r="Y128" s="406" t="e">
        <f t="shared" si="62"/>
        <v>#REF!</v>
      </c>
      <c r="Z128" s="406" t="e">
        <f t="shared" si="62"/>
        <v>#REF!</v>
      </c>
      <c r="AA128" s="406" t="e">
        <f t="shared" si="62"/>
        <v>#REF!</v>
      </c>
      <c r="AB128" s="406" t="e">
        <f t="shared" si="62"/>
        <v>#REF!</v>
      </c>
      <c r="AC128" s="406" t="e">
        <f t="shared" si="62"/>
        <v>#REF!</v>
      </c>
      <c r="AD128" s="54" t="e">
        <f t="shared" si="62"/>
        <v>#REF!</v>
      </c>
      <c r="AE128" s="54"/>
      <c r="AF128" s="462">
        <f t="shared" si="32"/>
        <v>0.6875</v>
      </c>
      <c r="AG128" s="54"/>
      <c r="AH128" s="463">
        <f t="shared" si="55"/>
        <v>26</v>
      </c>
      <c r="AI128" s="55"/>
      <c r="AJ128" s="481" t="str">
        <f>IF(ISERROR(VLOOKUP(E128,'2004'!$P$10:$AB$18,13,0)),"-",VLOOKUP(E128,'2004'!$P$10:$AB$18,13,0))</f>
        <v>-</v>
      </c>
      <c r="AK128" s="360" t="str">
        <f>IF(ISERROR(VLOOKUP(E128,'2005'!$P$10:$AB$18,13,0)),"-",VLOOKUP(E128,'2005'!$P$10:$AB$18,13,0))</f>
        <v>-</v>
      </c>
      <c r="AL128" s="360" t="str">
        <f>IF(ISERROR(VLOOKUP(E128,'2006'!$P$10:$AB$60,13,0)),"-",VLOOKUP(E128,'2006'!$P$10:$AB$60,13,0))</f>
        <v>-</v>
      </c>
      <c r="AM128" s="360" t="str">
        <f>IF(ISERROR(VLOOKUP(E128,'2007'!$P$10:$AB$60,13,0)),"-",VLOOKUP(E128,'2007'!$P$10:$AB$60,13,0))</f>
        <v>-</v>
      </c>
      <c r="AN128" s="360" t="str">
        <f>IF(ISERROR(VLOOKUP(E128,'2008'!$P$10:$AB$60,13,0)),"-",VLOOKUP(E128,'2008'!$P$10:$AB$60,13,0))</f>
        <v>-</v>
      </c>
      <c r="AO128" s="360" t="str">
        <f>IF(ISERROR(VLOOKUP(E128,'2009'!$P$10:$AB$80,13,0)),"-",VLOOKUP(E128,'2009'!$P$10:$AB$80,13,0))</f>
        <v>-</v>
      </c>
      <c r="AP128" s="360">
        <f>IF(ISERROR(VLOOKUP(E128,'2010'!$P$10:$AB$42,13,0)),"-",VLOOKUP(E128,'2010'!$P$10:$AB$42,13,0))</f>
        <v>26</v>
      </c>
      <c r="AQ128" s="360" t="str">
        <f>IF(ISERROR(VLOOKUP(E128,'2011'!$P$10:$AB$28,13,0)),"-",VLOOKUP(E128,'2011'!$P$10:$AB$28,13,0))</f>
        <v>-</v>
      </c>
      <c r="AR128" s="360" t="str">
        <f>IF(ISERROR(VLOOKUP(E128,'2012'!$P$10:$AB$46,13,0)),"-",VLOOKUP(E128,'2012'!$P$10:$AB$46,13,0))</f>
        <v>-</v>
      </c>
      <c r="AS128" s="360" t="str">
        <f>IF(ISERROR(VLOOKUP(E128,'2013'!$P$10:$AB$45,13,0)),"-",VLOOKUP(E128,'2013'!$P$10:$AB$45,13,0))</f>
        <v>-</v>
      </c>
      <c r="AT128" s="360" t="str">
        <f>IF(ISERROR(VLOOKUP(E128,'2014'!$P$10:$AB$43,13,0)),"-",VLOOKUP(E128,'2014'!$P$10:$AB$43,13,0))</f>
        <v>-</v>
      </c>
      <c r="AU128" s="360" t="str">
        <f>IF(ISERROR(VLOOKUP(E128,'2015'!$P$10:$AB$69,13,0)),"-",VLOOKUP(E128,'2015'!$P$10:$AB$69,13,0))</f>
        <v>-</v>
      </c>
      <c r="AV128" s="360" t="str">
        <f>IF(ISERROR(VLOOKUP(E128,'2016'!$P$10:$AB$49,13,0)),"-",VLOOKUP(E128,'2016'!$P$10:$AB$49,13,0))</f>
        <v>-</v>
      </c>
      <c r="AW128" s="458" t="str">
        <f>IF(ISERROR(VLOOKUP(E128,'2017'!$P$10:$AB$47,13,0)),"-",VLOOKUP(E128,'2017'!$P$10:$AB$47,13,0))</f>
        <v>-</v>
      </c>
      <c r="AX128" s="359" t="str">
        <f>IF(ISERROR(VLOOKUP(E128,'2018'!$P$10:$AB$55,13,0)),"-",VLOOKUP(E128,'2018'!$P$10:$AB$55,13,0))</f>
        <v>-</v>
      </c>
      <c r="AY128" s="359" t="str">
        <f>IF(ISERROR(VLOOKUP(E128,'2019'!$P$10:$AB$55,13,0)),"-",VLOOKUP(E128,'2019'!$P$10:$AB$55,13,0))</f>
        <v>-</v>
      </c>
      <c r="AZ128" s="359" t="str">
        <f>IF(ISERROR(VLOOKUP(E128,'2020'!$P$10:$AB$47,13,0)),"-",VLOOKUP(E128,'2020'!$P$10:$AB$47,13,0))</f>
        <v>-</v>
      </c>
      <c r="BA128" s="480" t="str">
        <f>IF(ISERROR(VLOOKUP(E128,'2021'!$P$10:$AB$47,13,0)),"-",VLOOKUP(E128,'2021'!$P$10:$AB$47,13,0))</f>
        <v>-</v>
      </c>
      <c r="BB128" s="358"/>
      <c r="BD128" s="25">
        <f t="shared" si="56"/>
        <v>104</v>
      </c>
      <c r="BE128" s="5" t="s">
        <v>283</v>
      </c>
      <c r="BF128" s="3">
        <f>IF(ISERROR(VLOOKUP($BE128,Tables!$M$3:$U$201,BF$2,0)),"0",(VLOOKUP($BE128,Tables!$M$3:$U$201,BF$2,0)))</f>
        <v>20</v>
      </c>
      <c r="BG128" s="4">
        <f>IF(ISERROR(VLOOKUP($BE128,Tables!$M$3:$U$201,BG$2,0)),"0",(VLOOKUP($BE128,Tables!$M$3:$U$201,BG$2,0)))</f>
        <v>5</v>
      </c>
      <c r="BH128" s="4">
        <f>IF(ISERROR(VLOOKUP($BE128,Tables!$M$3:$U$201,BH$2,0)),"0",(VLOOKUP($BE128,Tables!$M$3:$U$201,BH$2,0)))</f>
        <v>5</v>
      </c>
      <c r="BI128" s="4">
        <f>IF(ISERROR(VLOOKUP($BE128,Tables!$M$3:$U$201,BI$2,0)),"0",(VLOOKUP($BE128,Tables!$M$3:$U$201,BI$2,0)))</f>
        <v>10</v>
      </c>
      <c r="BJ128" s="4">
        <f>IF(ISERROR(VLOOKUP($BE128,Tables!$M$3:$U$201,BJ$2,0)),"0",(VLOOKUP($BE128,Tables!$M$3:$U$201,BJ$2,0)))</f>
        <v>32</v>
      </c>
      <c r="BK128" s="4">
        <f>IF(ISERROR(VLOOKUP($BE128,Tables!$M$3:$U$201,BK$2,0)),"0",(VLOOKUP($BE128,Tables!$M$3:$U$201,BK$2,0)))</f>
        <v>45</v>
      </c>
      <c r="BL128" s="4">
        <f>IF(ISERROR(VLOOKUP($BE128,Tables!$M$3:$U$201,BL$2,0)),"0",(VLOOKUP($BE128,Tables!$M$3:$U$201,BL$2,0)))</f>
        <v>-13</v>
      </c>
      <c r="BM128" s="321">
        <f>IF(ISERROR(VLOOKUP($BE128,Tables!$M$3:$U$201,BM$2,0)),"0",(VLOOKUP($BE128,Tables!$M$3:$U$201,BM$2,0)))</f>
        <v>20</v>
      </c>
      <c r="BN128" s="20">
        <v>122</v>
      </c>
      <c r="BO128" s="12">
        <f t="shared" si="42"/>
        <v>102</v>
      </c>
      <c r="BP128" s="13">
        <f t="shared" si="43"/>
        <v>3</v>
      </c>
      <c r="BQ128" s="12">
        <f t="shared" si="44"/>
        <v>70</v>
      </c>
      <c r="BR128" s="13">
        <f t="shared" si="45"/>
        <v>4</v>
      </c>
      <c r="BS128" s="12">
        <f t="shared" si="46"/>
        <v>94</v>
      </c>
      <c r="BT128" s="16">
        <f t="shared" si="47"/>
        <v>102070094</v>
      </c>
      <c r="BU128" s="13">
        <f t="shared" si="48"/>
        <v>1</v>
      </c>
      <c r="BV128" s="24" t="str">
        <f t="shared" si="49"/>
        <v>0</v>
      </c>
      <c r="BW128" s="14">
        <v>122</v>
      </c>
      <c r="BX128" s="16">
        <f t="shared" si="50"/>
        <v>102070094000</v>
      </c>
      <c r="BY128" s="15" t="e">
        <f>VLOOKUP(E128,#REF!,2,0)</f>
        <v>#REF!</v>
      </c>
      <c r="BZ128" s="15">
        <f t="shared" si="51"/>
        <v>104</v>
      </c>
      <c r="CA128" s="424">
        <f t="shared" si="52"/>
        <v>1</v>
      </c>
    </row>
    <row r="129" spans="1:79" ht="26.25" customHeight="1" thickBot="1" x14ac:dyDescent="0.3">
      <c r="A129" s="55"/>
      <c r="B129" s="726">
        <f t="shared" si="33"/>
        <v>123</v>
      </c>
      <c r="C129" s="727"/>
      <c r="D129" s="350"/>
      <c r="E129" s="38" t="str">
        <f t="shared" si="53"/>
        <v>Thomas</v>
      </c>
      <c r="F129" s="39">
        <f t="shared" si="54"/>
        <v>2</v>
      </c>
      <c r="G129" s="40">
        <f t="shared" si="34"/>
        <v>24</v>
      </c>
      <c r="H129" s="41">
        <f t="shared" si="35"/>
        <v>3</v>
      </c>
      <c r="I129" s="41">
        <f t="shared" si="36"/>
        <v>2</v>
      </c>
      <c r="J129" s="41">
        <f t="shared" si="37"/>
        <v>19</v>
      </c>
      <c r="K129" s="41">
        <f t="shared" si="38"/>
        <v>16</v>
      </c>
      <c r="L129" s="41">
        <f t="shared" si="39"/>
        <v>87</v>
      </c>
      <c r="M129" s="42">
        <f t="shared" si="40"/>
        <v>-71</v>
      </c>
      <c r="N129" s="43">
        <f t="shared" si="41"/>
        <v>11</v>
      </c>
      <c r="O129" s="406" t="e">
        <f t="shared" si="62"/>
        <v>#REF!</v>
      </c>
      <c r="P129" s="406" t="e">
        <f t="shared" si="62"/>
        <v>#REF!</v>
      </c>
      <c r="Q129" s="406" t="e">
        <f t="shared" si="62"/>
        <v>#REF!</v>
      </c>
      <c r="R129" s="406" t="e">
        <f t="shared" si="62"/>
        <v>#REF!</v>
      </c>
      <c r="S129" s="406" t="e">
        <f t="shared" si="62"/>
        <v>#REF!</v>
      </c>
      <c r="T129" s="406" t="e">
        <f t="shared" si="62"/>
        <v>#REF!</v>
      </c>
      <c r="U129" s="406" t="e">
        <f t="shared" si="62"/>
        <v>#REF!</v>
      </c>
      <c r="V129" s="54" t="e">
        <f t="shared" si="62"/>
        <v>#REF!</v>
      </c>
      <c r="W129" s="407" t="e">
        <f t="shared" si="62"/>
        <v>#REF!</v>
      </c>
      <c r="X129" s="406" t="e">
        <f t="shared" si="62"/>
        <v>#REF!</v>
      </c>
      <c r="Y129" s="406" t="e">
        <f t="shared" si="62"/>
        <v>#REF!</v>
      </c>
      <c r="Z129" s="406" t="e">
        <f t="shared" si="62"/>
        <v>#REF!</v>
      </c>
      <c r="AA129" s="406" t="e">
        <f t="shared" si="62"/>
        <v>#REF!</v>
      </c>
      <c r="AB129" s="406" t="e">
        <f t="shared" si="62"/>
        <v>#REF!</v>
      </c>
      <c r="AC129" s="406" t="e">
        <f t="shared" si="62"/>
        <v>#REF!</v>
      </c>
      <c r="AD129" s="54" t="e">
        <f t="shared" si="62"/>
        <v>#REF!</v>
      </c>
      <c r="AE129" s="54"/>
      <c r="AF129" s="462">
        <f t="shared" si="32"/>
        <v>0.45833333333333331</v>
      </c>
      <c r="AG129" s="54"/>
      <c r="AH129" s="463">
        <f t="shared" si="55"/>
        <v>33</v>
      </c>
      <c r="AI129" s="55"/>
      <c r="AJ129" s="481" t="str">
        <f>IF(ISERROR(VLOOKUP(E129,'2004'!$P$10:$AB$18,13,0)),"-",VLOOKUP(E129,'2004'!$P$10:$AB$18,13,0))</f>
        <v>-</v>
      </c>
      <c r="AK129" s="360" t="str">
        <f>IF(ISERROR(VLOOKUP(E129,'2005'!$P$10:$AB$18,13,0)),"-",VLOOKUP(E129,'2005'!$P$10:$AB$18,13,0))</f>
        <v>-</v>
      </c>
      <c r="AL129" s="360" t="str">
        <f>IF(ISERROR(VLOOKUP(E129,'2006'!$P$10:$AB$60,13,0)),"-",VLOOKUP(E129,'2006'!$P$10:$AB$60,13,0))</f>
        <v>-</v>
      </c>
      <c r="AM129" s="360" t="str">
        <f>IF(ISERROR(VLOOKUP(E129,'2007'!$P$10:$AB$60,13,0)),"-",VLOOKUP(E129,'2007'!$P$10:$AB$60,13,0))</f>
        <v>-</v>
      </c>
      <c r="AN129" s="360" t="str">
        <f>IF(ISERROR(VLOOKUP(E129,'2008'!$P$10:$AB$60,13,0)),"-",VLOOKUP(E129,'2008'!$P$10:$AB$60,13,0))</f>
        <v>-</v>
      </c>
      <c r="AO129" s="360">
        <f>IF(ISERROR(VLOOKUP(E129,'2009'!$P$10:$AB$80,13,0)),"-",VLOOKUP(E129,'2009'!$P$10:$AB$80,13,0))</f>
        <v>53</v>
      </c>
      <c r="AP129" s="360" t="str">
        <f>IF(ISERROR(VLOOKUP(E129,'2010'!$P$10:$AB$42,13,0)),"-",VLOOKUP(E129,'2010'!$P$10:$AB$42,13,0))</f>
        <v>-</v>
      </c>
      <c r="AQ129" s="360" t="str">
        <f>IF(ISERROR(VLOOKUP(E129,'2011'!$P$10:$AB$28,13,0)),"-",VLOOKUP(E129,'2011'!$P$10:$AB$28,13,0))</f>
        <v>-</v>
      </c>
      <c r="AR129" s="360">
        <f>IF(ISERROR(VLOOKUP(E129,'2012'!$P$10:$AB$46,13,0)),"-",VLOOKUP(E129,'2012'!$P$10:$AB$46,13,0))</f>
        <v>33</v>
      </c>
      <c r="AS129" s="360" t="str">
        <f>IF(ISERROR(VLOOKUP(E129,'2013'!$P$10:$AB$45,13,0)),"-",VLOOKUP(E129,'2013'!$P$10:$AB$45,13,0))</f>
        <v>-</v>
      </c>
      <c r="AT129" s="360" t="str">
        <f>IF(ISERROR(VLOOKUP(E129,'2014'!$P$10:$AB$43,13,0)),"-",VLOOKUP(E129,'2014'!$P$10:$AB$43,13,0))</f>
        <v>-</v>
      </c>
      <c r="AU129" s="360" t="str">
        <f>IF(ISERROR(VLOOKUP(E129,'2015'!$P$10:$AB$69,13,0)),"-",VLOOKUP(E129,'2015'!$P$10:$AB$69,13,0))</f>
        <v>-</v>
      </c>
      <c r="AV129" s="360" t="str">
        <f>IF(ISERROR(VLOOKUP(E129,'2016'!$P$10:$AB$49,13,0)),"-",VLOOKUP(E129,'2016'!$P$10:$AB$49,13,0))</f>
        <v>-</v>
      </c>
      <c r="AW129" s="458" t="str">
        <f>IF(ISERROR(VLOOKUP(E129,'2017'!$P$10:$AB$47,13,0)),"-",VLOOKUP(E129,'2017'!$P$10:$AB$47,13,0))</f>
        <v>-</v>
      </c>
      <c r="AX129" s="359" t="str">
        <f>IF(ISERROR(VLOOKUP(E129,'2018'!$P$10:$AB$55,13,0)),"-",VLOOKUP(E129,'2018'!$P$10:$AB$55,13,0))</f>
        <v>-</v>
      </c>
      <c r="AY129" s="359" t="str">
        <f>IF(ISERROR(VLOOKUP(E129,'2019'!$P$10:$AB$55,13,0)),"-",VLOOKUP(E129,'2019'!$P$10:$AB$55,13,0))</f>
        <v>-</v>
      </c>
      <c r="AZ129" s="359" t="str">
        <f>IF(ISERROR(VLOOKUP(E129,'2020'!$P$10:$AB$47,13,0)),"-",VLOOKUP(E129,'2020'!$P$10:$AB$47,13,0))</f>
        <v>-</v>
      </c>
      <c r="BA129" s="480" t="str">
        <f>IF(ISERROR(VLOOKUP(E129,'2021'!$P$10:$AB$47,13,0)),"-",VLOOKUP(E129,'2021'!$P$10:$AB$47,13,0))</f>
        <v>-</v>
      </c>
      <c r="BB129" s="358"/>
      <c r="BD129" s="25">
        <f t="shared" si="56"/>
        <v>52</v>
      </c>
      <c r="BE129" s="5" t="s">
        <v>224</v>
      </c>
      <c r="BF129" s="3">
        <f>IF(ISERROR(VLOOKUP($BE129,Tables!$M$3:$U$201,BF$2,0)),"0",(VLOOKUP($BE129,Tables!$M$3:$U$201,BF$2,0)))</f>
        <v>64</v>
      </c>
      <c r="BG129" s="4">
        <f>IF(ISERROR(VLOOKUP($BE129,Tables!$M$3:$U$201,BG$2,0)),"0",(VLOOKUP($BE129,Tables!$M$3:$U$201,BG$2,0)))</f>
        <v>19</v>
      </c>
      <c r="BH129" s="4">
        <f>IF(ISERROR(VLOOKUP($BE129,Tables!$M$3:$U$201,BH$2,0)),"0",(VLOOKUP($BE129,Tables!$M$3:$U$201,BH$2,0)))</f>
        <v>16</v>
      </c>
      <c r="BI129" s="4">
        <f>IF(ISERROR(VLOOKUP($BE129,Tables!$M$3:$U$201,BI$2,0)),"0",(VLOOKUP($BE129,Tables!$M$3:$U$201,BI$2,0)))</f>
        <v>29</v>
      </c>
      <c r="BJ129" s="4">
        <f>IF(ISERROR(VLOOKUP($BE129,Tables!$M$3:$U$201,BJ$2,0)),"0",(VLOOKUP($BE129,Tables!$M$3:$U$201,BJ$2,0)))</f>
        <v>113</v>
      </c>
      <c r="BK129" s="4">
        <f>IF(ISERROR(VLOOKUP($BE129,Tables!$M$3:$U$201,BK$2,0)),"0",(VLOOKUP($BE129,Tables!$M$3:$U$201,BK$2,0)))</f>
        <v>132</v>
      </c>
      <c r="BL129" s="4">
        <f>IF(ISERROR(VLOOKUP($BE129,Tables!$M$3:$U$201,BL$2,0)),"0",(VLOOKUP($BE129,Tables!$M$3:$U$201,BL$2,0)))</f>
        <v>-19</v>
      </c>
      <c r="BM129" s="321">
        <f>IF(ISERROR(VLOOKUP($BE129,Tables!$M$3:$U$201,BM$2,0)),"0",(VLOOKUP($BE129,Tables!$M$3:$U$201,BM$2,0)))</f>
        <v>73</v>
      </c>
      <c r="BN129" s="20">
        <v>123</v>
      </c>
      <c r="BO129" s="12">
        <f t="shared" si="42"/>
        <v>52</v>
      </c>
      <c r="BP129" s="13">
        <f t="shared" si="43"/>
        <v>1</v>
      </c>
      <c r="BQ129" s="12" t="str">
        <f t="shared" si="44"/>
        <v/>
      </c>
      <c r="BR129" s="13">
        <f t="shared" si="45"/>
        <v>1</v>
      </c>
      <c r="BS129" s="12" t="str">
        <f t="shared" si="46"/>
        <v/>
      </c>
      <c r="BT129" s="16">
        <f t="shared" si="47"/>
        <v>52000000</v>
      </c>
      <c r="BU129" s="13">
        <f t="shared" si="48"/>
        <v>1</v>
      </c>
      <c r="BV129" s="24" t="str">
        <f t="shared" si="49"/>
        <v>0</v>
      </c>
      <c r="BW129" s="14">
        <v>123</v>
      </c>
      <c r="BX129" s="16">
        <f t="shared" si="50"/>
        <v>52000000000</v>
      </c>
      <c r="BY129" s="15" t="e">
        <f>VLOOKUP(E129,#REF!,2,0)</f>
        <v>#REF!</v>
      </c>
      <c r="BZ129" s="15">
        <f t="shared" si="51"/>
        <v>52</v>
      </c>
      <c r="CA129" s="424">
        <f t="shared" si="52"/>
        <v>1</v>
      </c>
    </row>
    <row r="130" spans="1:79" ht="26.25" customHeight="1" thickBot="1" x14ac:dyDescent="0.3">
      <c r="A130" s="55"/>
      <c r="B130" s="726">
        <f t="shared" si="33"/>
        <v>124</v>
      </c>
      <c r="C130" s="727"/>
      <c r="D130" s="350"/>
      <c r="E130" s="38" t="str">
        <f t="shared" si="53"/>
        <v>Pspin</v>
      </c>
      <c r="F130" s="39">
        <f t="shared" si="54"/>
        <v>2</v>
      </c>
      <c r="G130" s="40">
        <f t="shared" si="34"/>
        <v>28</v>
      </c>
      <c r="H130" s="41">
        <f t="shared" si="35"/>
        <v>3</v>
      </c>
      <c r="I130" s="41">
        <f t="shared" si="36"/>
        <v>2</v>
      </c>
      <c r="J130" s="41">
        <f t="shared" si="37"/>
        <v>23</v>
      </c>
      <c r="K130" s="41">
        <f t="shared" si="38"/>
        <v>20</v>
      </c>
      <c r="L130" s="41">
        <f t="shared" si="39"/>
        <v>99</v>
      </c>
      <c r="M130" s="42">
        <f t="shared" si="40"/>
        <v>-79</v>
      </c>
      <c r="N130" s="43">
        <f t="shared" si="41"/>
        <v>11</v>
      </c>
      <c r="O130" s="406" t="e">
        <f t="shared" si="62"/>
        <v>#REF!</v>
      </c>
      <c r="P130" s="406" t="e">
        <f t="shared" si="62"/>
        <v>#REF!</v>
      </c>
      <c r="Q130" s="406" t="e">
        <f t="shared" si="62"/>
        <v>#REF!</v>
      </c>
      <c r="R130" s="406" t="e">
        <f t="shared" si="62"/>
        <v>#REF!</v>
      </c>
      <c r="S130" s="406" t="e">
        <f t="shared" si="62"/>
        <v>#REF!</v>
      </c>
      <c r="T130" s="406" t="e">
        <f t="shared" si="62"/>
        <v>#REF!</v>
      </c>
      <c r="U130" s="406" t="e">
        <f t="shared" si="62"/>
        <v>#REF!</v>
      </c>
      <c r="V130" s="54" t="e">
        <f t="shared" si="62"/>
        <v>#REF!</v>
      </c>
      <c r="W130" s="407" t="e">
        <f t="shared" si="62"/>
        <v>#REF!</v>
      </c>
      <c r="X130" s="406" t="e">
        <f t="shared" si="62"/>
        <v>#REF!</v>
      </c>
      <c r="Y130" s="406" t="e">
        <f t="shared" si="62"/>
        <v>#REF!</v>
      </c>
      <c r="Z130" s="406" t="e">
        <f t="shared" si="62"/>
        <v>#REF!</v>
      </c>
      <c r="AA130" s="406" t="e">
        <f t="shared" si="62"/>
        <v>#REF!</v>
      </c>
      <c r="AB130" s="406" t="e">
        <f t="shared" si="62"/>
        <v>#REF!</v>
      </c>
      <c r="AC130" s="406" t="e">
        <f t="shared" si="62"/>
        <v>#REF!</v>
      </c>
      <c r="AD130" s="54" t="e">
        <f t="shared" si="62"/>
        <v>#REF!</v>
      </c>
      <c r="AE130" s="54"/>
      <c r="AF130" s="462">
        <f t="shared" si="32"/>
        <v>0.39285714285714285</v>
      </c>
      <c r="AG130" s="54"/>
      <c r="AH130" s="463">
        <f t="shared" si="55"/>
        <v>28</v>
      </c>
      <c r="AI130" s="55"/>
      <c r="AJ130" s="481" t="str">
        <f>IF(ISERROR(VLOOKUP(E130,'2004'!$P$10:$AB$18,13,0)),"-",VLOOKUP(E130,'2004'!$P$10:$AB$18,13,0))</f>
        <v>-</v>
      </c>
      <c r="AK130" s="360" t="str">
        <f>IF(ISERROR(VLOOKUP(E130,'2005'!$P$10:$AB$18,13,0)),"-",VLOOKUP(E130,'2005'!$P$10:$AB$18,13,0))</f>
        <v>-</v>
      </c>
      <c r="AL130" s="360" t="str">
        <f>IF(ISERROR(VLOOKUP(E130,'2006'!$P$10:$AB$60,13,0)),"-",VLOOKUP(E130,'2006'!$P$10:$AB$60,13,0))</f>
        <v>-</v>
      </c>
      <c r="AM130" s="360" t="str">
        <f>IF(ISERROR(VLOOKUP(E130,'2007'!$P$10:$AB$60,13,0)),"-",VLOOKUP(E130,'2007'!$P$10:$AB$60,13,0))</f>
        <v>-</v>
      </c>
      <c r="AN130" s="360" t="str">
        <f>IF(ISERROR(VLOOKUP(E130,'2008'!$P$10:$AB$60,13,0)),"-",VLOOKUP(E130,'2008'!$P$10:$AB$60,13,0))</f>
        <v>-</v>
      </c>
      <c r="AO130" s="360" t="str">
        <f>IF(ISERROR(VLOOKUP(E130,'2009'!$P$10:$AB$80,13,0)),"-",VLOOKUP(E130,'2009'!$P$10:$AB$80,13,0))</f>
        <v>-</v>
      </c>
      <c r="AP130" s="360">
        <f>IF(ISERROR(VLOOKUP(E130,'2010'!$P$10:$AB$42,13,0)),"-",VLOOKUP(E130,'2010'!$P$10:$AB$42,13,0))</f>
        <v>28</v>
      </c>
      <c r="AQ130" s="360" t="str">
        <f>IF(ISERROR(VLOOKUP(E130,'2011'!$P$10:$AB$28,13,0)),"-",VLOOKUP(E130,'2011'!$P$10:$AB$28,13,0))</f>
        <v>-</v>
      </c>
      <c r="AR130" s="360">
        <f>IF(ISERROR(VLOOKUP(E130,'2012'!$P$10:$AB$46,13,0)),"-",VLOOKUP(E130,'2012'!$P$10:$AB$46,13,0))</f>
        <v>35</v>
      </c>
      <c r="AS130" s="360" t="str">
        <f>IF(ISERROR(VLOOKUP(E130,'2013'!$P$10:$AB$45,13,0)),"-",VLOOKUP(E130,'2013'!$P$10:$AB$45,13,0))</f>
        <v>-</v>
      </c>
      <c r="AT130" s="360" t="str">
        <f>IF(ISERROR(VLOOKUP(E130,'2014'!$P$10:$AB$43,13,0)),"-",VLOOKUP(E130,'2014'!$P$10:$AB$43,13,0))</f>
        <v>-</v>
      </c>
      <c r="AU130" s="360" t="str">
        <f>IF(ISERROR(VLOOKUP(E130,'2015'!$P$10:$AB$69,13,0)),"-",VLOOKUP(E130,'2015'!$P$10:$AB$69,13,0))</f>
        <v>-</v>
      </c>
      <c r="AV130" s="360" t="str">
        <f>IF(ISERROR(VLOOKUP(E130,'2016'!$P$10:$AB$49,13,0)),"-",VLOOKUP(E130,'2016'!$P$10:$AB$49,13,0))</f>
        <v>-</v>
      </c>
      <c r="AW130" s="458" t="str">
        <f>IF(ISERROR(VLOOKUP(E130,'2017'!$P$10:$AB$47,13,0)),"-",VLOOKUP(E130,'2017'!$P$10:$AB$47,13,0))</f>
        <v>-</v>
      </c>
      <c r="AX130" s="359" t="str">
        <f>IF(ISERROR(VLOOKUP(E130,'2018'!$P$10:$AB$55,13,0)),"-",VLOOKUP(E130,'2018'!$P$10:$AB$55,13,0))</f>
        <v>-</v>
      </c>
      <c r="AY130" s="359" t="str">
        <f>IF(ISERROR(VLOOKUP(E130,'2019'!$P$10:$AB$55,13,0)),"-",VLOOKUP(E130,'2019'!$P$10:$AB$55,13,0))</f>
        <v>-</v>
      </c>
      <c r="AZ130" s="359" t="str">
        <f>IF(ISERROR(VLOOKUP(E130,'2020'!$P$10:$AB$47,13,0)),"-",VLOOKUP(E130,'2020'!$P$10:$AB$47,13,0))</f>
        <v>-</v>
      </c>
      <c r="BA130" s="480" t="str">
        <f>IF(ISERROR(VLOOKUP(E130,'2021'!$P$10:$AB$47,13,0)),"-",VLOOKUP(E130,'2021'!$P$10:$AB$47,13,0))</f>
        <v>-</v>
      </c>
      <c r="BB130" s="358"/>
      <c r="BD130" s="25">
        <f t="shared" si="56"/>
        <v>124</v>
      </c>
      <c r="BE130" s="5" t="s">
        <v>259</v>
      </c>
      <c r="BF130" s="3">
        <f>IF(ISERROR(VLOOKUP($BE130,Tables!$M$3:$U$201,BF$2,0)),"0",(VLOOKUP($BE130,Tables!$M$3:$U$201,BF$2,0)))</f>
        <v>28</v>
      </c>
      <c r="BG130" s="4">
        <f>IF(ISERROR(VLOOKUP($BE130,Tables!$M$3:$U$201,BG$2,0)),"0",(VLOOKUP($BE130,Tables!$M$3:$U$201,BG$2,0)))</f>
        <v>3</v>
      </c>
      <c r="BH130" s="4">
        <f>IF(ISERROR(VLOOKUP($BE130,Tables!$M$3:$U$201,BH$2,0)),"0",(VLOOKUP($BE130,Tables!$M$3:$U$201,BH$2,0)))</f>
        <v>2</v>
      </c>
      <c r="BI130" s="4">
        <f>IF(ISERROR(VLOOKUP($BE130,Tables!$M$3:$U$201,BI$2,0)),"0",(VLOOKUP($BE130,Tables!$M$3:$U$201,BI$2,0)))</f>
        <v>23</v>
      </c>
      <c r="BJ130" s="4">
        <f>IF(ISERROR(VLOOKUP($BE130,Tables!$M$3:$U$201,BJ$2,0)),"0",(VLOOKUP($BE130,Tables!$M$3:$U$201,BJ$2,0)))</f>
        <v>20</v>
      </c>
      <c r="BK130" s="4">
        <f>IF(ISERROR(VLOOKUP($BE130,Tables!$M$3:$U$201,BK$2,0)),"0",(VLOOKUP($BE130,Tables!$M$3:$U$201,BK$2,0)))</f>
        <v>99</v>
      </c>
      <c r="BL130" s="4">
        <f>IF(ISERROR(VLOOKUP($BE130,Tables!$M$3:$U$201,BL$2,0)),"0",(VLOOKUP($BE130,Tables!$M$3:$U$201,BL$2,0)))</f>
        <v>-79</v>
      </c>
      <c r="BM130" s="321">
        <f>IF(ISERROR(VLOOKUP($BE130,Tables!$M$3:$U$201,BM$2,0)),"0",(VLOOKUP($BE130,Tables!$M$3:$U$201,BM$2,0)))</f>
        <v>11</v>
      </c>
      <c r="BN130" s="20">
        <v>124</v>
      </c>
      <c r="BO130" s="12">
        <f t="shared" si="42"/>
        <v>117</v>
      </c>
      <c r="BP130" s="13">
        <f t="shared" si="43"/>
        <v>8</v>
      </c>
      <c r="BQ130" s="12">
        <f t="shared" si="44"/>
        <v>165</v>
      </c>
      <c r="BR130" s="13">
        <f t="shared" si="45"/>
        <v>1</v>
      </c>
      <c r="BS130" s="12" t="str">
        <f t="shared" si="46"/>
        <v/>
      </c>
      <c r="BT130" s="16">
        <f t="shared" si="47"/>
        <v>117165000</v>
      </c>
      <c r="BU130" s="13">
        <f t="shared" si="48"/>
        <v>1</v>
      </c>
      <c r="BV130" s="24" t="str">
        <f t="shared" si="49"/>
        <v>0</v>
      </c>
      <c r="BW130" s="14">
        <v>124</v>
      </c>
      <c r="BX130" s="16">
        <f t="shared" si="50"/>
        <v>117165000000</v>
      </c>
      <c r="BY130" s="15" t="e">
        <f>VLOOKUP(E130,#REF!,2,0)</f>
        <v>#REF!</v>
      </c>
      <c r="BZ130" s="15">
        <f t="shared" si="51"/>
        <v>124</v>
      </c>
      <c r="CA130" s="424">
        <f t="shared" si="52"/>
        <v>1</v>
      </c>
    </row>
    <row r="131" spans="1:79" ht="26.25" customHeight="1" thickBot="1" x14ac:dyDescent="0.3">
      <c r="A131" s="55"/>
      <c r="B131" s="726">
        <f t="shared" si="33"/>
        <v>125</v>
      </c>
      <c r="C131" s="727"/>
      <c r="D131" s="350"/>
      <c r="E131" s="38" t="str">
        <f t="shared" si="53"/>
        <v>Tubalardo</v>
      </c>
      <c r="F131" s="39">
        <f t="shared" si="54"/>
        <v>1</v>
      </c>
      <c r="G131" s="40">
        <f t="shared" si="34"/>
        <v>10</v>
      </c>
      <c r="H131" s="41">
        <f t="shared" si="35"/>
        <v>2</v>
      </c>
      <c r="I131" s="41">
        <f t="shared" si="36"/>
        <v>4</v>
      </c>
      <c r="J131" s="41">
        <f t="shared" si="37"/>
        <v>4</v>
      </c>
      <c r="K131" s="41">
        <f t="shared" si="38"/>
        <v>9</v>
      </c>
      <c r="L131" s="41">
        <f t="shared" si="39"/>
        <v>13</v>
      </c>
      <c r="M131" s="42">
        <f t="shared" si="40"/>
        <v>-4</v>
      </c>
      <c r="N131" s="43">
        <f t="shared" si="41"/>
        <v>10</v>
      </c>
      <c r="O131" s="406" t="e">
        <f t="shared" si="62"/>
        <v>#REF!</v>
      </c>
      <c r="P131" s="406" t="e">
        <f t="shared" si="62"/>
        <v>#REF!</v>
      </c>
      <c r="Q131" s="406" t="e">
        <f t="shared" si="62"/>
        <v>#REF!</v>
      </c>
      <c r="R131" s="406" t="e">
        <f t="shared" si="62"/>
        <v>#REF!</v>
      </c>
      <c r="S131" s="406" t="e">
        <f t="shared" si="62"/>
        <v>#REF!</v>
      </c>
      <c r="T131" s="406" t="e">
        <f t="shared" si="62"/>
        <v>#REF!</v>
      </c>
      <c r="U131" s="406" t="e">
        <f t="shared" si="62"/>
        <v>#REF!</v>
      </c>
      <c r="V131" s="54" t="e">
        <f t="shared" si="62"/>
        <v>#REF!</v>
      </c>
      <c r="W131" s="407" t="e">
        <f t="shared" si="62"/>
        <v>#REF!</v>
      </c>
      <c r="X131" s="406" t="e">
        <f t="shared" si="62"/>
        <v>#REF!</v>
      </c>
      <c r="Y131" s="406" t="e">
        <f t="shared" si="62"/>
        <v>#REF!</v>
      </c>
      <c r="Z131" s="406" t="e">
        <f t="shared" si="62"/>
        <v>#REF!</v>
      </c>
      <c r="AA131" s="406" t="e">
        <f t="shared" si="62"/>
        <v>#REF!</v>
      </c>
      <c r="AB131" s="406" t="e">
        <f t="shared" si="62"/>
        <v>#REF!</v>
      </c>
      <c r="AC131" s="406" t="e">
        <f t="shared" si="62"/>
        <v>#REF!</v>
      </c>
      <c r="AD131" s="54" t="e">
        <f t="shared" si="62"/>
        <v>#REF!</v>
      </c>
      <c r="AE131" s="54"/>
      <c r="AF131" s="462">
        <f t="shared" si="32"/>
        <v>1</v>
      </c>
      <c r="AG131" s="54"/>
      <c r="AH131" s="463">
        <f t="shared" si="55"/>
        <v>7</v>
      </c>
      <c r="AI131" s="55"/>
      <c r="AJ131" s="481" t="str">
        <f>IF(ISERROR(VLOOKUP(E131,'2004'!$P$10:$AB$18,13,0)),"-",VLOOKUP(E131,'2004'!$P$10:$AB$18,13,0))</f>
        <v>-</v>
      </c>
      <c r="AK131" s="360" t="str">
        <f>IF(ISERROR(VLOOKUP(E131,'2005'!$P$10:$AB$18,13,0)),"-",VLOOKUP(E131,'2005'!$P$10:$AB$18,13,0))</f>
        <v>-</v>
      </c>
      <c r="AL131" s="360">
        <f>IF(ISERROR(VLOOKUP(E131,'2006'!$P$10:$AB$60,13,0)),"-",VLOOKUP(E131,'2006'!$P$10:$AB$60,13,0))</f>
        <v>7</v>
      </c>
      <c r="AM131" s="360" t="str">
        <f>IF(ISERROR(VLOOKUP(E131,'2007'!$P$10:$AB$60,13,0)),"-",VLOOKUP(E131,'2007'!$P$10:$AB$60,13,0))</f>
        <v>-</v>
      </c>
      <c r="AN131" s="360" t="str">
        <f>IF(ISERROR(VLOOKUP(E131,'2008'!$P$10:$AB$60,13,0)),"-",VLOOKUP(E131,'2008'!$P$10:$AB$60,13,0))</f>
        <v>-</v>
      </c>
      <c r="AO131" s="360" t="str">
        <f>IF(ISERROR(VLOOKUP(E131,'2009'!$P$10:$AB$80,13,0)),"-",VLOOKUP(E131,'2009'!$P$10:$AB$80,13,0))</f>
        <v>-</v>
      </c>
      <c r="AP131" s="360" t="str">
        <f>IF(ISERROR(VLOOKUP(E131,'2010'!$P$10:$AB$42,13,0)),"-",VLOOKUP(E131,'2010'!$P$10:$AB$42,13,0))</f>
        <v>-</v>
      </c>
      <c r="AQ131" s="360" t="str">
        <f>IF(ISERROR(VLOOKUP(E131,'2011'!$P$10:$AB$28,13,0)),"-",VLOOKUP(E131,'2011'!$P$10:$AB$28,13,0))</f>
        <v>-</v>
      </c>
      <c r="AR131" s="360" t="str">
        <f>IF(ISERROR(VLOOKUP(E131,'2012'!$P$10:$AB$46,13,0)),"-",VLOOKUP(E131,'2012'!$P$10:$AB$46,13,0))</f>
        <v>-</v>
      </c>
      <c r="AS131" s="360" t="str">
        <f>IF(ISERROR(VLOOKUP(E131,'2013'!$P$10:$AB$45,13,0)),"-",VLOOKUP(E131,'2013'!$P$10:$AB$45,13,0))</f>
        <v>-</v>
      </c>
      <c r="AT131" s="360" t="str">
        <f>IF(ISERROR(VLOOKUP(E131,'2014'!$P$10:$AB$43,13,0)),"-",VLOOKUP(E131,'2014'!$P$10:$AB$43,13,0))</f>
        <v>-</v>
      </c>
      <c r="AU131" s="360" t="str">
        <f>IF(ISERROR(VLOOKUP(E131,'2015'!$P$10:$AB$69,13,0)),"-",VLOOKUP(E131,'2015'!$P$10:$AB$69,13,0))</f>
        <v>-</v>
      </c>
      <c r="AV131" s="360" t="str">
        <f>IF(ISERROR(VLOOKUP(E131,'2016'!$P$10:$AB$49,13,0)),"-",VLOOKUP(E131,'2016'!$P$10:$AB$49,13,0))</f>
        <v>-</v>
      </c>
      <c r="AW131" s="458" t="str">
        <f>IF(ISERROR(VLOOKUP(E131,'2017'!$P$10:$AB$47,13,0)),"-",VLOOKUP(E131,'2017'!$P$10:$AB$47,13,0))</f>
        <v>-</v>
      </c>
      <c r="AX131" s="359" t="str">
        <f>IF(ISERROR(VLOOKUP(E131,'2018'!$P$10:$AB$55,13,0)),"-",VLOOKUP(E131,'2018'!$P$10:$AB$55,13,0))</f>
        <v>-</v>
      </c>
      <c r="AY131" s="359" t="str">
        <f>IF(ISERROR(VLOOKUP(E131,'2019'!$P$10:$AB$55,13,0)),"-",VLOOKUP(E131,'2019'!$P$10:$AB$55,13,0))</f>
        <v>-</v>
      </c>
      <c r="AZ131" s="359" t="str">
        <f>IF(ISERROR(VLOOKUP(E131,'2020'!$P$10:$AB$47,13,0)),"-",VLOOKUP(E131,'2020'!$P$10:$AB$47,13,0))</f>
        <v>-</v>
      </c>
      <c r="BA131" s="480" t="str">
        <f>IF(ISERROR(VLOOKUP(E131,'2021'!$P$10:$AB$47,13,0)),"-",VLOOKUP(E131,'2021'!$P$10:$AB$47,13,0))</f>
        <v>-</v>
      </c>
      <c r="BB131" s="358"/>
      <c r="BD131" s="25">
        <f t="shared" si="56"/>
        <v>150</v>
      </c>
      <c r="BE131" s="5" t="s">
        <v>223</v>
      </c>
      <c r="BF131" s="3">
        <f>IF(ISERROR(VLOOKUP($BE131,Tables!$M$3:$U$201,BF$2,0)),"0",(VLOOKUP($BE131,Tables!$M$3:$U$201,BF$2,0)))</f>
        <v>14</v>
      </c>
      <c r="BG131" s="4">
        <f>IF(ISERROR(VLOOKUP($BE131,Tables!$M$3:$U$201,BG$2,0)),"0",(VLOOKUP($BE131,Tables!$M$3:$U$201,BG$2,0)))</f>
        <v>1</v>
      </c>
      <c r="BH131" s="4">
        <f>IF(ISERROR(VLOOKUP($BE131,Tables!$M$3:$U$201,BH$2,0)),"0",(VLOOKUP($BE131,Tables!$M$3:$U$201,BH$2,0)))</f>
        <v>2</v>
      </c>
      <c r="BI131" s="4">
        <f>IF(ISERROR(VLOOKUP($BE131,Tables!$M$3:$U$201,BI$2,0)),"0",(VLOOKUP($BE131,Tables!$M$3:$U$201,BI$2,0)))</f>
        <v>11</v>
      </c>
      <c r="BJ131" s="4">
        <f>IF(ISERROR(VLOOKUP($BE131,Tables!$M$3:$U$201,BJ$2,0)),"0",(VLOOKUP($BE131,Tables!$M$3:$U$201,BJ$2,0)))</f>
        <v>14</v>
      </c>
      <c r="BK131" s="4">
        <f>IF(ISERROR(VLOOKUP($BE131,Tables!$M$3:$U$201,BK$2,0)),"0",(VLOOKUP($BE131,Tables!$M$3:$U$201,BK$2,0)))</f>
        <v>48</v>
      </c>
      <c r="BL131" s="4">
        <f>IF(ISERROR(VLOOKUP($BE131,Tables!$M$3:$U$201,BL$2,0)),"0",(VLOOKUP($BE131,Tables!$M$3:$U$201,BL$2,0)))</f>
        <v>-34</v>
      </c>
      <c r="BM131" s="321">
        <f>IF(ISERROR(VLOOKUP($BE131,Tables!$M$3:$U$201,BM$2,0)),"0",(VLOOKUP($BE131,Tables!$M$3:$U$201,BM$2,0)))</f>
        <v>5</v>
      </c>
      <c r="BN131" s="20">
        <v>125</v>
      </c>
      <c r="BO131" s="12">
        <f t="shared" si="42"/>
        <v>147</v>
      </c>
      <c r="BP131" s="13">
        <f t="shared" si="43"/>
        <v>6</v>
      </c>
      <c r="BQ131" s="12">
        <f t="shared" si="44"/>
        <v>122</v>
      </c>
      <c r="BR131" s="13">
        <f t="shared" si="45"/>
        <v>1</v>
      </c>
      <c r="BS131" s="12" t="str">
        <f t="shared" si="46"/>
        <v/>
      </c>
      <c r="BT131" s="16">
        <f t="shared" si="47"/>
        <v>147122000</v>
      </c>
      <c r="BU131" s="13">
        <f t="shared" si="48"/>
        <v>1</v>
      </c>
      <c r="BV131" s="24" t="str">
        <f t="shared" si="49"/>
        <v>0</v>
      </c>
      <c r="BW131" s="14">
        <v>125</v>
      </c>
      <c r="BX131" s="16">
        <f t="shared" si="50"/>
        <v>147122000000</v>
      </c>
      <c r="BY131" s="15" t="e">
        <f>VLOOKUP(E131,#REF!,2,0)</f>
        <v>#REF!</v>
      </c>
      <c r="BZ131" s="15">
        <f t="shared" si="51"/>
        <v>150</v>
      </c>
      <c r="CA131" s="424">
        <f t="shared" si="52"/>
        <v>1</v>
      </c>
    </row>
    <row r="132" spans="1:79" ht="26.25" customHeight="1" thickBot="1" x14ac:dyDescent="0.3">
      <c r="A132" s="55"/>
      <c r="B132" s="726">
        <f t="shared" si="33"/>
        <v>126</v>
      </c>
      <c r="C132" s="727"/>
      <c r="D132" s="350"/>
      <c r="E132" s="38" t="str">
        <f t="shared" si="53"/>
        <v>caglan</v>
      </c>
      <c r="F132" s="39">
        <f t="shared" si="54"/>
        <v>1</v>
      </c>
      <c r="G132" s="40">
        <f t="shared" si="34"/>
        <v>12</v>
      </c>
      <c r="H132" s="41">
        <f t="shared" si="35"/>
        <v>3</v>
      </c>
      <c r="I132" s="41">
        <f t="shared" si="36"/>
        <v>1</v>
      </c>
      <c r="J132" s="41">
        <f t="shared" si="37"/>
        <v>8</v>
      </c>
      <c r="K132" s="41">
        <f t="shared" si="38"/>
        <v>18</v>
      </c>
      <c r="L132" s="41">
        <f t="shared" si="39"/>
        <v>36</v>
      </c>
      <c r="M132" s="42">
        <f t="shared" si="40"/>
        <v>-18</v>
      </c>
      <c r="N132" s="43">
        <f t="shared" si="41"/>
        <v>10</v>
      </c>
      <c r="O132" s="406" t="e">
        <f t="shared" si="62"/>
        <v>#REF!</v>
      </c>
      <c r="P132" s="406" t="e">
        <f t="shared" si="62"/>
        <v>#REF!</v>
      </c>
      <c r="Q132" s="406" t="e">
        <f t="shared" si="62"/>
        <v>#REF!</v>
      </c>
      <c r="R132" s="406" t="e">
        <f t="shared" si="62"/>
        <v>#REF!</v>
      </c>
      <c r="S132" s="406" t="e">
        <f t="shared" si="62"/>
        <v>#REF!</v>
      </c>
      <c r="T132" s="406" t="e">
        <f t="shared" si="62"/>
        <v>#REF!</v>
      </c>
      <c r="U132" s="406" t="e">
        <f t="shared" si="62"/>
        <v>#REF!</v>
      </c>
      <c r="V132" s="54" t="e">
        <f t="shared" si="62"/>
        <v>#REF!</v>
      </c>
      <c r="W132" s="407" t="e">
        <f t="shared" si="62"/>
        <v>#REF!</v>
      </c>
      <c r="X132" s="406" t="e">
        <f t="shared" si="62"/>
        <v>#REF!</v>
      </c>
      <c r="Y132" s="406" t="e">
        <f t="shared" si="62"/>
        <v>#REF!</v>
      </c>
      <c r="Z132" s="406" t="e">
        <f t="shared" si="62"/>
        <v>#REF!</v>
      </c>
      <c r="AA132" s="406" t="e">
        <f t="shared" si="62"/>
        <v>#REF!</v>
      </c>
      <c r="AB132" s="406" t="e">
        <f t="shared" si="62"/>
        <v>#REF!</v>
      </c>
      <c r="AC132" s="406" t="e">
        <f t="shared" si="62"/>
        <v>#REF!</v>
      </c>
      <c r="AD132" s="54" t="e">
        <f t="shared" si="62"/>
        <v>#REF!</v>
      </c>
      <c r="AE132" s="54"/>
      <c r="AF132" s="462">
        <f t="shared" si="32"/>
        <v>0.83333333333333337</v>
      </c>
      <c r="AG132" s="54"/>
      <c r="AH132" s="463">
        <f t="shared" si="55"/>
        <v>5</v>
      </c>
      <c r="AI132" s="55"/>
      <c r="AJ132" s="481">
        <f>IF(ISERROR(VLOOKUP(E132,'2004'!$P$10:$AB$18,13,0)),"-",VLOOKUP(E132,'2004'!$P$10:$AB$18,13,0))</f>
        <v>5</v>
      </c>
      <c r="AK132" s="360" t="str">
        <f>IF(ISERROR(VLOOKUP(E132,'2005'!$P$10:$AB$18,13,0)),"-",VLOOKUP(E132,'2005'!$P$10:$AB$18,13,0))</f>
        <v>-</v>
      </c>
      <c r="AL132" s="360" t="str">
        <f>IF(ISERROR(VLOOKUP(E132,'2006'!$P$10:$AB$60,13,0)),"-",VLOOKUP(E132,'2006'!$P$10:$AB$60,13,0))</f>
        <v>-</v>
      </c>
      <c r="AM132" s="360" t="str">
        <f>IF(ISERROR(VLOOKUP(E132,'2007'!$P$10:$AB$60,13,0)),"-",VLOOKUP(E132,'2007'!$P$10:$AB$60,13,0))</f>
        <v>-</v>
      </c>
      <c r="AN132" s="360" t="str">
        <f>IF(ISERROR(VLOOKUP(E132,'2008'!$P$10:$AB$60,13,0)),"-",VLOOKUP(E132,'2008'!$P$10:$AB$60,13,0))</f>
        <v>-</v>
      </c>
      <c r="AO132" s="360" t="str">
        <f>IF(ISERROR(VLOOKUP(E132,'2009'!$P$10:$AB$80,13,0)),"-",VLOOKUP(E132,'2009'!$P$10:$AB$80,13,0))</f>
        <v>-</v>
      </c>
      <c r="AP132" s="360" t="str">
        <f>IF(ISERROR(VLOOKUP(E132,'2010'!$P$10:$AB$42,13,0)),"-",VLOOKUP(E132,'2010'!$P$10:$AB$42,13,0))</f>
        <v>-</v>
      </c>
      <c r="AQ132" s="360" t="str">
        <f>IF(ISERROR(VLOOKUP(E132,'2011'!$P$10:$AB$28,13,0)),"-",VLOOKUP(E132,'2011'!$P$10:$AB$28,13,0))</f>
        <v>-</v>
      </c>
      <c r="AR132" s="360" t="str">
        <f>IF(ISERROR(VLOOKUP(E132,'2012'!$P$10:$AB$46,13,0)),"-",VLOOKUP(E132,'2012'!$P$10:$AB$46,13,0))</f>
        <v>-</v>
      </c>
      <c r="AS132" s="360" t="str">
        <f>IF(ISERROR(VLOOKUP(E132,'2013'!$P$10:$AB$45,13,0)),"-",VLOOKUP(E132,'2013'!$P$10:$AB$45,13,0))</f>
        <v>-</v>
      </c>
      <c r="AT132" s="360" t="str">
        <f>IF(ISERROR(VLOOKUP(E132,'2014'!$P$10:$AB$43,13,0)),"-",VLOOKUP(E132,'2014'!$P$10:$AB$43,13,0))</f>
        <v>-</v>
      </c>
      <c r="AU132" s="360" t="str">
        <f>IF(ISERROR(VLOOKUP(E132,'2015'!$P$10:$AB$69,13,0)),"-",VLOOKUP(E132,'2015'!$P$10:$AB$69,13,0))</f>
        <v>-</v>
      </c>
      <c r="AV132" s="360" t="str">
        <f>IF(ISERROR(VLOOKUP(E132,'2016'!$P$10:$AB$49,13,0)),"-",VLOOKUP(E132,'2016'!$P$10:$AB$49,13,0))</f>
        <v>-</v>
      </c>
      <c r="AW132" s="458" t="str">
        <f>IF(ISERROR(VLOOKUP(E132,'2017'!$P$10:$AB$47,13,0)),"-",VLOOKUP(E132,'2017'!$P$10:$AB$47,13,0))</f>
        <v>-</v>
      </c>
      <c r="AX132" s="359" t="str">
        <f>IF(ISERROR(VLOOKUP(E132,'2018'!$P$10:$AB$55,13,0)),"-",VLOOKUP(E132,'2018'!$P$10:$AB$55,13,0))</f>
        <v>-</v>
      </c>
      <c r="AY132" s="359" t="str">
        <f>IF(ISERROR(VLOOKUP(E132,'2019'!$P$10:$AB$55,13,0)),"-",VLOOKUP(E132,'2019'!$P$10:$AB$55,13,0))</f>
        <v>-</v>
      </c>
      <c r="AZ132" s="359" t="str">
        <f>IF(ISERROR(VLOOKUP(E132,'2020'!$P$10:$AB$47,13,0)),"-",VLOOKUP(E132,'2020'!$P$10:$AB$47,13,0))</f>
        <v>-</v>
      </c>
      <c r="BA132" s="480" t="str">
        <f>IF(ISERROR(VLOOKUP(E132,'2021'!$P$10:$AB$47,13,0)),"-",VLOOKUP(E132,'2021'!$P$10:$AB$47,13,0))</f>
        <v>-</v>
      </c>
      <c r="BB132" s="358"/>
      <c r="BD132" s="25">
        <f t="shared" si="56"/>
        <v>61</v>
      </c>
      <c r="BE132" s="5" t="s">
        <v>233</v>
      </c>
      <c r="BF132" s="3">
        <f>IF(ISERROR(VLOOKUP($BE132,Tables!$M$3:$U$201,BF$2,0)),"0",(VLOOKUP($BE132,Tables!$M$3:$U$201,BF$2,0)))</f>
        <v>40</v>
      </c>
      <c r="BG132" s="4">
        <f>IF(ISERROR(VLOOKUP($BE132,Tables!$M$3:$U$201,BG$2,0)),"0",(VLOOKUP($BE132,Tables!$M$3:$U$201,BG$2,0)))</f>
        <v>15</v>
      </c>
      <c r="BH132" s="4">
        <f>IF(ISERROR(VLOOKUP($BE132,Tables!$M$3:$U$201,BH$2,0)),"0",(VLOOKUP($BE132,Tables!$M$3:$U$201,BH$2,0)))</f>
        <v>4</v>
      </c>
      <c r="BI132" s="4">
        <f>IF(ISERROR(VLOOKUP($BE132,Tables!$M$3:$U$201,BI$2,0)),"0",(VLOOKUP($BE132,Tables!$M$3:$U$201,BI$2,0)))</f>
        <v>21</v>
      </c>
      <c r="BJ132" s="4">
        <f>IF(ISERROR(VLOOKUP($BE132,Tables!$M$3:$U$201,BJ$2,0)),"0",(VLOOKUP($BE132,Tables!$M$3:$U$201,BJ$2,0)))</f>
        <v>94</v>
      </c>
      <c r="BK132" s="4">
        <f>IF(ISERROR(VLOOKUP($BE132,Tables!$M$3:$U$201,BK$2,0)),"0",(VLOOKUP($BE132,Tables!$M$3:$U$201,BK$2,0)))</f>
        <v>110</v>
      </c>
      <c r="BL132" s="4">
        <f>IF(ISERROR(VLOOKUP($BE132,Tables!$M$3:$U$201,BL$2,0)),"0",(VLOOKUP($BE132,Tables!$M$3:$U$201,BL$2,0)))</f>
        <v>-16</v>
      </c>
      <c r="BM132" s="321">
        <f>IF(ISERROR(VLOOKUP($BE132,Tables!$M$3:$U$201,BM$2,0)),"0",(VLOOKUP($BE132,Tables!$M$3:$U$201,BM$2,0)))</f>
        <v>49</v>
      </c>
      <c r="BN132" s="20">
        <v>126</v>
      </c>
      <c r="BO132" s="12">
        <f t="shared" si="42"/>
        <v>60</v>
      </c>
      <c r="BP132" s="13">
        <f t="shared" si="43"/>
        <v>3</v>
      </c>
      <c r="BQ132" s="12">
        <f t="shared" si="44"/>
        <v>81</v>
      </c>
      <c r="BR132" s="13">
        <f t="shared" si="45"/>
        <v>2</v>
      </c>
      <c r="BS132" s="12">
        <f t="shared" si="46"/>
        <v>54</v>
      </c>
      <c r="BT132" s="16">
        <f t="shared" si="47"/>
        <v>60081054</v>
      </c>
      <c r="BU132" s="13">
        <f t="shared" si="48"/>
        <v>1</v>
      </c>
      <c r="BV132" s="24" t="str">
        <f t="shared" si="49"/>
        <v>0</v>
      </c>
      <c r="BW132" s="14">
        <v>126</v>
      </c>
      <c r="BX132" s="16">
        <f t="shared" si="50"/>
        <v>60081054000</v>
      </c>
      <c r="BY132" s="15" t="e">
        <f>VLOOKUP(E132,#REF!,2,0)</f>
        <v>#REF!</v>
      </c>
      <c r="BZ132" s="15">
        <f t="shared" si="51"/>
        <v>61</v>
      </c>
      <c r="CA132" s="424">
        <f t="shared" si="52"/>
        <v>1</v>
      </c>
    </row>
    <row r="133" spans="1:79" ht="26.25" customHeight="1" thickBot="1" x14ac:dyDescent="0.3">
      <c r="A133" s="55"/>
      <c r="B133" s="726">
        <f t="shared" si="33"/>
        <v>127</v>
      </c>
      <c r="C133" s="727"/>
      <c r="D133" s="350"/>
      <c r="E133" s="38" t="str">
        <f t="shared" si="53"/>
        <v>sensibleswos</v>
      </c>
      <c r="F133" s="39">
        <f t="shared" si="54"/>
        <v>1</v>
      </c>
      <c r="G133" s="40">
        <f t="shared" si="34"/>
        <v>14</v>
      </c>
      <c r="H133" s="41">
        <f t="shared" si="35"/>
        <v>3</v>
      </c>
      <c r="I133" s="41">
        <f t="shared" si="36"/>
        <v>1</v>
      </c>
      <c r="J133" s="41">
        <f t="shared" si="37"/>
        <v>10</v>
      </c>
      <c r="K133" s="41">
        <f t="shared" si="38"/>
        <v>18</v>
      </c>
      <c r="L133" s="41">
        <f t="shared" si="39"/>
        <v>47</v>
      </c>
      <c r="M133" s="42">
        <f t="shared" si="40"/>
        <v>-29</v>
      </c>
      <c r="N133" s="43">
        <f t="shared" si="41"/>
        <v>10</v>
      </c>
      <c r="O133" s="406" t="e">
        <f t="shared" si="62"/>
        <v>#REF!</v>
      </c>
      <c r="P133" s="406" t="e">
        <f t="shared" si="62"/>
        <v>#REF!</v>
      </c>
      <c r="Q133" s="406" t="e">
        <f t="shared" si="62"/>
        <v>#REF!</v>
      </c>
      <c r="R133" s="406" t="e">
        <f t="shared" si="62"/>
        <v>#REF!</v>
      </c>
      <c r="S133" s="406" t="e">
        <f t="shared" si="62"/>
        <v>#REF!</v>
      </c>
      <c r="T133" s="406" t="e">
        <f t="shared" si="62"/>
        <v>#REF!</v>
      </c>
      <c r="U133" s="406" t="e">
        <f t="shared" si="62"/>
        <v>#REF!</v>
      </c>
      <c r="V133" s="54" t="e">
        <f t="shared" si="62"/>
        <v>#REF!</v>
      </c>
      <c r="W133" s="407" t="e">
        <f t="shared" si="62"/>
        <v>#REF!</v>
      </c>
      <c r="X133" s="406" t="e">
        <f t="shared" si="62"/>
        <v>#REF!</v>
      </c>
      <c r="Y133" s="406" t="e">
        <f t="shared" si="62"/>
        <v>#REF!</v>
      </c>
      <c r="Z133" s="406" t="e">
        <f t="shared" si="62"/>
        <v>#REF!</v>
      </c>
      <c r="AA133" s="406" t="e">
        <f t="shared" si="62"/>
        <v>#REF!</v>
      </c>
      <c r="AB133" s="406" t="e">
        <f t="shared" si="62"/>
        <v>#REF!</v>
      </c>
      <c r="AC133" s="406" t="e">
        <f t="shared" si="62"/>
        <v>#REF!</v>
      </c>
      <c r="AD133" s="54" t="e">
        <f t="shared" si="62"/>
        <v>#REF!</v>
      </c>
      <c r="AE133" s="54"/>
      <c r="AF133" s="462">
        <f t="shared" si="32"/>
        <v>0.7142857142857143</v>
      </c>
      <c r="AG133" s="54"/>
      <c r="AH133" s="463">
        <f t="shared" si="55"/>
        <v>28</v>
      </c>
      <c r="AI133" s="55"/>
      <c r="AJ133" s="481" t="str">
        <f>IF(ISERROR(VLOOKUP(E133,'2004'!$P$10:$AB$18,13,0)),"-",VLOOKUP(E133,'2004'!$P$10:$AB$18,13,0))</f>
        <v>-</v>
      </c>
      <c r="AK133" s="360" t="str">
        <f>IF(ISERROR(VLOOKUP(E133,'2005'!$P$10:$AB$18,13,0)),"-",VLOOKUP(E133,'2005'!$P$10:$AB$18,13,0))</f>
        <v>-</v>
      </c>
      <c r="AL133" s="360" t="str">
        <f>IF(ISERROR(VLOOKUP(E133,'2006'!$P$10:$AB$60,13,0)),"-",VLOOKUP(E133,'2006'!$P$10:$AB$60,13,0))</f>
        <v>-</v>
      </c>
      <c r="AM133" s="360">
        <f>IF(ISERROR(VLOOKUP(E133,'2007'!$P$10:$AB$60,13,0)),"-",VLOOKUP(E133,'2007'!$P$10:$AB$60,13,0))</f>
        <v>28</v>
      </c>
      <c r="AN133" s="360" t="str">
        <f>IF(ISERROR(VLOOKUP(E133,'2008'!$P$10:$AB$60,13,0)),"-",VLOOKUP(E133,'2008'!$P$10:$AB$60,13,0))</f>
        <v>-</v>
      </c>
      <c r="AO133" s="360" t="str">
        <f>IF(ISERROR(VLOOKUP(E133,'2009'!$P$10:$AB$80,13,0)),"-",VLOOKUP(E133,'2009'!$P$10:$AB$80,13,0))</f>
        <v>-</v>
      </c>
      <c r="AP133" s="360" t="str">
        <f>IF(ISERROR(VLOOKUP(E133,'2010'!$P$10:$AB$42,13,0)),"-",VLOOKUP(E133,'2010'!$P$10:$AB$42,13,0))</f>
        <v>-</v>
      </c>
      <c r="AQ133" s="360" t="str">
        <f>IF(ISERROR(VLOOKUP(E133,'2011'!$P$10:$AB$28,13,0)),"-",VLOOKUP(E133,'2011'!$P$10:$AB$28,13,0))</f>
        <v>-</v>
      </c>
      <c r="AR133" s="360" t="str">
        <f>IF(ISERROR(VLOOKUP(E133,'2012'!$P$10:$AB$46,13,0)),"-",VLOOKUP(E133,'2012'!$P$10:$AB$46,13,0))</f>
        <v>-</v>
      </c>
      <c r="AS133" s="360" t="str">
        <f>IF(ISERROR(VLOOKUP(E133,'2013'!$P$10:$AB$45,13,0)),"-",VLOOKUP(E133,'2013'!$P$10:$AB$45,13,0))</f>
        <v>-</v>
      </c>
      <c r="AT133" s="360" t="str">
        <f>IF(ISERROR(VLOOKUP(E133,'2014'!$P$10:$AB$43,13,0)),"-",VLOOKUP(E133,'2014'!$P$10:$AB$43,13,0))</f>
        <v>-</v>
      </c>
      <c r="AU133" s="360" t="str">
        <f>IF(ISERROR(VLOOKUP(E133,'2015'!$P$10:$AB$69,13,0)),"-",VLOOKUP(E133,'2015'!$P$10:$AB$69,13,0))</f>
        <v>-</v>
      </c>
      <c r="AV133" s="360" t="str">
        <f>IF(ISERROR(VLOOKUP(E133,'2016'!$P$10:$AB$49,13,0)),"-",VLOOKUP(E133,'2016'!$P$10:$AB$49,13,0))</f>
        <v>-</v>
      </c>
      <c r="AW133" s="458" t="str">
        <f>IF(ISERROR(VLOOKUP(E133,'2017'!$P$10:$AB$47,13,0)),"-",VLOOKUP(E133,'2017'!$P$10:$AB$47,13,0))</f>
        <v>-</v>
      </c>
      <c r="AX133" s="359" t="str">
        <f>IF(ISERROR(VLOOKUP(E133,'2018'!$P$10:$AB$55,13,0)),"-",VLOOKUP(E133,'2018'!$P$10:$AB$55,13,0))</f>
        <v>-</v>
      </c>
      <c r="AY133" s="359" t="str">
        <f>IF(ISERROR(VLOOKUP(E133,'2019'!$P$10:$AB$55,13,0)),"-",VLOOKUP(E133,'2019'!$P$10:$AB$55,13,0))</f>
        <v>-</v>
      </c>
      <c r="AZ133" s="359" t="str">
        <f>IF(ISERROR(VLOOKUP(E133,'2020'!$P$10:$AB$47,13,0)),"-",VLOOKUP(E133,'2020'!$P$10:$AB$47,13,0))</f>
        <v>-</v>
      </c>
      <c r="BA133" s="480" t="str">
        <f>IF(ISERROR(VLOOKUP(E133,'2021'!$P$10:$AB$47,13,0)),"-",VLOOKUP(E133,'2021'!$P$10:$AB$47,13,0))</f>
        <v>-</v>
      </c>
      <c r="BB133" s="358"/>
      <c r="BD133" s="25">
        <f t="shared" si="56"/>
        <v>26</v>
      </c>
      <c r="BE133" s="5" t="s">
        <v>36</v>
      </c>
      <c r="BF133" s="3">
        <f>IF(ISERROR(VLOOKUP($BE133,Tables!$M$3:$U$201,BF$2,0)),"0",(VLOOKUP($BE133,Tables!$M$3:$U$201,BF$2,0)))</f>
        <v>85</v>
      </c>
      <c r="BG133" s="4">
        <f>IF(ISERROR(VLOOKUP($BE133,Tables!$M$3:$U$201,BG$2,0)),"0",(VLOOKUP($BE133,Tables!$M$3:$U$201,BG$2,0)))</f>
        <v>53</v>
      </c>
      <c r="BH133" s="4">
        <f>IF(ISERROR(VLOOKUP($BE133,Tables!$M$3:$U$201,BH$2,0)),"0",(VLOOKUP($BE133,Tables!$M$3:$U$201,BH$2,0)))</f>
        <v>13</v>
      </c>
      <c r="BI133" s="4">
        <f>IF(ISERROR(VLOOKUP($BE133,Tables!$M$3:$U$201,BI$2,0)),"0",(VLOOKUP($BE133,Tables!$M$3:$U$201,BI$2,0)))</f>
        <v>19</v>
      </c>
      <c r="BJ133" s="4">
        <f>IF(ISERROR(VLOOKUP($BE133,Tables!$M$3:$U$201,BJ$2,0)),"0",(VLOOKUP($BE133,Tables!$M$3:$U$201,BJ$2,0)))</f>
        <v>192</v>
      </c>
      <c r="BK133" s="4">
        <f>IF(ISERROR(VLOOKUP($BE133,Tables!$M$3:$U$201,BK$2,0)),"0",(VLOOKUP($BE133,Tables!$M$3:$U$201,BK$2,0)))</f>
        <v>109</v>
      </c>
      <c r="BL133" s="4">
        <f>IF(ISERROR(VLOOKUP($BE133,Tables!$M$3:$U$201,BL$2,0)),"0",(VLOOKUP($BE133,Tables!$M$3:$U$201,BL$2,0)))</f>
        <v>83</v>
      </c>
      <c r="BM133" s="321">
        <f>IF(ISERROR(VLOOKUP($BE133,Tables!$M$3:$U$201,BM$2,0)),"0",(VLOOKUP($BE133,Tables!$M$3:$U$201,BM$2,0)))</f>
        <v>172</v>
      </c>
      <c r="BN133" s="20">
        <v>127</v>
      </c>
      <c r="BO133" s="12">
        <f t="shared" si="42"/>
        <v>26</v>
      </c>
      <c r="BP133" s="13">
        <f t="shared" si="43"/>
        <v>1</v>
      </c>
      <c r="BQ133" s="12" t="str">
        <f t="shared" si="44"/>
        <v/>
      </c>
      <c r="BR133" s="13">
        <f t="shared" si="45"/>
        <v>1</v>
      </c>
      <c r="BS133" s="12" t="str">
        <f t="shared" si="46"/>
        <v/>
      </c>
      <c r="BT133" s="16">
        <f t="shared" si="47"/>
        <v>26000000</v>
      </c>
      <c r="BU133" s="13">
        <f t="shared" si="48"/>
        <v>1</v>
      </c>
      <c r="BV133" s="24" t="str">
        <f t="shared" si="49"/>
        <v>0</v>
      </c>
      <c r="BW133" s="14">
        <v>127</v>
      </c>
      <c r="BX133" s="16">
        <f t="shared" si="50"/>
        <v>26000000000</v>
      </c>
      <c r="BY133" s="15" t="e">
        <f>VLOOKUP(E133,#REF!,2,0)</f>
        <v>#REF!</v>
      </c>
      <c r="BZ133" s="15">
        <f t="shared" si="51"/>
        <v>26</v>
      </c>
      <c r="CA133" s="424">
        <f t="shared" si="52"/>
        <v>1</v>
      </c>
    </row>
    <row r="134" spans="1:79" ht="26.25" customHeight="1" thickBot="1" x14ac:dyDescent="0.3">
      <c r="A134" s="55"/>
      <c r="B134" s="726">
        <f t="shared" si="33"/>
        <v>128</v>
      </c>
      <c r="C134" s="727"/>
      <c r="D134" s="350"/>
      <c r="E134" s="38" t="str">
        <f t="shared" si="53"/>
        <v>Glavind</v>
      </c>
      <c r="F134" s="39">
        <f t="shared" si="54"/>
        <v>1</v>
      </c>
      <c r="G134" s="40">
        <f t="shared" si="34"/>
        <v>16</v>
      </c>
      <c r="H134" s="41">
        <f t="shared" si="35"/>
        <v>2</v>
      </c>
      <c r="I134" s="41">
        <f t="shared" si="36"/>
        <v>4</v>
      </c>
      <c r="J134" s="41">
        <f t="shared" si="37"/>
        <v>10</v>
      </c>
      <c r="K134" s="41">
        <f t="shared" si="38"/>
        <v>20</v>
      </c>
      <c r="L134" s="41">
        <f t="shared" si="39"/>
        <v>52</v>
      </c>
      <c r="M134" s="42">
        <f t="shared" si="40"/>
        <v>-32</v>
      </c>
      <c r="N134" s="43">
        <f t="shared" si="41"/>
        <v>10</v>
      </c>
      <c r="O134" s="406" t="e">
        <f t="shared" si="62"/>
        <v>#REF!</v>
      </c>
      <c r="P134" s="406" t="e">
        <f t="shared" si="62"/>
        <v>#REF!</v>
      </c>
      <c r="Q134" s="406" t="e">
        <f t="shared" si="62"/>
        <v>#REF!</v>
      </c>
      <c r="R134" s="406" t="e">
        <f t="shared" si="62"/>
        <v>#REF!</v>
      </c>
      <c r="S134" s="406" t="e">
        <f t="shared" si="62"/>
        <v>#REF!</v>
      </c>
      <c r="T134" s="406" t="e">
        <f t="shared" si="62"/>
        <v>#REF!</v>
      </c>
      <c r="U134" s="406" t="e">
        <f t="shared" si="62"/>
        <v>#REF!</v>
      </c>
      <c r="V134" s="54" t="e">
        <f t="shared" si="62"/>
        <v>#REF!</v>
      </c>
      <c r="W134" s="407" t="e">
        <f t="shared" si="62"/>
        <v>#REF!</v>
      </c>
      <c r="X134" s="406" t="e">
        <f t="shared" si="62"/>
        <v>#REF!</v>
      </c>
      <c r="Y134" s="406" t="e">
        <f t="shared" si="62"/>
        <v>#REF!</v>
      </c>
      <c r="Z134" s="406" t="e">
        <f t="shared" si="62"/>
        <v>#REF!</v>
      </c>
      <c r="AA134" s="406" t="e">
        <f t="shared" si="62"/>
        <v>#REF!</v>
      </c>
      <c r="AB134" s="406" t="e">
        <f t="shared" si="62"/>
        <v>#REF!</v>
      </c>
      <c r="AC134" s="406" t="e">
        <f t="shared" si="62"/>
        <v>#REF!</v>
      </c>
      <c r="AD134" s="54" t="e">
        <f t="shared" si="62"/>
        <v>#REF!</v>
      </c>
      <c r="AE134" s="54"/>
      <c r="AF134" s="462">
        <f t="shared" si="32"/>
        <v>0.625</v>
      </c>
      <c r="AG134" s="54"/>
      <c r="AH134" s="463">
        <f t="shared" si="55"/>
        <v>32</v>
      </c>
      <c r="AI134" s="55"/>
      <c r="AJ134" s="481" t="str">
        <f>IF(ISERROR(VLOOKUP(E134,'2004'!$P$10:$AB$18,13,0)),"-",VLOOKUP(E134,'2004'!$P$10:$AB$18,13,0))</f>
        <v>-</v>
      </c>
      <c r="AK134" s="360" t="str">
        <f>IF(ISERROR(VLOOKUP(E134,'2005'!$P$10:$AB$18,13,0)),"-",VLOOKUP(E134,'2005'!$P$10:$AB$18,13,0))</f>
        <v>-</v>
      </c>
      <c r="AL134" s="360" t="str">
        <f>IF(ISERROR(VLOOKUP(E134,'2006'!$P$10:$AB$60,13,0)),"-",VLOOKUP(E134,'2006'!$P$10:$AB$60,13,0))</f>
        <v>-</v>
      </c>
      <c r="AM134" s="360" t="str">
        <f>IF(ISERROR(VLOOKUP(E134,'2007'!$P$10:$AB$60,13,0)),"-",VLOOKUP(E134,'2007'!$P$10:$AB$60,13,0))</f>
        <v>-</v>
      </c>
      <c r="AN134" s="360" t="str">
        <f>IF(ISERROR(VLOOKUP(E134,'2008'!$P$10:$AB$60,13,0)),"-",VLOOKUP(E134,'2008'!$P$10:$AB$60,13,0))</f>
        <v>-</v>
      </c>
      <c r="AO134" s="360" t="str">
        <f>IF(ISERROR(VLOOKUP(E134,'2009'!$P$10:$AB$80,13,0)),"-",VLOOKUP(E134,'2009'!$P$10:$AB$80,13,0))</f>
        <v>-</v>
      </c>
      <c r="AP134" s="360" t="str">
        <f>IF(ISERROR(VLOOKUP(E134,'2010'!$P$10:$AB$42,13,0)),"-",VLOOKUP(E134,'2010'!$P$10:$AB$42,13,0))</f>
        <v>-</v>
      </c>
      <c r="AQ134" s="360" t="str">
        <f>IF(ISERROR(VLOOKUP(E134,'2011'!$P$10:$AB$28,13,0)),"-",VLOOKUP(E134,'2011'!$P$10:$AB$28,13,0))</f>
        <v>-</v>
      </c>
      <c r="AR134" s="360" t="str">
        <f>IF(ISERROR(VLOOKUP(E134,'2012'!$P$10:$AB$46,13,0)),"-",VLOOKUP(E134,'2012'!$P$10:$AB$46,13,0))</f>
        <v>-</v>
      </c>
      <c r="AS134" s="360" t="str">
        <f>IF(ISERROR(VLOOKUP(E134,'2013'!$P$10:$AB$45,13,0)),"-",VLOOKUP(E134,'2013'!$P$10:$AB$45,13,0))</f>
        <v>-</v>
      </c>
      <c r="AT134" s="360">
        <f>IF(ISERROR(VLOOKUP(E134,'2014'!$P$10:$AB$43,13,0)),"-",VLOOKUP(E134,'2014'!$P$10:$AB$43,13,0))</f>
        <v>32</v>
      </c>
      <c r="AU134" s="360" t="str">
        <f>IF(ISERROR(VLOOKUP(E134,'2015'!$P$10:$AB$69,13,0)),"-",VLOOKUP(E134,'2015'!$P$10:$AB$69,13,0))</f>
        <v>-</v>
      </c>
      <c r="AV134" s="360" t="str">
        <f>IF(ISERROR(VLOOKUP(E134,'2016'!$P$10:$AB$49,13,0)),"-",VLOOKUP(E134,'2016'!$P$10:$AB$49,13,0))</f>
        <v>-</v>
      </c>
      <c r="AW134" s="458" t="str">
        <f>IF(ISERROR(VLOOKUP(E134,'2017'!$P$10:$AB$47,13,0)),"-",VLOOKUP(E134,'2017'!$P$10:$AB$47,13,0))</f>
        <v>-</v>
      </c>
      <c r="AX134" s="359" t="str">
        <f>IF(ISERROR(VLOOKUP(E134,'2018'!$P$10:$AB$55,13,0)),"-",VLOOKUP(E134,'2018'!$P$10:$AB$55,13,0))</f>
        <v>-</v>
      </c>
      <c r="AY134" s="359" t="str">
        <f>IF(ISERROR(VLOOKUP(E134,'2019'!$P$10:$AB$55,13,0)),"-",VLOOKUP(E134,'2019'!$P$10:$AB$55,13,0))</f>
        <v>-</v>
      </c>
      <c r="AZ134" s="359" t="str">
        <f>IF(ISERROR(VLOOKUP(E134,'2020'!$P$10:$AB$47,13,0)),"-",VLOOKUP(E134,'2020'!$P$10:$AB$47,13,0))</f>
        <v>-</v>
      </c>
      <c r="BA134" s="480" t="str">
        <f>IF(ISERROR(VLOOKUP(E134,'2021'!$P$10:$AB$47,13,0)),"-",VLOOKUP(E134,'2021'!$P$10:$AB$47,13,0))</f>
        <v>-</v>
      </c>
      <c r="BB134" s="358"/>
      <c r="BD134" s="25">
        <f t="shared" si="56"/>
        <v>108</v>
      </c>
      <c r="BE134" s="5" t="s">
        <v>285</v>
      </c>
      <c r="BF134" s="3">
        <f>IF(ISERROR(VLOOKUP($BE134,Tables!$M$3:$U$201,BF$2,0)),"0",(VLOOKUP($BE134,Tables!$M$3:$U$201,BF$2,0)))</f>
        <v>16</v>
      </c>
      <c r="BG134" s="4">
        <f>IF(ISERROR(VLOOKUP($BE134,Tables!$M$3:$U$201,BG$2,0)),"0",(VLOOKUP($BE134,Tables!$M$3:$U$201,BG$2,0)))</f>
        <v>5</v>
      </c>
      <c r="BH134" s="4">
        <f>IF(ISERROR(VLOOKUP($BE134,Tables!$M$3:$U$201,BH$2,0)),"0",(VLOOKUP($BE134,Tables!$M$3:$U$201,BH$2,0)))</f>
        <v>1</v>
      </c>
      <c r="BI134" s="4">
        <f>IF(ISERROR(VLOOKUP($BE134,Tables!$M$3:$U$201,BI$2,0)),"0",(VLOOKUP($BE134,Tables!$M$3:$U$201,BI$2,0)))</f>
        <v>10</v>
      </c>
      <c r="BJ134" s="4">
        <f>IF(ISERROR(VLOOKUP($BE134,Tables!$M$3:$U$201,BJ$2,0)),"0",(VLOOKUP($BE134,Tables!$M$3:$U$201,BJ$2,0)))</f>
        <v>24</v>
      </c>
      <c r="BK134" s="4">
        <f>IF(ISERROR(VLOOKUP($BE134,Tables!$M$3:$U$201,BK$2,0)),"0",(VLOOKUP($BE134,Tables!$M$3:$U$201,BK$2,0)))</f>
        <v>36</v>
      </c>
      <c r="BL134" s="4">
        <f>IF(ISERROR(VLOOKUP($BE134,Tables!$M$3:$U$201,BL$2,0)),"0",(VLOOKUP($BE134,Tables!$M$3:$U$201,BL$2,0)))</f>
        <v>-12</v>
      </c>
      <c r="BM134" s="321">
        <f>IF(ISERROR(VLOOKUP($BE134,Tables!$M$3:$U$201,BM$2,0)),"0",(VLOOKUP($BE134,Tables!$M$3:$U$201,BM$2,0)))</f>
        <v>16</v>
      </c>
      <c r="BN134" s="20">
        <v>128</v>
      </c>
      <c r="BO134" s="12">
        <f t="shared" si="42"/>
        <v>108</v>
      </c>
      <c r="BP134" s="13">
        <f t="shared" si="43"/>
        <v>4</v>
      </c>
      <c r="BQ134" s="12">
        <f t="shared" si="44"/>
        <v>68</v>
      </c>
      <c r="BR134" s="13">
        <f t="shared" si="45"/>
        <v>1</v>
      </c>
      <c r="BS134" s="12" t="str">
        <f t="shared" si="46"/>
        <v/>
      </c>
      <c r="BT134" s="16">
        <f t="shared" si="47"/>
        <v>108068000</v>
      </c>
      <c r="BU134" s="13">
        <f t="shared" si="48"/>
        <v>1</v>
      </c>
      <c r="BV134" s="24" t="str">
        <f t="shared" si="49"/>
        <v>0</v>
      </c>
      <c r="BW134" s="14">
        <v>128</v>
      </c>
      <c r="BX134" s="16">
        <f t="shared" si="50"/>
        <v>108068000000</v>
      </c>
      <c r="BY134" s="15" t="e">
        <f>VLOOKUP(E134,#REF!,2,0)</f>
        <v>#REF!</v>
      </c>
      <c r="BZ134" s="15">
        <f t="shared" si="51"/>
        <v>108</v>
      </c>
      <c r="CA134" s="424">
        <f t="shared" si="52"/>
        <v>1</v>
      </c>
    </row>
    <row r="135" spans="1:79" ht="26.25" customHeight="1" thickBot="1" x14ac:dyDescent="0.3">
      <c r="A135" s="55"/>
      <c r="B135" s="726">
        <f t="shared" si="33"/>
        <v>129</v>
      </c>
      <c r="C135" s="727"/>
      <c r="D135" s="350"/>
      <c r="E135" s="38" t="str">
        <f t="shared" si="53"/>
        <v>Mdogg</v>
      </c>
      <c r="F135" s="39">
        <f t="shared" si="54"/>
        <v>1</v>
      </c>
      <c r="G135" s="40">
        <f t="shared" si="34"/>
        <v>18</v>
      </c>
      <c r="H135" s="41">
        <f t="shared" si="35"/>
        <v>3</v>
      </c>
      <c r="I135" s="41">
        <f t="shared" si="36"/>
        <v>1</v>
      </c>
      <c r="J135" s="41">
        <f t="shared" si="37"/>
        <v>14</v>
      </c>
      <c r="K135" s="41">
        <f t="shared" si="38"/>
        <v>13</v>
      </c>
      <c r="L135" s="41">
        <f t="shared" si="39"/>
        <v>66</v>
      </c>
      <c r="M135" s="42">
        <f t="shared" si="40"/>
        <v>-53</v>
      </c>
      <c r="N135" s="43">
        <f t="shared" si="41"/>
        <v>10</v>
      </c>
      <c r="O135" s="408" t="e">
        <f t="shared" si="62"/>
        <v>#REF!</v>
      </c>
      <c r="P135" s="408" t="e">
        <f t="shared" si="62"/>
        <v>#REF!</v>
      </c>
      <c r="Q135" s="408" t="e">
        <f t="shared" si="62"/>
        <v>#REF!</v>
      </c>
      <c r="R135" s="408" t="e">
        <f t="shared" si="62"/>
        <v>#REF!</v>
      </c>
      <c r="S135" s="408" t="e">
        <f t="shared" si="62"/>
        <v>#REF!</v>
      </c>
      <c r="T135" s="408" t="e">
        <f t="shared" si="62"/>
        <v>#REF!</v>
      </c>
      <c r="U135" s="408" t="e">
        <f t="shared" si="62"/>
        <v>#REF!</v>
      </c>
      <c r="V135" s="52" t="e">
        <f t="shared" si="62"/>
        <v>#REF!</v>
      </c>
      <c r="W135" s="409" t="e">
        <f t="shared" si="62"/>
        <v>#REF!</v>
      </c>
      <c r="X135" s="408" t="e">
        <f t="shared" si="62"/>
        <v>#REF!</v>
      </c>
      <c r="Y135" s="408" t="e">
        <f t="shared" si="62"/>
        <v>#REF!</v>
      </c>
      <c r="Z135" s="408" t="e">
        <f t="shared" si="62"/>
        <v>#REF!</v>
      </c>
      <c r="AA135" s="408" t="e">
        <f t="shared" si="62"/>
        <v>#REF!</v>
      </c>
      <c r="AB135" s="408" t="e">
        <f t="shared" si="62"/>
        <v>#REF!</v>
      </c>
      <c r="AC135" s="408" t="e">
        <f t="shared" si="62"/>
        <v>#REF!</v>
      </c>
      <c r="AD135" s="52" t="e">
        <f t="shared" si="62"/>
        <v>#REF!</v>
      </c>
      <c r="AE135" s="52"/>
      <c r="AF135" s="473">
        <f t="shared" ref="AF135:AF171" si="63">N135/G135</f>
        <v>0.55555555555555558</v>
      </c>
      <c r="AG135" s="52"/>
      <c r="AH135" s="463">
        <f t="shared" si="55"/>
        <v>53</v>
      </c>
      <c r="AI135" s="55"/>
      <c r="AJ135" s="481" t="str">
        <f>IF(ISERROR(VLOOKUP(E135,'2004'!$P$10:$AB$18,13,0)),"-",VLOOKUP(E135,'2004'!$P$10:$AB$18,13,0))</f>
        <v>-</v>
      </c>
      <c r="AK135" s="360" t="str">
        <f>IF(ISERROR(VLOOKUP(E135,'2005'!$P$10:$AB$18,13,0)),"-",VLOOKUP(E135,'2005'!$P$10:$AB$18,13,0))</f>
        <v>-</v>
      </c>
      <c r="AL135" s="360" t="str">
        <f>IF(ISERROR(VLOOKUP(E135,'2006'!$P$10:$AB$60,13,0)),"-",VLOOKUP(E135,'2006'!$P$10:$AB$60,13,0))</f>
        <v>-</v>
      </c>
      <c r="AM135" s="360" t="str">
        <f>IF(ISERROR(VLOOKUP(E135,'2007'!$P$10:$AB$60,13,0)),"-",VLOOKUP(E135,'2007'!$P$10:$AB$60,13,0))</f>
        <v>-</v>
      </c>
      <c r="AN135" s="360" t="str">
        <f>IF(ISERROR(VLOOKUP(E135,'2008'!$P$10:$AB$60,13,0)),"-",VLOOKUP(E135,'2008'!$P$10:$AB$60,13,0))</f>
        <v>-</v>
      </c>
      <c r="AO135" s="360" t="str">
        <f>IF(ISERROR(VLOOKUP(E135,'2009'!$P$10:$AB$80,13,0)),"-",VLOOKUP(E135,'2009'!$P$10:$AB$80,13,0))</f>
        <v>-</v>
      </c>
      <c r="AP135" s="360" t="str">
        <f>IF(ISERROR(VLOOKUP(E135,'2010'!$P$10:$AB$42,13,0)),"-",VLOOKUP(E135,'2010'!$P$10:$AB$42,13,0))</f>
        <v>-</v>
      </c>
      <c r="AQ135" s="360" t="str">
        <f>IF(ISERROR(VLOOKUP(E135,'2011'!$P$10:$AB$28,13,0)),"-",VLOOKUP(E135,'2011'!$P$10:$AB$28,13,0))</f>
        <v>-</v>
      </c>
      <c r="AR135" s="360" t="str">
        <f>IF(ISERROR(VLOOKUP(E135,'2012'!$P$10:$AB$46,13,0)),"-",VLOOKUP(E135,'2012'!$P$10:$AB$46,13,0))</f>
        <v>-</v>
      </c>
      <c r="AS135" s="360" t="str">
        <f>IF(ISERROR(VLOOKUP(E135,'2013'!$P$10:$AB$45,13,0)),"-",VLOOKUP(E135,'2013'!$P$10:$AB$45,13,0))</f>
        <v>-</v>
      </c>
      <c r="AT135" s="360" t="str">
        <f>IF(ISERROR(VLOOKUP(E135,'2014'!$P$10:$AB$43,13,0)),"-",VLOOKUP(E135,'2014'!$P$10:$AB$43,13,0))</f>
        <v>-</v>
      </c>
      <c r="AU135" s="360">
        <f>IF(ISERROR(VLOOKUP(E135,'2015'!$P$10:$AB$69,13,0)),"-",VLOOKUP(E135,'2015'!$P$10:$AB$69,13,0))</f>
        <v>53</v>
      </c>
      <c r="AV135" s="360" t="str">
        <f>IF(ISERROR(VLOOKUP(E135,'2016'!$P$10:$AB$49,13,0)),"-",VLOOKUP(E135,'2016'!$P$10:$AB$49,13,0))</f>
        <v>-</v>
      </c>
      <c r="AW135" s="458" t="str">
        <f>IF(ISERROR(VLOOKUP(E135,'2017'!$P$10:$AB$47,13,0)),"-",VLOOKUP(E135,'2017'!$P$10:$AB$47,13,0))</f>
        <v>-</v>
      </c>
      <c r="AX135" s="359" t="str">
        <f>IF(ISERROR(VLOOKUP(E135,'2018'!$P$10:$AB$55,13,0)),"-",VLOOKUP(E135,'2018'!$P$10:$AB$55,13,0))</f>
        <v>-</v>
      </c>
      <c r="AY135" s="359" t="str">
        <f>IF(ISERROR(VLOOKUP(E135,'2019'!$P$10:$AB$55,13,0)),"-",VLOOKUP(E135,'2019'!$P$10:$AB$55,13,0))</f>
        <v>-</v>
      </c>
      <c r="AZ135" s="359" t="str">
        <f>IF(ISERROR(VLOOKUP(E135,'2020'!$P$10:$AB$47,13,0)),"-",VLOOKUP(E135,'2020'!$P$10:$AB$47,13,0))</f>
        <v>-</v>
      </c>
      <c r="BA135" s="480" t="str">
        <f>IF(ISERROR(VLOOKUP(E135,'2021'!$P$10:$AB$47,13,0)),"-",VLOOKUP(E135,'2021'!$P$10:$AB$47,13,0))</f>
        <v>-</v>
      </c>
      <c r="BB135" s="358"/>
      <c r="BD135" s="25">
        <f t="shared" si="56"/>
        <v>54</v>
      </c>
      <c r="BE135" s="5" t="s">
        <v>275</v>
      </c>
      <c r="BF135" s="3">
        <f>IF(ISERROR(VLOOKUP($BE135,Tables!$M$3:$U$201,BF$2,0)),"0",(VLOOKUP($BE135,Tables!$M$3:$U$201,BF$2,0)))</f>
        <v>63</v>
      </c>
      <c r="BG135" s="4">
        <f>IF(ISERROR(VLOOKUP($BE135,Tables!$M$3:$U$201,BG$2,0)),"0",(VLOOKUP($BE135,Tables!$M$3:$U$201,BG$2,0)))</f>
        <v>19</v>
      </c>
      <c r="BH135" s="4">
        <f>IF(ISERROR(VLOOKUP($BE135,Tables!$M$3:$U$201,BH$2,0)),"0",(VLOOKUP($BE135,Tables!$M$3:$U$201,BH$2,0)))</f>
        <v>9</v>
      </c>
      <c r="BI135" s="4">
        <f>IF(ISERROR(VLOOKUP($BE135,Tables!$M$3:$U$201,BI$2,0)),"0",(VLOOKUP($BE135,Tables!$M$3:$U$201,BI$2,0)))</f>
        <v>35</v>
      </c>
      <c r="BJ135" s="4">
        <f>IF(ISERROR(VLOOKUP($BE135,Tables!$M$3:$U$201,BJ$2,0)),"0",(VLOOKUP($BE135,Tables!$M$3:$U$201,BJ$2,0)))</f>
        <v>98</v>
      </c>
      <c r="BK135" s="4">
        <f>IF(ISERROR(VLOOKUP($BE135,Tables!$M$3:$U$201,BK$2,0)),"0",(VLOOKUP($BE135,Tables!$M$3:$U$201,BK$2,0)))</f>
        <v>133</v>
      </c>
      <c r="BL135" s="4">
        <f>IF(ISERROR(VLOOKUP($BE135,Tables!$M$3:$U$201,BL$2,0)),"0",(VLOOKUP($BE135,Tables!$M$3:$U$201,BL$2,0)))</f>
        <v>-35</v>
      </c>
      <c r="BM135" s="321">
        <f>IF(ISERROR(VLOOKUP($BE135,Tables!$M$3:$U$201,BM$2,0)),"0",(VLOOKUP($BE135,Tables!$M$3:$U$201,BM$2,0)))</f>
        <v>66</v>
      </c>
      <c r="BN135" s="20">
        <v>129</v>
      </c>
      <c r="BO135" s="12">
        <f t="shared" si="42"/>
        <v>54</v>
      </c>
      <c r="BP135" s="13">
        <f t="shared" si="43"/>
        <v>1</v>
      </c>
      <c r="BQ135" s="12" t="str">
        <f t="shared" si="44"/>
        <v/>
      </c>
      <c r="BR135" s="13">
        <f t="shared" si="45"/>
        <v>1</v>
      </c>
      <c r="BS135" s="12" t="str">
        <f t="shared" si="46"/>
        <v/>
      </c>
      <c r="BT135" s="16">
        <f t="shared" si="47"/>
        <v>54000000</v>
      </c>
      <c r="BU135" s="13">
        <f t="shared" si="48"/>
        <v>1</v>
      </c>
      <c r="BV135" s="24" t="str">
        <f t="shared" si="49"/>
        <v>0</v>
      </c>
      <c r="BW135" s="14">
        <v>129</v>
      </c>
      <c r="BX135" s="16">
        <f t="shared" si="50"/>
        <v>54000000000</v>
      </c>
      <c r="BY135" s="15" t="e">
        <f>VLOOKUP(E135,#REF!,2,0)</f>
        <v>#REF!</v>
      </c>
      <c r="BZ135" s="15">
        <f t="shared" si="51"/>
        <v>54</v>
      </c>
      <c r="CA135" s="424">
        <f t="shared" si="52"/>
        <v>1</v>
      </c>
    </row>
    <row r="136" spans="1:79" ht="26.25" customHeight="1" thickBot="1" x14ac:dyDescent="0.3">
      <c r="A136" s="55"/>
      <c r="B136" s="726">
        <f t="shared" ref="B136:B188" si="64">IF(CA136=0,"-",VLOOKUP(E136,$BE$7:$BZ$188,22,0))</f>
        <v>130</v>
      </c>
      <c r="C136" s="727"/>
      <c r="D136" s="350"/>
      <c r="E136" s="38" t="str">
        <f t="shared" si="53"/>
        <v>olesio</v>
      </c>
      <c r="F136" s="39">
        <f t="shared" si="54"/>
        <v>2</v>
      </c>
      <c r="G136" s="40">
        <f t="shared" ref="G136:G188" si="65">IF(ISNA(VLOOKUP($B136,$BD$7:$BF$188,3,0)),0,VLOOKUP($B136,$BD$7:$BF$188,3,0))</f>
        <v>30</v>
      </c>
      <c r="H136" s="41">
        <f t="shared" ref="H136:H188" si="66">IF(ISNA(VLOOKUP($B136,$BD$7:$BG$188,4,0)),0,VLOOKUP($B136,$BD$7:$BG$188,4,0))</f>
        <v>3</v>
      </c>
      <c r="I136" s="41">
        <f t="shared" ref="I136:I188" si="67">IF(ISNA(VLOOKUP($B136,$BD$7:$BH$188,5,0)),0,VLOOKUP($B136,$BD$7:$BH$188,5,0))</f>
        <v>1</v>
      </c>
      <c r="J136" s="41">
        <f t="shared" ref="J136:J188" si="68">IF(ISNA(VLOOKUP($B136,$BD$7:$BI$188,6,0)),0,VLOOKUP($B136,$BD$7:$BI$188,6,0))</f>
        <v>26</v>
      </c>
      <c r="K136" s="41">
        <f t="shared" ref="K136:K188" si="69">IF(ISNA(VLOOKUP($B136,$BD$7:$BJ$188,7,0)),0,VLOOKUP($B136,$BD$7:$BJ$188,7,0))</f>
        <v>29</v>
      </c>
      <c r="L136" s="41">
        <f t="shared" ref="L136:L188" si="70">IF(ISNA(VLOOKUP($B136,$BD$7:$BK$188,8,0)),0,VLOOKUP($B136,$BD$7:$BK$188,8,0))</f>
        <v>119</v>
      </c>
      <c r="M136" s="42">
        <f t="shared" ref="M136:M188" si="71">IF(ISNA(VLOOKUP($B136,$BD$7:$BL$188,9,0)),0,VLOOKUP($B136,$BD$7:$BL$188,9,0))</f>
        <v>-90</v>
      </c>
      <c r="N136" s="43">
        <f t="shared" ref="N136:N188" si="72">IF(ISNA(VLOOKUP($B136,$BD$7:$BM$188,10,0)),0,VLOOKUP($B136,$BD$7:$BM$188,10,0))</f>
        <v>10</v>
      </c>
      <c r="O136" s="406" t="e">
        <f t="shared" si="62"/>
        <v>#REF!</v>
      </c>
      <c r="P136" s="406" t="e">
        <f t="shared" si="62"/>
        <v>#REF!</v>
      </c>
      <c r="Q136" s="406" t="e">
        <f t="shared" si="62"/>
        <v>#REF!</v>
      </c>
      <c r="R136" s="406" t="e">
        <f t="shared" si="62"/>
        <v>#REF!</v>
      </c>
      <c r="S136" s="406" t="e">
        <f t="shared" si="62"/>
        <v>#REF!</v>
      </c>
      <c r="T136" s="406" t="e">
        <f t="shared" si="62"/>
        <v>#REF!</v>
      </c>
      <c r="U136" s="406" t="e">
        <f t="shared" si="62"/>
        <v>#REF!</v>
      </c>
      <c r="V136" s="54" t="e">
        <f t="shared" si="62"/>
        <v>#REF!</v>
      </c>
      <c r="W136" s="407" t="e">
        <f t="shared" si="62"/>
        <v>#REF!</v>
      </c>
      <c r="X136" s="406" t="e">
        <f t="shared" si="62"/>
        <v>#REF!</v>
      </c>
      <c r="Y136" s="406" t="e">
        <f t="shared" si="62"/>
        <v>#REF!</v>
      </c>
      <c r="Z136" s="406" t="e">
        <f t="shared" si="62"/>
        <v>#REF!</v>
      </c>
      <c r="AA136" s="406" t="e">
        <f t="shared" si="62"/>
        <v>#REF!</v>
      </c>
      <c r="AB136" s="406" t="e">
        <f t="shared" si="62"/>
        <v>#REF!</v>
      </c>
      <c r="AC136" s="406" t="e">
        <f t="shared" si="62"/>
        <v>#REF!</v>
      </c>
      <c r="AD136" s="54" t="e">
        <f t="shared" si="62"/>
        <v>#REF!</v>
      </c>
      <c r="AE136" s="54"/>
      <c r="AF136" s="462">
        <f t="shared" si="63"/>
        <v>0.33333333333333331</v>
      </c>
      <c r="AG136" s="54"/>
      <c r="AH136" s="463">
        <f t="shared" si="55"/>
        <v>30</v>
      </c>
      <c r="AI136" s="55"/>
      <c r="AJ136" s="481" t="str">
        <f>IF(ISERROR(VLOOKUP(E136,'2004'!$P$10:$AB$18,13,0)),"-",VLOOKUP(E136,'2004'!$P$10:$AB$18,13,0))</f>
        <v>-</v>
      </c>
      <c r="AK136" s="360" t="str">
        <f>IF(ISERROR(VLOOKUP(E136,'2005'!$P$10:$AB$18,13,0)),"-",VLOOKUP(E136,'2005'!$P$10:$AB$18,13,0))</f>
        <v>-</v>
      </c>
      <c r="AL136" s="360" t="str">
        <f>IF(ISERROR(VLOOKUP(E136,'2006'!$P$10:$AB$60,13,0)),"-",VLOOKUP(E136,'2006'!$P$10:$AB$60,13,0))</f>
        <v>-</v>
      </c>
      <c r="AM136" s="360" t="str">
        <f>IF(ISERROR(VLOOKUP(E136,'2007'!$P$10:$AB$60,13,0)),"-",VLOOKUP(E136,'2007'!$P$10:$AB$60,13,0))</f>
        <v>-</v>
      </c>
      <c r="AN136" s="360" t="str">
        <f>IF(ISERROR(VLOOKUP(E136,'2008'!$P$10:$AB$60,13,0)),"-",VLOOKUP(E136,'2008'!$P$10:$AB$60,13,0))</f>
        <v>-</v>
      </c>
      <c r="AO136" s="360" t="str">
        <f>IF(ISERROR(VLOOKUP(E136,'2009'!$P$10:$AB$80,13,0)),"-",VLOOKUP(E136,'2009'!$P$10:$AB$80,13,0))</f>
        <v>-</v>
      </c>
      <c r="AP136" s="360">
        <f>IF(ISERROR(VLOOKUP(E136,'2010'!$P$10:$AB$42,13,0)),"-",VLOOKUP(E136,'2010'!$P$10:$AB$42,13,0))</f>
        <v>30</v>
      </c>
      <c r="AQ136" s="360" t="str">
        <f>IF(ISERROR(VLOOKUP(E136,'2011'!$P$10:$AB$28,13,0)),"-",VLOOKUP(E136,'2011'!$P$10:$AB$28,13,0))</f>
        <v>-</v>
      </c>
      <c r="AR136" s="360" t="str">
        <f>IF(ISERROR(VLOOKUP(E136,'2012'!$P$10:$AB$46,13,0)),"-",VLOOKUP(E136,'2012'!$P$10:$AB$46,13,0))</f>
        <v>-</v>
      </c>
      <c r="AS136" s="360" t="str">
        <f>IF(ISERROR(VLOOKUP(E136,'2013'!$P$10:$AB$45,13,0)),"-",VLOOKUP(E136,'2013'!$P$10:$AB$45,13,0))</f>
        <v>-</v>
      </c>
      <c r="AT136" s="360" t="str">
        <f>IF(ISERROR(VLOOKUP(E136,'2014'!$P$10:$AB$43,13,0)),"-",VLOOKUP(E136,'2014'!$P$10:$AB$43,13,0))</f>
        <v>-</v>
      </c>
      <c r="AU136" s="360">
        <f>IF(ISERROR(VLOOKUP(E136,'2015'!$P$10:$AB$69,13,0)),"-",VLOOKUP(E136,'2015'!$P$10:$AB$69,13,0))</f>
        <v>47</v>
      </c>
      <c r="AV136" s="360" t="str">
        <f>IF(ISERROR(VLOOKUP(E136,'2016'!$P$10:$AB$49,13,0)),"-",VLOOKUP(E136,'2016'!$P$10:$AB$49,13,0))</f>
        <v>-</v>
      </c>
      <c r="AW136" s="458" t="str">
        <f>IF(ISERROR(VLOOKUP(E136,'2017'!$P$10:$AB$47,13,0)),"-",VLOOKUP(E136,'2017'!$P$10:$AB$47,13,0))</f>
        <v>-</v>
      </c>
      <c r="AX136" s="359" t="str">
        <f>IF(ISERROR(VLOOKUP(E136,'2018'!$P$10:$AB$55,13,0)),"-",VLOOKUP(E136,'2018'!$P$10:$AB$55,13,0))</f>
        <v>-</v>
      </c>
      <c r="AY136" s="359" t="str">
        <f>IF(ISERROR(VLOOKUP(E136,'2019'!$P$10:$AB$55,13,0)),"-",VLOOKUP(E136,'2019'!$P$10:$AB$55,13,0))</f>
        <v>-</v>
      </c>
      <c r="AZ136" s="359" t="str">
        <f>IF(ISERROR(VLOOKUP(E136,'2020'!$P$10:$AB$47,13,0)),"-",VLOOKUP(E136,'2020'!$P$10:$AB$47,13,0))</f>
        <v>-</v>
      </c>
      <c r="BA136" s="480" t="str">
        <f>IF(ISERROR(VLOOKUP(E136,'2021'!$P$10:$AB$47,13,0)),"-",VLOOKUP(E136,'2021'!$P$10:$AB$47,13,0))</f>
        <v>-</v>
      </c>
      <c r="BB136" s="358"/>
      <c r="BD136" s="25">
        <f t="shared" si="56"/>
        <v>30</v>
      </c>
      <c r="BE136" s="5" t="s">
        <v>205</v>
      </c>
      <c r="BF136" s="3">
        <f>IF(ISERROR(VLOOKUP($BE136,Tables!$M$3:$U$201,BF$2,0)),"0",(VLOOKUP($BE136,Tables!$M$3:$U$201,BF$2,0)))</f>
        <v>96</v>
      </c>
      <c r="BG136" s="4">
        <f>IF(ISERROR(VLOOKUP($BE136,Tables!$M$3:$U$201,BG$2,0)),"0",(VLOOKUP($BE136,Tables!$M$3:$U$201,BG$2,0)))</f>
        <v>40</v>
      </c>
      <c r="BH136" s="4">
        <f>IF(ISERROR(VLOOKUP($BE136,Tables!$M$3:$U$201,BH$2,0)),"0",(VLOOKUP($BE136,Tables!$M$3:$U$201,BH$2,0)))</f>
        <v>18</v>
      </c>
      <c r="BI136" s="4">
        <f>IF(ISERROR(VLOOKUP($BE136,Tables!$M$3:$U$201,BI$2,0)),"0",(VLOOKUP($BE136,Tables!$M$3:$U$201,BI$2,0)))</f>
        <v>38</v>
      </c>
      <c r="BJ136" s="4">
        <f>IF(ISERROR(VLOOKUP($BE136,Tables!$M$3:$U$201,BJ$2,0)),"0",(VLOOKUP($BE136,Tables!$M$3:$U$201,BJ$2,0)))</f>
        <v>190</v>
      </c>
      <c r="BK136" s="4">
        <f>IF(ISERROR(VLOOKUP($BE136,Tables!$M$3:$U$201,BK$2,0)),"0",(VLOOKUP($BE136,Tables!$M$3:$U$201,BK$2,0)))</f>
        <v>175</v>
      </c>
      <c r="BL136" s="4">
        <f>IF(ISERROR(VLOOKUP($BE136,Tables!$M$3:$U$201,BL$2,0)),"0",(VLOOKUP($BE136,Tables!$M$3:$U$201,BL$2,0)))</f>
        <v>15</v>
      </c>
      <c r="BM136" s="321">
        <f>IF(ISERROR(VLOOKUP($BE136,Tables!$M$3:$U$201,BM$2,0)),"0",(VLOOKUP($BE136,Tables!$M$3:$U$201,BM$2,0)))</f>
        <v>138</v>
      </c>
      <c r="BN136" s="20">
        <v>130</v>
      </c>
      <c r="BO136" s="12">
        <f t="shared" ref="BO136:BO188" si="73">IF(BF136=0,"999",RANK(BM136,BM$7:BM$188))</f>
        <v>30</v>
      </c>
      <c r="BP136" s="13">
        <f t="shared" ref="BP136:BP188" si="74">COUNTIF($BO$7:$BO$188,BO136)</f>
        <v>1</v>
      </c>
      <c r="BQ136" s="12" t="str">
        <f t="shared" ref="BQ136:BQ188" si="75">IF(BP136=1,"",RANK(BL136,$BL$7:$BL$188))</f>
        <v/>
      </c>
      <c r="BR136" s="13">
        <f t="shared" ref="BR136:BR188" si="76">IF(BQ136="",1,COUNTIF($BQ$7:$BQ$188,BQ136))</f>
        <v>1</v>
      </c>
      <c r="BS136" s="12" t="str">
        <f t="shared" ref="BS136:BS188" si="77">IF(BR136=1,"",RANK(BJ136,$BJ$7:$BJ$188))</f>
        <v/>
      </c>
      <c r="BT136" s="16">
        <f t="shared" ref="BT136:BT188" si="78">VALUE(BO136&amp;IF(BP136=1,"000",TEXT(RANK(BL136,$BL$7:$BL$188),"000"))&amp;IF(BR136=1,"000",TEXT(RANK(BJ136,$BJ$7:$BJ$188),"000")))</f>
        <v>30000000</v>
      </c>
      <c r="BU136" s="13">
        <f t="shared" ref="BU136:BU188" si="79">IF(BT136="",1,COUNTIF($BT$7:$BT$188,BT136))</f>
        <v>1</v>
      </c>
      <c r="BV136" s="24" t="str">
        <f t="shared" ref="BV136:BV188" si="80">IF(BU136=1,"0",BW136)</f>
        <v>0</v>
      </c>
      <c r="BW136" s="14">
        <v>130</v>
      </c>
      <c r="BX136" s="16">
        <f t="shared" ref="BX136:BX188" si="81">VALUE(BO136&amp;IF(BP136=1,"000",TEXT(RANK(BL136,$BL$7:$BL$188),"000"))&amp;IF(BR136=1,"000",TEXT(RANK(BJ136,$BJ$7:$BJ$188),"000"))&amp;TEXT(BV136,"000"))</f>
        <v>30000000000</v>
      </c>
      <c r="BY136" s="15" t="e">
        <f>VLOOKUP(E136,#REF!,2,0)</f>
        <v>#REF!</v>
      </c>
      <c r="BZ136" s="15">
        <f t="shared" ref="BZ136:BZ188" si="82">IF(BT136="","",RANK(BT136,$BT$7:$BT$188,1))</f>
        <v>30</v>
      </c>
      <c r="CA136" s="424">
        <f t="shared" ref="CA136:CA167" si="83">IF(VLOOKUP(BN136,$BD$7:$BF$188,3,0)&gt;0,1,0)</f>
        <v>1</v>
      </c>
    </row>
    <row r="137" spans="1:79" ht="26.25" customHeight="1" thickBot="1" x14ac:dyDescent="0.3">
      <c r="A137" s="55"/>
      <c r="B137" s="726">
        <f t="shared" si="64"/>
        <v>131</v>
      </c>
      <c r="C137" s="727"/>
      <c r="D137" s="350"/>
      <c r="E137" s="38" t="str">
        <f t="shared" ref="E137:E188" si="84">IF(CA137=0,"-",VLOOKUP($BN137,$BD$7:$BE$188,2,0))</f>
        <v>Big Brother LS</v>
      </c>
      <c r="F137" s="39">
        <f t="shared" ref="F137:F187" si="85">COUNT(AJ137:BA137)</f>
        <v>1</v>
      </c>
      <c r="G137" s="40">
        <f t="shared" si="65"/>
        <v>12</v>
      </c>
      <c r="H137" s="41">
        <f t="shared" si="66"/>
        <v>3</v>
      </c>
      <c r="I137" s="41">
        <f t="shared" si="67"/>
        <v>0</v>
      </c>
      <c r="J137" s="41">
        <f t="shared" si="68"/>
        <v>9</v>
      </c>
      <c r="K137" s="41">
        <f t="shared" si="69"/>
        <v>21</v>
      </c>
      <c r="L137" s="41">
        <f t="shared" si="70"/>
        <v>35</v>
      </c>
      <c r="M137" s="42">
        <f t="shared" si="71"/>
        <v>-14</v>
      </c>
      <c r="N137" s="43">
        <f t="shared" si="72"/>
        <v>9</v>
      </c>
      <c r="O137" s="406" t="e">
        <f t="shared" ref="O137:AD146" si="86">IF(ISNA(VLOOKUP($B137,$BD$7:$BM$183,COLUMN()-3,0)),0,VLOOKUP($B137,$BD$7:$BM$183,COLUMN()-3,0))</f>
        <v>#REF!</v>
      </c>
      <c r="P137" s="406" t="e">
        <f t="shared" si="86"/>
        <v>#REF!</v>
      </c>
      <c r="Q137" s="406" t="e">
        <f t="shared" si="86"/>
        <v>#REF!</v>
      </c>
      <c r="R137" s="406" t="e">
        <f t="shared" si="86"/>
        <v>#REF!</v>
      </c>
      <c r="S137" s="406" t="e">
        <f t="shared" si="86"/>
        <v>#REF!</v>
      </c>
      <c r="T137" s="406" t="e">
        <f t="shared" si="86"/>
        <v>#REF!</v>
      </c>
      <c r="U137" s="406" t="e">
        <f t="shared" si="86"/>
        <v>#REF!</v>
      </c>
      <c r="V137" s="54" t="e">
        <f t="shared" si="86"/>
        <v>#REF!</v>
      </c>
      <c r="W137" s="407" t="e">
        <f t="shared" si="86"/>
        <v>#REF!</v>
      </c>
      <c r="X137" s="406" t="e">
        <f t="shared" si="86"/>
        <v>#REF!</v>
      </c>
      <c r="Y137" s="406" t="e">
        <f t="shared" si="86"/>
        <v>#REF!</v>
      </c>
      <c r="Z137" s="406" t="e">
        <f t="shared" si="86"/>
        <v>#REF!</v>
      </c>
      <c r="AA137" s="406" t="e">
        <f t="shared" si="86"/>
        <v>#REF!</v>
      </c>
      <c r="AB137" s="406" t="e">
        <f t="shared" si="86"/>
        <v>#REF!</v>
      </c>
      <c r="AC137" s="406" t="e">
        <f t="shared" si="86"/>
        <v>#REF!</v>
      </c>
      <c r="AD137" s="54" t="e">
        <f t="shared" si="86"/>
        <v>#REF!</v>
      </c>
      <c r="AE137" s="54"/>
      <c r="AF137" s="462">
        <f t="shared" si="63"/>
        <v>0.75</v>
      </c>
      <c r="AG137" s="54"/>
      <c r="AH137" s="463">
        <f t="shared" ref="AH137:AH187" si="87">MIN(AJ137:BA137)</f>
        <v>6</v>
      </c>
      <c r="AI137" s="55"/>
      <c r="AJ137" s="481">
        <f>IF(ISERROR(VLOOKUP(E137,'2004'!$P$10:$AB$18,13,0)),"-",VLOOKUP(E137,'2004'!$P$10:$AB$18,13,0))</f>
        <v>6</v>
      </c>
      <c r="AK137" s="360" t="str">
        <f>IF(ISERROR(VLOOKUP(E137,'2005'!$P$10:$AB$18,13,0)),"-",VLOOKUP(E137,'2005'!$P$10:$AB$18,13,0))</f>
        <v>-</v>
      </c>
      <c r="AL137" s="360" t="str">
        <f>IF(ISERROR(VLOOKUP(E137,'2006'!$P$10:$AB$60,13,0)),"-",VLOOKUP(E137,'2006'!$P$10:$AB$60,13,0))</f>
        <v>-</v>
      </c>
      <c r="AM137" s="360" t="str">
        <f>IF(ISERROR(VLOOKUP(E137,'2007'!$P$10:$AB$60,13,0)),"-",VLOOKUP(E137,'2007'!$P$10:$AB$60,13,0))</f>
        <v>-</v>
      </c>
      <c r="AN137" s="360" t="str">
        <f>IF(ISERROR(VLOOKUP(E137,'2008'!$P$10:$AB$60,13,0)),"-",VLOOKUP(E137,'2008'!$P$10:$AB$60,13,0))</f>
        <v>-</v>
      </c>
      <c r="AO137" s="360" t="str">
        <f>IF(ISERROR(VLOOKUP(E137,'2009'!$P$10:$AB$80,13,0)),"-",VLOOKUP(E137,'2009'!$P$10:$AB$80,13,0))</f>
        <v>-</v>
      </c>
      <c r="AP137" s="360" t="str">
        <f>IF(ISERROR(VLOOKUP(E137,'2010'!$P$10:$AB$42,13,0)),"-",VLOOKUP(E137,'2010'!$P$10:$AB$42,13,0))</f>
        <v>-</v>
      </c>
      <c r="AQ137" s="360" t="str">
        <f>IF(ISERROR(VLOOKUP(E137,'2011'!$P$10:$AB$28,13,0)),"-",VLOOKUP(E137,'2011'!$P$10:$AB$28,13,0))</f>
        <v>-</v>
      </c>
      <c r="AR137" s="360" t="str">
        <f>IF(ISERROR(VLOOKUP(E137,'2012'!$P$10:$AB$46,13,0)),"-",VLOOKUP(E137,'2012'!$P$10:$AB$46,13,0))</f>
        <v>-</v>
      </c>
      <c r="AS137" s="360" t="str">
        <f>IF(ISERROR(VLOOKUP(E137,'2013'!$P$10:$AB$45,13,0)),"-",VLOOKUP(E137,'2013'!$P$10:$AB$45,13,0))</f>
        <v>-</v>
      </c>
      <c r="AT137" s="360" t="str">
        <f>IF(ISERROR(VLOOKUP(E137,'2014'!$P$10:$AB$43,13,0)),"-",VLOOKUP(E137,'2014'!$P$10:$AB$43,13,0))</f>
        <v>-</v>
      </c>
      <c r="AU137" s="360" t="str">
        <f>IF(ISERROR(VLOOKUP(E137,'2015'!$P$10:$AB$69,13,0)),"-",VLOOKUP(E137,'2015'!$P$10:$AB$69,13,0))</f>
        <v>-</v>
      </c>
      <c r="AV137" s="360" t="str">
        <f>IF(ISERROR(VLOOKUP(E137,'2016'!$P$10:$AB$49,13,0)),"-",VLOOKUP(E137,'2016'!$P$10:$AB$49,13,0))</f>
        <v>-</v>
      </c>
      <c r="AW137" s="458" t="str">
        <f>IF(ISERROR(VLOOKUP(E137,'2017'!$P$10:$AB$47,13,0)),"-",VLOOKUP(E137,'2017'!$P$10:$AB$47,13,0))</f>
        <v>-</v>
      </c>
      <c r="AX137" s="359" t="str">
        <f>IF(ISERROR(VLOOKUP(E137,'2018'!$P$10:$AB$55,13,0)),"-",VLOOKUP(E137,'2018'!$P$10:$AB$55,13,0))</f>
        <v>-</v>
      </c>
      <c r="AY137" s="359" t="str">
        <f>IF(ISERROR(VLOOKUP(E137,'2019'!$P$10:$AB$55,13,0)),"-",VLOOKUP(E137,'2019'!$P$10:$AB$55,13,0))</f>
        <v>-</v>
      </c>
      <c r="AZ137" s="359" t="str">
        <f>IF(ISERROR(VLOOKUP(E137,'2020'!$P$10:$AB$47,13,0)),"-",VLOOKUP(E137,'2020'!$P$10:$AB$47,13,0))</f>
        <v>-</v>
      </c>
      <c r="BA137" s="480" t="str">
        <f>IF(ISERROR(VLOOKUP(E137,'2021'!$P$10:$AB$47,13,0)),"-",VLOOKUP(E137,'2021'!$P$10:$AB$47,13,0))</f>
        <v>-</v>
      </c>
      <c r="BB137" s="358"/>
      <c r="BD137" s="25">
        <f t="shared" ref="BD137:BD188" si="88">IF(BX137="","",RANK(BX137,$BX$7:$BX$188,1))</f>
        <v>37</v>
      </c>
      <c r="BE137" s="5" t="s">
        <v>277</v>
      </c>
      <c r="BF137" s="3">
        <f>IF(ISERROR(VLOOKUP($BE137,Tables!$M$3:$U$201,BF$2,0)),"0",(VLOOKUP($BE137,Tables!$M$3:$U$201,BF$2,0)))</f>
        <v>130</v>
      </c>
      <c r="BG137" s="4">
        <f>IF(ISERROR(VLOOKUP($BE137,Tables!$M$3:$U$201,BG$2,0)),"0",(VLOOKUP($BE137,Tables!$M$3:$U$201,BG$2,0)))</f>
        <v>33</v>
      </c>
      <c r="BH137" s="4">
        <f>IF(ISERROR(VLOOKUP($BE137,Tables!$M$3:$U$201,BH$2,0)),"0",(VLOOKUP($BE137,Tables!$M$3:$U$201,BH$2,0)))</f>
        <v>11</v>
      </c>
      <c r="BI137" s="4">
        <f>IF(ISERROR(VLOOKUP($BE137,Tables!$M$3:$U$201,BI$2,0)),"0",(VLOOKUP($BE137,Tables!$M$3:$U$201,BI$2,0)))</f>
        <v>88</v>
      </c>
      <c r="BJ137" s="4">
        <f>IF(ISERROR(VLOOKUP($BE137,Tables!$M$3:$U$201,BJ$2,0)),"0",(VLOOKUP($BE137,Tables!$M$3:$U$201,BJ$2,0)))</f>
        <v>161</v>
      </c>
      <c r="BK137" s="4">
        <f>IF(ISERROR(VLOOKUP($BE137,Tables!$M$3:$U$201,BK$2,0)),"0",(VLOOKUP($BE137,Tables!$M$3:$U$201,BK$2,0)))</f>
        <v>368</v>
      </c>
      <c r="BL137" s="4">
        <f>IF(ISERROR(VLOOKUP($BE137,Tables!$M$3:$U$201,BL$2,0)),"0",(VLOOKUP($BE137,Tables!$M$3:$U$201,BL$2,0)))</f>
        <v>-207</v>
      </c>
      <c r="BM137" s="321">
        <f>IF(ISERROR(VLOOKUP($BE137,Tables!$M$3:$U$201,BM$2,0)),"0",(VLOOKUP($BE137,Tables!$M$3:$U$201,BM$2,0)))</f>
        <v>110</v>
      </c>
      <c r="BN137" s="20">
        <v>131</v>
      </c>
      <c r="BO137" s="12">
        <f t="shared" si="73"/>
        <v>37</v>
      </c>
      <c r="BP137" s="13">
        <f t="shared" si="74"/>
        <v>1</v>
      </c>
      <c r="BQ137" s="12" t="str">
        <f t="shared" si="75"/>
        <v/>
      </c>
      <c r="BR137" s="13">
        <f t="shared" si="76"/>
        <v>1</v>
      </c>
      <c r="BS137" s="12" t="str">
        <f t="shared" si="77"/>
        <v/>
      </c>
      <c r="BT137" s="16">
        <f t="shared" si="78"/>
        <v>37000000</v>
      </c>
      <c r="BU137" s="13">
        <f t="shared" si="79"/>
        <v>1</v>
      </c>
      <c r="BV137" s="24" t="str">
        <f t="shared" si="80"/>
        <v>0</v>
      </c>
      <c r="BW137" s="14">
        <v>131</v>
      </c>
      <c r="BX137" s="16">
        <f t="shared" si="81"/>
        <v>37000000000</v>
      </c>
      <c r="BY137" s="15" t="e">
        <f>VLOOKUP(E137,#REF!,2,0)</f>
        <v>#REF!</v>
      </c>
      <c r="BZ137" s="15">
        <f t="shared" si="82"/>
        <v>37</v>
      </c>
      <c r="CA137" s="424">
        <f t="shared" si="83"/>
        <v>1</v>
      </c>
    </row>
    <row r="138" spans="1:79" ht="26.25" customHeight="1" thickBot="1" x14ac:dyDescent="0.3">
      <c r="A138" s="55"/>
      <c r="B138" s="726">
        <f t="shared" si="64"/>
        <v>132</v>
      </c>
      <c r="C138" s="727"/>
      <c r="D138" s="350"/>
      <c r="E138" s="38" t="str">
        <f t="shared" si="84"/>
        <v>LeMaN</v>
      </c>
      <c r="F138" s="39">
        <f t="shared" si="85"/>
        <v>1</v>
      </c>
      <c r="G138" s="40">
        <f t="shared" si="65"/>
        <v>14</v>
      </c>
      <c r="H138" s="41">
        <f t="shared" si="66"/>
        <v>3</v>
      </c>
      <c r="I138" s="41">
        <f t="shared" si="67"/>
        <v>0</v>
      </c>
      <c r="J138" s="41">
        <f t="shared" si="68"/>
        <v>11</v>
      </c>
      <c r="K138" s="41">
        <f t="shared" si="69"/>
        <v>13</v>
      </c>
      <c r="L138" s="41">
        <f t="shared" si="70"/>
        <v>38</v>
      </c>
      <c r="M138" s="42">
        <f t="shared" si="71"/>
        <v>-25</v>
      </c>
      <c r="N138" s="43">
        <f t="shared" si="72"/>
        <v>9</v>
      </c>
      <c r="O138" s="406" t="e">
        <f t="shared" si="86"/>
        <v>#REF!</v>
      </c>
      <c r="P138" s="406" t="e">
        <f t="shared" si="86"/>
        <v>#REF!</v>
      </c>
      <c r="Q138" s="406" t="e">
        <f t="shared" si="86"/>
        <v>#REF!</v>
      </c>
      <c r="R138" s="406" t="e">
        <f t="shared" si="86"/>
        <v>#REF!</v>
      </c>
      <c r="S138" s="406" t="e">
        <f t="shared" si="86"/>
        <v>#REF!</v>
      </c>
      <c r="T138" s="406" t="e">
        <f t="shared" si="86"/>
        <v>#REF!</v>
      </c>
      <c r="U138" s="406" t="e">
        <f t="shared" si="86"/>
        <v>#REF!</v>
      </c>
      <c r="V138" s="54" t="e">
        <f t="shared" si="86"/>
        <v>#REF!</v>
      </c>
      <c r="W138" s="407" t="e">
        <f t="shared" si="86"/>
        <v>#REF!</v>
      </c>
      <c r="X138" s="406" t="e">
        <f t="shared" si="86"/>
        <v>#REF!</v>
      </c>
      <c r="Y138" s="406" t="e">
        <f t="shared" si="86"/>
        <v>#REF!</v>
      </c>
      <c r="Z138" s="406" t="e">
        <f t="shared" si="86"/>
        <v>#REF!</v>
      </c>
      <c r="AA138" s="406" t="e">
        <f t="shared" si="86"/>
        <v>#REF!</v>
      </c>
      <c r="AB138" s="406" t="e">
        <f t="shared" si="86"/>
        <v>#REF!</v>
      </c>
      <c r="AC138" s="406" t="e">
        <f t="shared" si="86"/>
        <v>#REF!</v>
      </c>
      <c r="AD138" s="54" t="e">
        <f t="shared" si="86"/>
        <v>#REF!</v>
      </c>
      <c r="AE138" s="54"/>
      <c r="AF138" s="462">
        <f t="shared" si="63"/>
        <v>0.6428571428571429</v>
      </c>
      <c r="AG138" s="54"/>
      <c r="AH138" s="463">
        <f t="shared" si="87"/>
        <v>44</v>
      </c>
      <c r="AI138" s="55"/>
      <c r="AJ138" s="481" t="str">
        <f>IF(ISERROR(VLOOKUP(E138,'2004'!$P$10:$AB$18,13,0)),"-",VLOOKUP(E138,'2004'!$P$10:$AB$18,13,0))</f>
        <v>-</v>
      </c>
      <c r="AK138" s="360" t="str">
        <f>IF(ISERROR(VLOOKUP(E138,'2005'!$P$10:$AB$18,13,0)),"-",VLOOKUP(E138,'2005'!$P$10:$AB$18,13,0))</f>
        <v>-</v>
      </c>
      <c r="AL138" s="360" t="str">
        <f>IF(ISERROR(VLOOKUP(E138,'2006'!$P$10:$AB$60,13,0)),"-",VLOOKUP(E138,'2006'!$P$10:$AB$60,13,0))</f>
        <v>-</v>
      </c>
      <c r="AM138" s="360" t="str">
        <f>IF(ISERROR(VLOOKUP(E138,'2007'!$P$10:$AB$60,13,0)),"-",VLOOKUP(E138,'2007'!$P$10:$AB$60,13,0))</f>
        <v>-</v>
      </c>
      <c r="AN138" s="360" t="str">
        <f>IF(ISERROR(VLOOKUP(E138,'2008'!$P$10:$AB$60,13,0)),"-",VLOOKUP(E138,'2008'!$P$10:$AB$60,13,0))</f>
        <v>-</v>
      </c>
      <c r="AO138" s="360">
        <f>IF(ISERROR(VLOOKUP(E138,'2009'!$P$10:$AB$80,13,0)),"-",VLOOKUP(E138,'2009'!$P$10:$AB$80,13,0))</f>
        <v>44</v>
      </c>
      <c r="AP138" s="360" t="str">
        <f>IF(ISERROR(VLOOKUP(E138,'2010'!$P$10:$AB$42,13,0)),"-",VLOOKUP(E138,'2010'!$P$10:$AB$42,13,0))</f>
        <v>-</v>
      </c>
      <c r="AQ138" s="360" t="str">
        <f>IF(ISERROR(VLOOKUP(E138,'2011'!$P$10:$AB$28,13,0)),"-",VLOOKUP(E138,'2011'!$P$10:$AB$28,13,0))</f>
        <v>-</v>
      </c>
      <c r="AR138" s="360" t="str">
        <f>IF(ISERROR(VLOOKUP(E138,'2012'!$P$10:$AB$46,13,0)),"-",VLOOKUP(E138,'2012'!$P$10:$AB$46,13,0))</f>
        <v>-</v>
      </c>
      <c r="AS138" s="360" t="str">
        <f>IF(ISERROR(VLOOKUP(E138,'2013'!$P$10:$AB$45,13,0)),"-",VLOOKUP(E138,'2013'!$P$10:$AB$45,13,0))</f>
        <v>-</v>
      </c>
      <c r="AT138" s="360" t="str">
        <f>IF(ISERROR(VLOOKUP(E138,'2014'!$P$10:$AB$43,13,0)),"-",VLOOKUP(E138,'2014'!$P$10:$AB$43,13,0))</f>
        <v>-</v>
      </c>
      <c r="AU138" s="360" t="str">
        <f>IF(ISERROR(VLOOKUP(E138,'2015'!$P$10:$AB$69,13,0)),"-",VLOOKUP(E138,'2015'!$P$10:$AB$69,13,0))</f>
        <v>-</v>
      </c>
      <c r="AV138" s="360" t="str">
        <f>IF(ISERROR(VLOOKUP(E138,'2016'!$P$10:$AB$49,13,0)),"-",VLOOKUP(E138,'2016'!$P$10:$AB$49,13,0))</f>
        <v>-</v>
      </c>
      <c r="AW138" s="458" t="str">
        <f>IF(ISERROR(VLOOKUP(E138,'2017'!$P$10:$AB$47,13,0)),"-",VLOOKUP(E138,'2017'!$P$10:$AB$47,13,0))</f>
        <v>-</v>
      </c>
      <c r="AX138" s="359" t="str">
        <f>IF(ISERROR(VLOOKUP(E138,'2018'!$P$10:$AB$55,13,0)),"-",VLOOKUP(E138,'2018'!$P$10:$AB$55,13,0))</f>
        <v>-</v>
      </c>
      <c r="AY138" s="359" t="str">
        <f>IF(ISERROR(VLOOKUP(E138,'2019'!$P$10:$AB$55,13,0)),"-",VLOOKUP(E138,'2019'!$P$10:$AB$55,13,0))</f>
        <v>-</v>
      </c>
      <c r="AZ138" s="359" t="str">
        <f>IF(ISERROR(VLOOKUP(E138,'2020'!$P$10:$AB$47,13,0)),"-",VLOOKUP(E138,'2020'!$P$10:$AB$47,13,0))</f>
        <v>-</v>
      </c>
      <c r="BA138" s="480" t="str">
        <f>IF(ISERROR(VLOOKUP(E138,'2021'!$P$10:$AB$47,13,0)),"-",VLOOKUP(E138,'2021'!$P$10:$AB$47,13,0))</f>
        <v>-</v>
      </c>
      <c r="BB138" s="358"/>
      <c r="BD138" s="25">
        <f t="shared" si="88"/>
        <v>182</v>
      </c>
      <c r="BE138" s="5" t="s">
        <v>291</v>
      </c>
      <c r="BF138" s="3">
        <f>IF(ISERROR(VLOOKUP($BE138,Tables!$M$3:$U$201,BF$2,0)),"0",(VLOOKUP($BE138,Tables!$M$3:$U$201,BF$2,0)))</f>
        <v>16</v>
      </c>
      <c r="BG138" s="4">
        <f>IF(ISERROR(VLOOKUP($BE138,Tables!$M$3:$U$201,BG$2,0)),"0",(VLOOKUP($BE138,Tables!$M$3:$U$201,BG$2,0)))</f>
        <v>0</v>
      </c>
      <c r="BH138" s="4">
        <f>IF(ISERROR(VLOOKUP($BE138,Tables!$M$3:$U$201,BH$2,0)),"0",(VLOOKUP($BE138,Tables!$M$3:$U$201,BH$2,0)))</f>
        <v>0</v>
      </c>
      <c r="BI138" s="4">
        <f>IF(ISERROR(VLOOKUP($BE138,Tables!$M$3:$U$201,BI$2,0)),"0",(VLOOKUP($BE138,Tables!$M$3:$U$201,BI$2,0)))</f>
        <v>16</v>
      </c>
      <c r="BJ138" s="4">
        <f>IF(ISERROR(VLOOKUP($BE138,Tables!$M$3:$U$201,BJ$2,0)),"0",(VLOOKUP($BE138,Tables!$M$3:$U$201,BJ$2,0)))</f>
        <v>1</v>
      </c>
      <c r="BK138" s="4">
        <f>IF(ISERROR(VLOOKUP($BE138,Tables!$M$3:$U$201,BK$2,0)),"0",(VLOOKUP($BE138,Tables!$M$3:$U$201,BK$2,0)))</f>
        <v>105</v>
      </c>
      <c r="BL138" s="4">
        <f>IF(ISERROR(VLOOKUP($BE138,Tables!$M$3:$U$201,BL$2,0)),"0",(VLOOKUP($BE138,Tables!$M$3:$U$201,BL$2,0)))</f>
        <v>-104</v>
      </c>
      <c r="BM138" s="321">
        <f>IF(ISERROR(VLOOKUP($BE138,Tables!$M$3:$U$201,BM$2,0)),"0",(VLOOKUP($BE138,Tables!$M$3:$U$201,BM$2,0)))</f>
        <v>0</v>
      </c>
      <c r="BN138" s="315">
        <v>132</v>
      </c>
      <c r="BO138" s="12">
        <f t="shared" si="73"/>
        <v>174</v>
      </c>
      <c r="BP138" s="13">
        <f t="shared" si="74"/>
        <v>9</v>
      </c>
      <c r="BQ138" s="12">
        <f t="shared" si="75"/>
        <v>175</v>
      </c>
      <c r="BR138" s="13">
        <f t="shared" si="76"/>
        <v>1</v>
      </c>
      <c r="BS138" s="12" t="str">
        <f t="shared" si="77"/>
        <v/>
      </c>
      <c r="BT138" s="16">
        <f t="shared" si="78"/>
        <v>174175000</v>
      </c>
      <c r="BU138" s="13">
        <f t="shared" si="79"/>
        <v>1</v>
      </c>
      <c r="BV138" s="24" t="str">
        <f t="shared" si="80"/>
        <v>0</v>
      </c>
      <c r="BW138" s="14">
        <v>132</v>
      </c>
      <c r="BX138" s="16">
        <f t="shared" si="81"/>
        <v>174175000000</v>
      </c>
      <c r="BY138" s="15" t="e">
        <f>VLOOKUP(E138,#REF!,2,0)</f>
        <v>#REF!</v>
      </c>
      <c r="BZ138" s="15">
        <f t="shared" si="82"/>
        <v>182</v>
      </c>
      <c r="CA138" s="424">
        <f t="shared" si="83"/>
        <v>1</v>
      </c>
    </row>
    <row r="139" spans="1:79" ht="26.25" customHeight="1" thickBot="1" x14ac:dyDescent="0.3">
      <c r="A139" s="55"/>
      <c r="B139" s="726">
        <f t="shared" si="64"/>
        <v>133</v>
      </c>
      <c r="C139" s="727"/>
      <c r="D139" s="350"/>
      <c r="E139" s="38" t="str">
        <f t="shared" si="84"/>
        <v>full</v>
      </c>
      <c r="F139" s="39">
        <f t="shared" si="85"/>
        <v>1</v>
      </c>
      <c r="G139" s="40">
        <f t="shared" si="65"/>
        <v>14</v>
      </c>
      <c r="H139" s="41">
        <f t="shared" si="66"/>
        <v>2</v>
      </c>
      <c r="I139" s="41">
        <f t="shared" si="67"/>
        <v>3</v>
      </c>
      <c r="J139" s="41">
        <f t="shared" si="68"/>
        <v>9</v>
      </c>
      <c r="K139" s="41">
        <f t="shared" si="69"/>
        <v>17</v>
      </c>
      <c r="L139" s="41">
        <f t="shared" si="70"/>
        <v>43</v>
      </c>
      <c r="M139" s="42">
        <f t="shared" si="71"/>
        <v>-26</v>
      </c>
      <c r="N139" s="43">
        <f t="shared" si="72"/>
        <v>9</v>
      </c>
      <c r="O139" s="406" t="e">
        <f t="shared" si="86"/>
        <v>#REF!</v>
      </c>
      <c r="P139" s="406" t="e">
        <f t="shared" si="86"/>
        <v>#REF!</v>
      </c>
      <c r="Q139" s="406" t="e">
        <f t="shared" si="86"/>
        <v>#REF!</v>
      </c>
      <c r="R139" s="406" t="e">
        <f t="shared" si="86"/>
        <v>#REF!</v>
      </c>
      <c r="S139" s="406" t="e">
        <f t="shared" si="86"/>
        <v>#REF!</v>
      </c>
      <c r="T139" s="406" t="e">
        <f t="shared" si="86"/>
        <v>#REF!</v>
      </c>
      <c r="U139" s="406" t="e">
        <f t="shared" si="86"/>
        <v>#REF!</v>
      </c>
      <c r="V139" s="54" t="e">
        <f t="shared" si="86"/>
        <v>#REF!</v>
      </c>
      <c r="W139" s="407" t="e">
        <f t="shared" si="86"/>
        <v>#REF!</v>
      </c>
      <c r="X139" s="406" t="e">
        <f t="shared" si="86"/>
        <v>#REF!</v>
      </c>
      <c r="Y139" s="406" t="e">
        <f t="shared" si="86"/>
        <v>#REF!</v>
      </c>
      <c r="Z139" s="406" t="e">
        <f t="shared" si="86"/>
        <v>#REF!</v>
      </c>
      <c r="AA139" s="406" t="e">
        <f t="shared" si="86"/>
        <v>#REF!</v>
      </c>
      <c r="AB139" s="406" t="e">
        <f t="shared" si="86"/>
        <v>#REF!</v>
      </c>
      <c r="AC139" s="406" t="e">
        <f t="shared" si="86"/>
        <v>#REF!</v>
      </c>
      <c r="AD139" s="54" t="e">
        <f t="shared" si="86"/>
        <v>#REF!</v>
      </c>
      <c r="AE139" s="54"/>
      <c r="AF139" s="462">
        <f t="shared" si="63"/>
        <v>0.6428571428571429</v>
      </c>
      <c r="AG139" s="54"/>
      <c r="AH139" s="463">
        <f t="shared" si="87"/>
        <v>31</v>
      </c>
      <c r="AI139" s="55"/>
      <c r="AJ139" s="481" t="str">
        <f>IF(ISERROR(VLOOKUP(E139,'2004'!$P$10:$AB$18,13,0)),"-",VLOOKUP(E139,'2004'!$P$10:$AB$18,13,0))</f>
        <v>-</v>
      </c>
      <c r="AK139" s="360" t="str">
        <f>IF(ISERROR(VLOOKUP(E139,'2005'!$P$10:$AB$18,13,0)),"-",VLOOKUP(E139,'2005'!$P$10:$AB$18,13,0))</f>
        <v>-</v>
      </c>
      <c r="AL139" s="360" t="str">
        <f>IF(ISERROR(VLOOKUP(E139,'2006'!$P$10:$AB$60,13,0)),"-",VLOOKUP(E139,'2006'!$P$10:$AB$60,13,0))</f>
        <v>-</v>
      </c>
      <c r="AM139" s="360" t="str">
        <f>IF(ISERROR(VLOOKUP(E139,'2007'!$P$10:$AB$60,13,0)),"-",VLOOKUP(E139,'2007'!$P$10:$AB$60,13,0))</f>
        <v>-</v>
      </c>
      <c r="AN139" s="360" t="str">
        <f>IF(ISERROR(VLOOKUP(E139,'2008'!$P$10:$AB$60,13,0)),"-",VLOOKUP(E139,'2008'!$P$10:$AB$60,13,0))</f>
        <v>-</v>
      </c>
      <c r="AO139" s="360" t="str">
        <f>IF(ISERROR(VLOOKUP(E139,'2009'!$P$10:$AB$80,13,0)),"-",VLOOKUP(E139,'2009'!$P$10:$AB$80,13,0))</f>
        <v>-</v>
      </c>
      <c r="AP139" s="360" t="str">
        <f>IF(ISERROR(VLOOKUP(E139,'2010'!$P$10:$AB$42,13,0)),"-",VLOOKUP(E139,'2010'!$P$10:$AB$42,13,0))</f>
        <v>-</v>
      </c>
      <c r="AQ139" s="360" t="str">
        <f>IF(ISERROR(VLOOKUP(E139,'2011'!$P$10:$AB$28,13,0)),"-",VLOOKUP(E139,'2011'!$P$10:$AB$28,13,0))</f>
        <v>-</v>
      </c>
      <c r="AR139" s="360" t="str">
        <f>IF(ISERROR(VLOOKUP(E139,'2012'!$P$10:$AB$46,13,0)),"-",VLOOKUP(E139,'2012'!$P$10:$AB$46,13,0))</f>
        <v>-</v>
      </c>
      <c r="AS139" s="360">
        <f>IF(ISERROR(VLOOKUP(E139,'2013'!$P$10:$AB$45,13,0)),"-",VLOOKUP(E139,'2013'!$P$10:$AB$45,13,0))</f>
        <v>31</v>
      </c>
      <c r="AT139" s="360" t="str">
        <f>IF(ISERROR(VLOOKUP(E139,'2014'!$P$10:$AB$43,13,0)),"-",VLOOKUP(E139,'2014'!$P$10:$AB$43,13,0))</f>
        <v>-</v>
      </c>
      <c r="AU139" s="360" t="str">
        <f>IF(ISERROR(VLOOKUP(E139,'2015'!$P$10:$AB$69,13,0)),"-",VLOOKUP(E139,'2015'!$P$10:$AB$69,13,0))</f>
        <v>-</v>
      </c>
      <c r="AV139" s="360" t="str">
        <f>IF(ISERROR(VLOOKUP(E139,'2016'!$P$10:$AB$49,13,0)),"-",VLOOKUP(E139,'2016'!$P$10:$AB$49,13,0))</f>
        <v>-</v>
      </c>
      <c r="AW139" s="458" t="str">
        <f>IF(ISERROR(VLOOKUP(E139,'2017'!$P$10:$AB$47,13,0)),"-",VLOOKUP(E139,'2017'!$P$10:$AB$47,13,0))</f>
        <v>-</v>
      </c>
      <c r="AX139" s="359" t="str">
        <f>IF(ISERROR(VLOOKUP(E139,'2018'!$P$10:$AB$55,13,0)),"-",VLOOKUP(E139,'2018'!$P$10:$AB$55,13,0))</f>
        <v>-</v>
      </c>
      <c r="AY139" s="359" t="str">
        <f>IF(ISERROR(VLOOKUP(E139,'2019'!$P$10:$AB$55,13,0)),"-",VLOOKUP(E139,'2019'!$P$10:$AB$55,13,0))</f>
        <v>-</v>
      </c>
      <c r="AZ139" s="359" t="str">
        <f>IF(ISERROR(VLOOKUP(E139,'2020'!$P$10:$AB$47,13,0)),"-",VLOOKUP(E139,'2020'!$P$10:$AB$47,13,0))</f>
        <v>-</v>
      </c>
      <c r="BA139" s="480" t="str">
        <f>IF(ISERROR(VLOOKUP(E139,'2021'!$P$10:$AB$47,13,0)),"-",VLOOKUP(E139,'2021'!$P$10:$AB$47,13,0))</f>
        <v>-</v>
      </c>
      <c r="BB139" s="358"/>
      <c r="BD139" s="25">
        <f t="shared" si="88"/>
        <v>75</v>
      </c>
      <c r="BE139" s="5" t="s">
        <v>171</v>
      </c>
      <c r="BF139" s="3">
        <f>IF(ISERROR(VLOOKUP($BE139,Tables!$M$3:$U$201,BF$2,0)),"0",(VLOOKUP($BE139,Tables!$M$3:$U$201,BF$2,0)))</f>
        <v>20</v>
      </c>
      <c r="BG139" s="4">
        <f>IF(ISERROR(VLOOKUP($BE139,Tables!$M$3:$U$201,BG$2,0)),"0",(VLOOKUP($BE139,Tables!$M$3:$U$201,BG$2,0)))</f>
        <v>10</v>
      </c>
      <c r="BH139" s="4">
        <f>IF(ISERROR(VLOOKUP($BE139,Tables!$M$3:$U$201,BH$2,0)),"0",(VLOOKUP($BE139,Tables!$M$3:$U$201,BH$2,0)))</f>
        <v>3</v>
      </c>
      <c r="BI139" s="4">
        <f>IF(ISERROR(VLOOKUP($BE139,Tables!$M$3:$U$201,BI$2,0)),"0",(VLOOKUP($BE139,Tables!$M$3:$U$201,BI$2,0)))</f>
        <v>7</v>
      </c>
      <c r="BJ139" s="4">
        <f>IF(ISERROR(VLOOKUP($BE139,Tables!$M$3:$U$201,BJ$2,0)),"0",(VLOOKUP($BE139,Tables!$M$3:$U$201,BJ$2,0)))</f>
        <v>34</v>
      </c>
      <c r="BK139" s="4">
        <f>IF(ISERROR(VLOOKUP($BE139,Tables!$M$3:$U$201,BK$2,0)),"0",(VLOOKUP($BE139,Tables!$M$3:$U$201,BK$2,0)))</f>
        <v>31</v>
      </c>
      <c r="BL139" s="4">
        <f>IF(ISERROR(VLOOKUP($BE139,Tables!$M$3:$U$201,BL$2,0)),"0",(VLOOKUP($BE139,Tables!$M$3:$U$201,BL$2,0)))</f>
        <v>3</v>
      </c>
      <c r="BM139" s="321">
        <f>IF(ISERROR(VLOOKUP($BE139,Tables!$M$3:$U$201,BM$2,0)),"0",(VLOOKUP($BE139,Tables!$M$3:$U$201,BM$2,0)))</f>
        <v>33</v>
      </c>
      <c r="BN139" s="315">
        <v>133</v>
      </c>
      <c r="BO139" s="12">
        <f t="shared" si="73"/>
        <v>75</v>
      </c>
      <c r="BP139" s="13">
        <f t="shared" si="74"/>
        <v>3</v>
      </c>
      <c r="BQ139" s="12">
        <f t="shared" si="75"/>
        <v>52</v>
      </c>
      <c r="BR139" s="13">
        <f t="shared" si="76"/>
        <v>2</v>
      </c>
      <c r="BS139" s="12">
        <f t="shared" si="77"/>
        <v>91</v>
      </c>
      <c r="BT139" s="16">
        <f t="shared" si="78"/>
        <v>75052091</v>
      </c>
      <c r="BU139" s="13">
        <f t="shared" si="79"/>
        <v>1</v>
      </c>
      <c r="BV139" s="24" t="str">
        <f t="shared" si="80"/>
        <v>0</v>
      </c>
      <c r="BW139" s="14">
        <v>133</v>
      </c>
      <c r="BX139" s="16">
        <f t="shared" si="81"/>
        <v>75052091000</v>
      </c>
      <c r="BY139" s="15" t="e">
        <f>VLOOKUP(E139,#REF!,2,0)</f>
        <v>#REF!</v>
      </c>
      <c r="BZ139" s="15">
        <f t="shared" si="82"/>
        <v>75</v>
      </c>
      <c r="CA139" s="424">
        <f t="shared" si="83"/>
        <v>1</v>
      </c>
    </row>
    <row r="140" spans="1:79" ht="26.25" customHeight="1" thickBot="1" x14ac:dyDescent="0.3">
      <c r="A140" s="55"/>
      <c r="B140" s="726">
        <f t="shared" si="64"/>
        <v>134</v>
      </c>
      <c r="C140" s="727"/>
      <c r="D140" s="350"/>
      <c r="E140" s="38" t="str">
        <f t="shared" si="84"/>
        <v>kuba55</v>
      </c>
      <c r="F140" s="39">
        <f t="shared" si="85"/>
        <v>1</v>
      </c>
      <c r="G140" s="40">
        <f t="shared" si="65"/>
        <v>12</v>
      </c>
      <c r="H140" s="41">
        <f t="shared" si="66"/>
        <v>2</v>
      </c>
      <c r="I140" s="41">
        <f t="shared" si="67"/>
        <v>2</v>
      </c>
      <c r="J140" s="41">
        <f t="shared" si="68"/>
        <v>8</v>
      </c>
      <c r="K140" s="41">
        <f t="shared" si="69"/>
        <v>20</v>
      </c>
      <c r="L140" s="41">
        <f t="shared" si="70"/>
        <v>39</v>
      </c>
      <c r="M140" s="42">
        <f t="shared" si="71"/>
        <v>-19</v>
      </c>
      <c r="N140" s="43">
        <f t="shared" si="72"/>
        <v>8</v>
      </c>
      <c r="O140" s="406" t="e">
        <f t="shared" si="86"/>
        <v>#REF!</v>
      </c>
      <c r="P140" s="406" t="e">
        <f t="shared" si="86"/>
        <v>#REF!</v>
      </c>
      <c r="Q140" s="406" t="e">
        <f t="shared" si="86"/>
        <v>#REF!</v>
      </c>
      <c r="R140" s="406" t="e">
        <f t="shared" si="86"/>
        <v>#REF!</v>
      </c>
      <c r="S140" s="406" t="e">
        <f t="shared" si="86"/>
        <v>#REF!</v>
      </c>
      <c r="T140" s="406" t="e">
        <f t="shared" si="86"/>
        <v>#REF!</v>
      </c>
      <c r="U140" s="406" t="e">
        <f t="shared" si="86"/>
        <v>#REF!</v>
      </c>
      <c r="V140" s="54" t="e">
        <f t="shared" si="86"/>
        <v>#REF!</v>
      </c>
      <c r="W140" s="407" t="e">
        <f t="shared" si="86"/>
        <v>#REF!</v>
      </c>
      <c r="X140" s="406" t="e">
        <f t="shared" si="86"/>
        <v>#REF!</v>
      </c>
      <c r="Y140" s="406" t="e">
        <f t="shared" si="86"/>
        <v>#REF!</v>
      </c>
      <c r="Z140" s="406" t="e">
        <f t="shared" si="86"/>
        <v>#REF!</v>
      </c>
      <c r="AA140" s="406" t="e">
        <f t="shared" si="86"/>
        <v>#REF!</v>
      </c>
      <c r="AB140" s="406" t="e">
        <f t="shared" si="86"/>
        <v>#REF!</v>
      </c>
      <c r="AC140" s="406" t="e">
        <f t="shared" si="86"/>
        <v>#REF!</v>
      </c>
      <c r="AD140" s="54" t="e">
        <f t="shared" si="86"/>
        <v>#REF!</v>
      </c>
      <c r="AE140" s="54"/>
      <c r="AF140" s="462">
        <f t="shared" si="63"/>
        <v>0.66666666666666663</v>
      </c>
      <c r="AG140" s="54"/>
      <c r="AH140" s="463">
        <f t="shared" si="87"/>
        <v>24</v>
      </c>
      <c r="AI140" s="55"/>
      <c r="AJ140" s="481" t="str">
        <f>IF(ISERROR(VLOOKUP(E140,'2004'!$P$10:$AB$18,13,0)),"-",VLOOKUP(E140,'2004'!$P$10:$AB$18,13,0))</f>
        <v>-</v>
      </c>
      <c r="AK140" s="360" t="str">
        <f>IF(ISERROR(VLOOKUP(E140,'2005'!$P$10:$AB$18,13,0)),"-",VLOOKUP(E140,'2005'!$P$10:$AB$18,13,0))</f>
        <v>-</v>
      </c>
      <c r="AL140" s="360" t="str">
        <f>IF(ISERROR(VLOOKUP(E140,'2006'!$P$10:$AB$60,13,0)),"-",VLOOKUP(E140,'2006'!$P$10:$AB$60,13,0))</f>
        <v>-</v>
      </c>
      <c r="AM140" s="360" t="str">
        <f>IF(ISERROR(VLOOKUP(E140,'2007'!$P$10:$AB$60,13,0)),"-",VLOOKUP(E140,'2007'!$P$10:$AB$60,13,0))</f>
        <v>-</v>
      </c>
      <c r="AN140" s="360" t="str">
        <f>IF(ISERROR(VLOOKUP(E140,'2008'!$P$10:$AB$60,13,0)),"-",VLOOKUP(E140,'2008'!$P$10:$AB$60,13,0))</f>
        <v>-</v>
      </c>
      <c r="AO140" s="360" t="str">
        <f>IF(ISERROR(VLOOKUP(E140,'2009'!$P$10:$AB$80,13,0)),"-",VLOOKUP(E140,'2009'!$P$10:$AB$80,13,0))</f>
        <v>-</v>
      </c>
      <c r="AP140" s="360" t="str">
        <f>IF(ISERROR(VLOOKUP(E140,'2010'!$P$10:$AB$42,13,0)),"-",VLOOKUP(E140,'2010'!$P$10:$AB$42,13,0))</f>
        <v>-</v>
      </c>
      <c r="AQ140" s="360" t="str">
        <f>IF(ISERROR(VLOOKUP(E140,'2011'!$P$10:$AB$28,13,0)),"-",VLOOKUP(E140,'2011'!$P$10:$AB$28,13,0))</f>
        <v>-</v>
      </c>
      <c r="AR140" s="360">
        <f>IF(ISERROR(VLOOKUP(E140,'2012'!$P$10:$AB$46,13,0)),"-",VLOOKUP(E140,'2012'!$P$10:$AB$46,13,0))</f>
        <v>24</v>
      </c>
      <c r="AS140" s="360" t="str">
        <f>IF(ISERROR(VLOOKUP(E140,'2013'!$P$10:$AB$45,13,0)),"-",VLOOKUP(E140,'2013'!$P$10:$AB$45,13,0))</f>
        <v>-</v>
      </c>
      <c r="AT140" s="360" t="str">
        <f>IF(ISERROR(VLOOKUP(E140,'2014'!$P$10:$AB$43,13,0)),"-",VLOOKUP(E140,'2014'!$P$10:$AB$43,13,0))</f>
        <v>-</v>
      </c>
      <c r="AU140" s="360" t="str">
        <f>IF(ISERROR(VLOOKUP(E140,'2015'!$P$10:$AB$69,13,0)),"-",VLOOKUP(E140,'2015'!$P$10:$AB$69,13,0))</f>
        <v>-</v>
      </c>
      <c r="AV140" s="360" t="str">
        <f>IF(ISERROR(VLOOKUP(E140,'2016'!$P$10:$AB$49,13,0)),"-",VLOOKUP(E140,'2016'!$P$10:$AB$49,13,0))</f>
        <v>-</v>
      </c>
      <c r="AW140" s="458" t="str">
        <f>IF(ISERROR(VLOOKUP(E140,'2017'!$P$10:$AB$47,13,0)),"-",VLOOKUP(E140,'2017'!$P$10:$AB$47,13,0))</f>
        <v>-</v>
      </c>
      <c r="AX140" s="359" t="str">
        <f>IF(ISERROR(VLOOKUP(E140,'2018'!$P$10:$AB$55,13,0)),"-",VLOOKUP(E140,'2018'!$P$10:$AB$55,13,0))</f>
        <v>-</v>
      </c>
      <c r="AY140" s="359" t="str">
        <f>IF(ISERROR(VLOOKUP(E140,'2019'!$P$10:$AB$55,13,0)),"-",VLOOKUP(E140,'2019'!$P$10:$AB$55,13,0))</f>
        <v>-</v>
      </c>
      <c r="AZ140" s="359" t="str">
        <f>IF(ISERROR(VLOOKUP(E140,'2020'!$P$10:$AB$47,13,0)),"-",VLOOKUP(E140,'2020'!$P$10:$AB$47,13,0))</f>
        <v>-</v>
      </c>
      <c r="BA140" s="480" t="str">
        <f>IF(ISERROR(VLOOKUP(E140,'2021'!$P$10:$AB$47,13,0)),"-",VLOOKUP(E140,'2021'!$P$10:$AB$47,13,0))</f>
        <v>-</v>
      </c>
      <c r="BB140" s="358"/>
      <c r="BD140" s="25">
        <f t="shared" si="88"/>
        <v>110</v>
      </c>
      <c r="BE140" s="321" t="s">
        <v>256</v>
      </c>
      <c r="BF140" s="3">
        <f>IF(ISERROR(VLOOKUP($BE140,Tables!$M$3:$U$201,BF$2,0)),"0",(VLOOKUP($BE140,Tables!$M$3:$U$201,BF$2,0)))</f>
        <v>16</v>
      </c>
      <c r="BG140" s="4">
        <f>IF(ISERROR(VLOOKUP($BE140,Tables!$M$3:$U$201,BG$2,0)),"0",(VLOOKUP($BE140,Tables!$M$3:$U$201,BG$2,0)))</f>
        <v>5</v>
      </c>
      <c r="BH140" s="4">
        <f>IF(ISERROR(VLOOKUP($BE140,Tables!$M$3:$U$201,BH$2,0)),"0",(VLOOKUP($BE140,Tables!$M$3:$U$201,BH$2,0)))</f>
        <v>1</v>
      </c>
      <c r="BI140" s="4">
        <f>IF(ISERROR(VLOOKUP($BE140,Tables!$M$3:$U$201,BI$2,0)),"0",(VLOOKUP($BE140,Tables!$M$3:$U$201,BI$2,0)))</f>
        <v>10</v>
      </c>
      <c r="BJ140" s="4">
        <f>IF(ISERROR(VLOOKUP($BE140,Tables!$M$3:$U$201,BJ$2,0)),"0",(VLOOKUP($BE140,Tables!$M$3:$U$201,BJ$2,0)))</f>
        <v>19</v>
      </c>
      <c r="BK140" s="4">
        <f>IF(ISERROR(VLOOKUP($BE140,Tables!$M$3:$U$201,BK$2,0)),"0",(VLOOKUP($BE140,Tables!$M$3:$U$201,BK$2,0)))</f>
        <v>35</v>
      </c>
      <c r="BL140" s="4">
        <f>IF(ISERROR(VLOOKUP($BE140,Tables!$M$3:$U$201,BL$2,0)),"0",(VLOOKUP($BE140,Tables!$M$3:$U$201,BL$2,0)))</f>
        <v>-16</v>
      </c>
      <c r="BM140" s="321">
        <f>IF(ISERROR(VLOOKUP($BE140,Tables!$M$3:$U$201,BM$2,0)),"0",(VLOOKUP($BE140,Tables!$M$3:$U$201,BM$2,0)))</f>
        <v>16</v>
      </c>
      <c r="BN140" s="315">
        <v>134</v>
      </c>
      <c r="BO140" s="12">
        <f t="shared" si="73"/>
        <v>108</v>
      </c>
      <c r="BP140" s="13">
        <f t="shared" si="74"/>
        <v>4</v>
      </c>
      <c r="BQ140" s="12">
        <f t="shared" si="75"/>
        <v>81</v>
      </c>
      <c r="BR140" s="13">
        <f t="shared" si="76"/>
        <v>2</v>
      </c>
      <c r="BS140" s="12">
        <f t="shared" si="77"/>
        <v>120</v>
      </c>
      <c r="BT140" s="16">
        <f t="shared" si="78"/>
        <v>108081120</v>
      </c>
      <c r="BU140" s="13">
        <f t="shared" si="79"/>
        <v>1</v>
      </c>
      <c r="BV140" s="24" t="str">
        <f t="shared" si="80"/>
        <v>0</v>
      </c>
      <c r="BW140" s="14">
        <v>134</v>
      </c>
      <c r="BX140" s="16">
        <f t="shared" si="81"/>
        <v>108081120000</v>
      </c>
      <c r="BY140" s="15" t="e">
        <f>VLOOKUP(E140,#REF!,2,0)</f>
        <v>#REF!</v>
      </c>
      <c r="BZ140" s="15">
        <f t="shared" si="82"/>
        <v>110</v>
      </c>
      <c r="CA140" s="424">
        <f t="shared" si="83"/>
        <v>1</v>
      </c>
    </row>
    <row r="141" spans="1:79" ht="26.25" customHeight="1" thickBot="1" x14ac:dyDescent="0.3">
      <c r="A141" s="55"/>
      <c r="B141" s="726">
        <f t="shared" si="64"/>
        <v>135</v>
      </c>
      <c r="C141" s="727"/>
      <c r="D141" s="350"/>
      <c r="E141" s="38" t="str">
        <f t="shared" si="84"/>
        <v>Jak10</v>
      </c>
      <c r="F141" s="39">
        <f t="shared" si="85"/>
        <v>1</v>
      </c>
      <c r="G141" s="40">
        <f t="shared" si="65"/>
        <v>14</v>
      </c>
      <c r="H141" s="41">
        <f t="shared" si="66"/>
        <v>2</v>
      </c>
      <c r="I141" s="41">
        <f t="shared" si="67"/>
        <v>2</v>
      </c>
      <c r="J141" s="41">
        <f t="shared" si="68"/>
        <v>10</v>
      </c>
      <c r="K141" s="41">
        <f t="shared" si="69"/>
        <v>9</v>
      </c>
      <c r="L141" s="41">
        <f t="shared" si="70"/>
        <v>35</v>
      </c>
      <c r="M141" s="42">
        <f t="shared" si="71"/>
        <v>-26</v>
      </c>
      <c r="N141" s="43">
        <f t="shared" si="72"/>
        <v>8</v>
      </c>
      <c r="O141" s="406" t="e">
        <f t="shared" si="86"/>
        <v>#REF!</v>
      </c>
      <c r="P141" s="406" t="e">
        <f t="shared" si="86"/>
        <v>#REF!</v>
      </c>
      <c r="Q141" s="406" t="e">
        <f t="shared" si="86"/>
        <v>#REF!</v>
      </c>
      <c r="R141" s="406" t="e">
        <f t="shared" si="86"/>
        <v>#REF!</v>
      </c>
      <c r="S141" s="406" t="e">
        <f t="shared" si="86"/>
        <v>#REF!</v>
      </c>
      <c r="T141" s="406" t="e">
        <f t="shared" si="86"/>
        <v>#REF!</v>
      </c>
      <c r="U141" s="406" t="e">
        <f t="shared" si="86"/>
        <v>#REF!</v>
      </c>
      <c r="V141" s="54" t="e">
        <f t="shared" si="86"/>
        <v>#REF!</v>
      </c>
      <c r="W141" s="407" t="e">
        <f t="shared" si="86"/>
        <v>#REF!</v>
      </c>
      <c r="X141" s="406" t="e">
        <f t="shared" si="86"/>
        <v>#REF!</v>
      </c>
      <c r="Y141" s="406" t="e">
        <f t="shared" si="86"/>
        <v>#REF!</v>
      </c>
      <c r="Z141" s="406" t="e">
        <f t="shared" si="86"/>
        <v>#REF!</v>
      </c>
      <c r="AA141" s="406" t="e">
        <f t="shared" si="86"/>
        <v>#REF!</v>
      </c>
      <c r="AB141" s="406" t="e">
        <f t="shared" si="86"/>
        <v>#REF!</v>
      </c>
      <c r="AC141" s="406" t="e">
        <f t="shared" si="86"/>
        <v>#REF!</v>
      </c>
      <c r="AD141" s="54" t="e">
        <f t="shared" si="86"/>
        <v>#REF!</v>
      </c>
      <c r="AE141" s="54"/>
      <c r="AF141" s="462">
        <f t="shared" si="63"/>
        <v>0.5714285714285714</v>
      </c>
      <c r="AG141" s="54"/>
      <c r="AH141" s="463">
        <f t="shared" si="87"/>
        <v>40</v>
      </c>
      <c r="AI141" s="55"/>
      <c r="AJ141" s="481" t="str">
        <f>IF(ISERROR(VLOOKUP(E141,'2004'!$P$10:$AB$18,13,0)),"-",VLOOKUP(E141,'2004'!$P$10:$AB$18,13,0))</f>
        <v>-</v>
      </c>
      <c r="AK141" s="360" t="str">
        <f>IF(ISERROR(VLOOKUP(E141,'2005'!$P$10:$AB$18,13,0)),"-",VLOOKUP(E141,'2005'!$P$10:$AB$18,13,0))</f>
        <v>-</v>
      </c>
      <c r="AL141" s="360" t="str">
        <f>IF(ISERROR(VLOOKUP(E141,'2006'!$P$10:$AB$60,13,0)),"-",VLOOKUP(E141,'2006'!$P$10:$AB$60,13,0))</f>
        <v>-</v>
      </c>
      <c r="AM141" s="360" t="str">
        <f>IF(ISERROR(VLOOKUP(E141,'2007'!$P$10:$AB$60,13,0)),"-",VLOOKUP(E141,'2007'!$P$10:$AB$60,13,0))</f>
        <v>-</v>
      </c>
      <c r="AN141" s="360">
        <f>IF(ISERROR(VLOOKUP(E141,'2008'!$P$10:$AB$60,13,0)),"-",VLOOKUP(E141,'2008'!$P$10:$AB$60,13,0))</f>
        <v>40</v>
      </c>
      <c r="AO141" s="360" t="str">
        <f>IF(ISERROR(VLOOKUP(E141,'2009'!$P$10:$AB$80,13,0)),"-",VLOOKUP(E141,'2009'!$P$10:$AB$80,13,0))</f>
        <v>-</v>
      </c>
      <c r="AP141" s="360" t="str">
        <f>IF(ISERROR(VLOOKUP(E141,'2010'!$P$10:$AB$42,13,0)),"-",VLOOKUP(E141,'2010'!$P$10:$AB$42,13,0))</f>
        <v>-</v>
      </c>
      <c r="AQ141" s="360" t="str">
        <f>IF(ISERROR(VLOOKUP(E141,'2011'!$P$10:$AB$28,13,0)),"-",VLOOKUP(E141,'2011'!$P$10:$AB$28,13,0))</f>
        <v>-</v>
      </c>
      <c r="AR141" s="360" t="str">
        <f>IF(ISERROR(VLOOKUP(E141,'2012'!$P$10:$AB$46,13,0)),"-",VLOOKUP(E141,'2012'!$P$10:$AB$46,13,0))</f>
        <v>-</v>
      </c>
      <c r="AS141" s="360" t="str">
        <f>IF(ISERROR(VLOOKUP(E141,'2013'!$P$10:$AB$45,13,0)),"-",VLOOKUP(E141,'2013'!$P$10:$AB$45,13,0))</f>
        <v>-</v>
      </c>
      <c r="AT141" s="360" t="str">
        <f>IF(ISERROR(VLOOKUP(E141,'2014'!$P$10:$AB$43,13,0)),"-",VLOOKUP(E141,'2014'!$P$10:$AB$43,13,0))</f>
        <v>-</v>
      </c>
      <c r="AU141" s="360" t="str">
        <f>IF(ISERROR(VLOOKUP(E141,'2015'!$P$10:$AB$69,13,0)),"-",VLOOKUP(E141,'2015'!$P$10:$AB$69,13,0))</f>
        <v>-</v>
      </c>
      <c r="AV141" s="360" t="str">
        <f>IF(ISERROR(VLOOKUP(E141,'2016'!$P$10:$AB$49,13,0)),"-",VLOOKUP(E141,'2016'!$P$10:$AB$49,13,0))</f>
        <v>-</v>
      </c>
      <c r="AW141" s="458" t="str">
        <f>IF(ISERROR(VLOOKUP(E141,'2017'!$P$10:$AB$47,13,0)),"-",VLOOKUP(E141,'2017'!$P$10:$AB$47,13,0))</f>
        <v>-</v>
      </c>
      <c r="AX141" s="359" t="str">
        <f>IF(ISERROR(VLOOKUP(E141,'2018'!$P$10:$AB$55,13,0)),"-",VLOOKUP(E141,'2018'!$P$10:$AB$55,13,0))</f>
        <v>-</v>
      </c>
      <c r="AY141" s="359" t="str">
        <f>IF(ISERROR(VLOOKUP(E141,'2019'!$P$10:$AB$55,13,0)),"-",VLOOKUP(E141,'2019'!$P$10:$AB$55,13,0))</f>
        <v>-</v>
      </c>
      <c r="AZ141" s="359" t="str">
        <f>IF(ISERROR(VLOOKUP(E141,'2020'!$P$10:$AB$47,13,0)),"-",VLOOKUP(E141,'2020'!$P$10:$AB$47,13,0))</f>
        <v>-</v>
      </c>
      <c r="BA141" s="480" t="str">
        <f>IF(ISERROR(VLOOKUP(E141,'2021'!$P$10:$AB$47,13,0)),"-",VLOOKUP(E141,'2021'!$P$10:$AB$47,13,0))</f>
        <v>-</v>
      </c>
      <c r="BB141" s="358"/>
      <c r="BD141" s="25">
        <f t="shared" si="88"/>
        <v>97</v>
      </c>
      <c r="BE141" s="321" t="s">
        <v>213</v>
      </c>
      <c r="BF141" s="3">
        <f>IF(ISERROR(VLOOKUP($BE141,Tables!$M$3:$U$201,BF$2,0)),"0",(VLOOKUP($BE141,Tables!$M$3:$U$201,BF$2,0)))</f>
        <v>33</v>
      </c>
      <c r="BG141" s="4">
        <f>IF(ISERROR(VLOOKUP($BE141,Tables!$M$3:$U$201,BG$2,0)),"0",(VLOOKUP($BE141,Tables!$M$3:$U$201,BG$2,0)))</f>
        <v>5</v>
      </c>
      <c r="BH141" s="4">
        <f>IF(ISERROR(VLOOKUP($BE141,Tables!$M$3:$U$201,BH$2,0)),"0",(VLOOKUP($BE141,Tables!$M$3:$U$201,BH$2,0)))</f>
        <v>7</v>
      </c>
      <c r="BI141" s="4">
        <f>IF(ISERROR(VLOOKUP($BE141,Tables!$M$3:$U$201,BI$2,0)),"0",(VLOOKUP($BE141,Tables!$M$3:$U$201,BI$2,0)))</f>
        <v>21</v>
      </c>
      <c r="BJ141" s="4">
        <f>IF(ISERROR(VLOOKUP($BE141,Tables!$M$3:$U$201,BJ$2,0)),"0",(VLOOKUP($BE141,Tables!$M$3:$U$201,BJ$2,0)))</f>
        <v>37</v>
      </c>
      <c r="BK141" s="4">
        <f>IF(ISERROR(VLOOKUP($BE141,Tables!$M$3:$U$201,BK$2,0)),"0",(VLOOKUP($BE141,Tables!$M$3:$U$201,BK$2,0)))</f>
        <v>99</v>
      </c>
      <c r="BL141" s="4">
        <f>IF(ISERROR(VLOOKUP($BE141,Tables!$M$3:$U$201,BL$2,0)),"0",(VLOOKUP($BE141,Tables!$M$3:$U$201,BL$2,0)))</f>
        <v>-62</v>
      </c>
      <c r="BM141" s="321">
        <f>IF(ISERROR(VLOOKUP($BE141,Tables!$M$3:$U$201,BM$2,0)),"0",(VLOOKUP($BE141,Tables!$M$3:$U$201,BM$2,0)))</f>
        <v>22</v>
      </c>
      <c r="BN141" s="315">
        <v>135</v>
      </c>
      <c r="BO141" s="12">
        <f t="shared" si="73"/>
        <v>92</v>
      </c>
      <c r="BP141" s="13">
        <f t="shared" si="74"/>
        <v>6</v>
      </c>
      <c r="BQ141" s="12">
        <f t="shared" si="75"/>
        <v>149</v>
      </c>
      <c r="BR141" s="13">
        <f t="shared" si="76"/>
        <v>3</v>
      </c>
      <c r="BS141" s="12">
        <f t="shared" si="77"/>
        <v>88</v>
      </c>
      <c r="BT141" s="16">
        <f t="shared" si="78"/>
        <v>92149088</v>
      </c>
      <c r="BU141" s="13">
        <f t="shared" si="79"/>
        <v>1</v>
      </c>
      <c r="BV141" s="24" t="str">
        <f t="shared" si="80"/>
        <v>0</v>
      </c>
      <c r="BW141" s="14">
        <v>135</v>
      </c>
      <c r="BX141" s="16">
        <f t="shared" si="81"/>
        <v>92149088000</v>
      </c>
      <c r="BY141" s="15" t="e">
        <f>VLOOKUP(E141,#REF!,2,0)</f>
        <v>#REF!</v>
      </c>
      <c r="BZ141" s="15">
        <f t="shared" si="82"/>
        <v>97</v>
      </c>
      <c r="CA141" s="424">
        <f t="shared" si="83"/>
        <v>1</v>
      </c>
    </row>
    <row r="142" spans="1:79" ht="26.25" customHeight="1" thickBot="1" x14ac:dyDescent="0.3">
      <c r="A142" s="55"/>
      <c r="B142" s="726">
        <f t="shared" si="64"/>
        <v>136</v>
      </c>
      <c r="C142" s="727"/>
      <c r="D142" s="350"/>
      <c r="E142" s="38" t="str">
        <f t="shared" si="84"/>
        <v>Cofresi</v>
      </c>
      <c r="F142" s="39">
        <f t="shared" si="85"/>
        <v>1</v>
      </c>
      <c r="G142" s="40">
        <f t="shared" si="65"/>
        <v>16</v>
      </c>
      <c r="H142" s="41">
        <f t="shared" si="66"/>
        <v>2</v>
      </c>
      <c r="I142" s="41">
        <f t="shared" si="67"/>
        <v>2</v>
      </c>
      <c r="J142" s="41">
        <f t="shared" si="68"/>
        <v>12</v>
      </c>
      <c r="K142" s="41">
        <f t="shared" si="69"/>
        <v>12</v>
      </c>
      <c r="L142" s="41">
        <f t="shared" si="70"/>
        <v>41</v>
      </c>
      <c r="M142" s="42">
        <f t="shared" si="71"/>
        <v>-29</v>
      </c>
      <c r="N142" s="43">
        <f t="shared" si="72"/>
        <v>8</v>
      </c>
      <c r="O142" s="406" t="e">
        <f t="shared" si="86"/>
        <v>#REF!</v>
      </c>
      <c r="P142" s="406" t="e">
        <f t="shared" si="86"/>
        <v>#REF!</v>
      </c>
      <c r="Q142" s="406" t="e">
        <f t="shared" si="86"/>
        <v>#REF!</v>
      </c>
      <c r="R142" s="406" t="e">
        <f t="shared" si="86"/>
        <v>#REF!</v>
      </c>
      <c r="S142" s="406" t="e">
        <f t="shared" si="86"/>
        <v>#REF!</v>
      </c>
      <c r="T142" s="406" t="e">
        <f t="shared" si="86"/>
        <v>#REF!</v>
      </c>
      <c r="U142" s="406" t="e">
        <f t="shared" si="86"/>
        <v>#REF!</v>
      </c>
      <c r="V142" s="54" t="e">
        <f t="shared" si="86"/>
        <v>#REF!</v>
      </c>
      <c r="W142" s="407" t="e">
        <f t="shared" si="86"/>
        <v>#REF!</v>
      </c>
      <c r="X142" s="406" t="e">
        <f t="shared" si="86"/>
        <v>#REF!</v>
      </c>
      <c r="Y142" s="406" t="e">
        <f t="shared" si="86"/>
        <v>#REF!</v>
      </c>
      <c r="Z142" s="406" t="e">
        <f t="shared" si="86"/>
        <v>#REF!</v>
      </c>
      <c r="AA142" s="406" t="e">
        <f t="shared" si="86"/>
        <v>#REF!</v>
      </c>
      <c r="AB142" s="406" t="e">
        <f t="shared" si="86"/>
        <v>#REF!</v>
      </c>
      <c r="AC142" s="406" t="e">
        <f t="shared" si="86"/>
        <v>#REF!</v>
      </c>
      <c r="AD142" s="54" t="e">
        <f t="shared" si="86"/>
        <v>#REF!</v>
      </c>
      <c r="AE142" s="54"/>
      <c r="AF142" s="462">
        <f t="shared" si="63"/>
        <v>0.5</v>
      </c>
      <c r="AG142" s="54"/>
      <c r="AH142" s="463">
        <f t="shared" si="87"/>
        <v>35</v>
      </c>
      <c r="AI142" s="55"/>
      <c r="AJ142" s="481" t="str">
        <f>IF(ISERROR(VLOOKUP(E142,'2004'!$P$10:$AB$18,13,0)),"-",VLOOKUP(E142,'2004'!$P$10:$AB$18,13,0))</f>
        <v>-</v>
      </c>
      <c r="AK142" s="360" t="str">
        <f>IF(ISERROR(VLOOKUP(E142,'2005'!$P$10:$AB$18,13,0)),"-",VLOOKUP(E142,'2005'!$P$10:$AB$18,13,0))</f>
        <v>-</v>
      </c>
      <c r="AL142" s="360" t="str">
        <f>IF(ISERROR(VLOOKUP(E142,'2006'!$P$10:$AB$60,13,0)),"-",VLOOKUP(E142,'2006'!$P$10:$AB$60,13,0))</f>
        <v>-</v>
      </c>
      <c r="AM142" s="360" t="str">
        <f>IF(ISERROR(VLOOKUP(E142,'2007'!$P$10:$AB$60,13,0)),"-",VLOOKUP(E142,'2007'!$P$10:$AB$60,13,0))</f>
        <v>-</v>
      </c>
      <c r="AN142" s="360" t="str">
        <f>IF(ISERROR(VLOOKUP(E142,'2008'!$P$10:$AB$60,13,0)),"-",VLOOKUP(E142,'2008'!$P$10:$AB$60,13,0))</f>
        <v>-</v>
      </c>
      <c r="AO142" s="360" t="str">
        <f>IF(ISERROR(VLOOKUP(E142,'2009'!$P$10:$AB$80,13,0)),"-",VLOOKUP(E142,'2009'!$P$10:$AB$80,13,0))</f>
        <v>-</v>
      </c>
      <c r="AP142" s="360" t="str">
        <f>IF(ISERROR(VLOOKUP(E142,'2010'!$P$10:$AB$42,13,0)),"-",VLOOKUP(E142,'2010'!$P$10:$AB$42,13,0))</f>
        <v>-</v>
      </c>
      <c r="AQ142" s="360" t="str">
        <f>IF(ISERROR(VLOOKUP(E142,'2011'!$P$10:$AB$28,13,0)),"-",VLOOKUP(E142,'2011'!$P$10:$AB$28,13,0))</f>
        <v>-</v>
      </c>
      <c r="AR142" s="360" t="str">
        <f>IF(ISERROR(VLOOKUP(E142,'2012'!$P$10:$AB$46,13,0)),"-",VLOOKUP(E142,'2012'!$P$10:$AB$46,13,0))</f>
        <v>-</v>
      </c>
      <c r="AS142" s="360" t="str">
        <f>IF(ISERROR(VLOOKUP(E142,'2013'!$P$10:$AB$45,13,0)),"-",VLOOKUP(E142,'2013'!$P$10:$AB$45,13,0))</f>
        <v>-</v>
      </c>
      <c r="AT142" s="360" t="str">
        <f>IF(ISERROR(VLOOKUP(E142,'2014'!$P$10:$AB$43,13,0)),"-",VLOOKUP(E142,'2014'!$P$10:$AB$43,13,0))</f>
        <v>-</v>
      </c>
      <c r="AU142" s="360" t="str">
        <f>IF(ISERROR(VLOOKUP(E142,'2015'!$P$10:$AB$69,13,0)),"-",VLOOKUP(E142,'2015'!$P$10:$AB$69,13,0))</f>
        <v>-</v>
      </c>
      <c r="AV142" s="360">
        <f>IF(ISERROR(VLOOKUP(E142,'2016'!$P$10:$AB$49,13,0)),"-",VLOOKUP(E142,'2016'!$P$10:$AB$49,13,0))</f>
        <v>35</v>
      </c>
      <c r="AW142" s="458" t="str">
        <f>IF(ISERROR(VLOOKUP(E142,'2017'!$P$10:$AB$47,13,0)),"-",VLOOKUP(E142,'2017'!$P$10:$AB$47,13,0))</f>
        <v>-</v>
      </c>
      <c r="AX142" s="359" t="str">
        <f>IF(ISERROR(VLOOKUP(E142,'2018'!$P$10:$AB$55,13,0)),"-",VLOOKUP(E142,'2018'!$P$10:$AB$55,13,0))</f>
        <v>-</v>
      </c>
      <c r="AY142" s="359" t="str">
        <f>IF(ISERROR(VLOOKUP(E142,'2019'!$P$10:$AB$55,13,0)),"-",VLOOKUP(E142,'2019'!$P$10:$AB$55,13,0))</f>
        <v>-</v>
      </c>
      <c r="AZ142" s="359" t="str">
        <f>IF(ISERROR(VLOOKUP(E142,'2020'!$P$10:$AB$47,13,0)),"-",VLOOKUP(E142,'2020'!$P$10:$AB$47,13,0))</f>
        <v>-</v>
      </c>
      <c r="BA142" s="480" t="str">
        <f>IF(ISERROR(VLOOKUP(E142,'2021'!$P$10:$AB$47,13,0)),"-",VLOOKUP(E142,'2021'!$P$10:$AB$47,13,0))</f>
        <v>-</v>
      </c>
      <c r="BB142" s="358"/>
      <c r="BD142" s="25">
        <f t="shared" si="88"/>
        <v>13</v>
      </c>
      <c r="BE142" s="321" t="s">
        <v>126</v>
      </c>
      <c r="BF142" s="3">
        <f>IF(ISERROR(VLOOKUP($BE142,Tables!$M$3:$U$201,BF$2,0)),"0",(VLOOKUP($BE142,Tables!$M$3:$U$201,BF$2,0)))</f>
        <v>168</v>
      </c>
      <c r="BG142" s="4">
        <f>IF(ISERROR(VLOOKUP($BE142,Tables!$M$3:$U$201,BG$2,0)),"0",(VLOOKUP($BE142,Tables!$M$3:$U$201,BG$2,0)))</f>
        <v>109</v>
      </c>
      <c r="BH142" s="4">
        <f>IF(ISERROR(VLOOKUP($BE142,Tables!$M$3:$U$201,BH$2,0)),"0",(VLOOKUP($BE142,Tables!$M$3:$U$201,BH$2,0)))</f>
        <v>23</v>
      </c>
      <c r="BI142" s="4">
        <f>IF(ISERROR(VLOOKUP($BE142,Tables!$M$3:$U$201,BI$2,0)),"0",(VLOOKUP($BE142,Tables!$M$3:$U$201,BI$2,0)))</f>
        <v>36</v>
      </c>
      <c r="BJ142" s="4">
        <f>IF(ISERROR(VLOOKUP($BE142,Tables!$M$3:$U$201,BJ$2,0)),"0",(VLOOKUP($BE142,Tables!$M$3:$U$201,BJ$2,0)))</f>
        <v>420</v>
      </c>
      <c r="BK142" s="4">
        <f>IF(ISERROR(VLOOKUP($BE142,Tables!$M$3:$U$201,BK$2,0)),"0",(VLOOKUP($BE142,Tables!$M$3:$U$201,BK$2,0)))</f>
        <v>240</v>
      </c>
      <c r="BL142" s="4">
        <f>IF(ISERROR(VLOOKUP($BE142,Tables!$M$3:$U$201,BL$2,0)),"0",(VLOOKUP($BE142,Tables!$M$3:$U$201,BL$2,0)))</f>
        <v>180</v>
      </c>
      <c r="BM142" s="321">
        <f>IF(ISERROR(VLOOKUP($BE142,Tables!$M$3:$U$201,BM$2,0)),"0",(VLOOKUP($BE142,Tables!$M$3:$U$201,BM$2,0)))</f>
        <v>350</v>
      </c>
      <c r="BN142" s="315">
        <v>136</v>
      </c>
      <c r="BO142" s="12">
        <f t="shared" si="73"/>
        <v>13</v>
      </c>
      <c r="BP142" s="13">
        <f t="shared" si="74"/>
        <v>1</v>
      </c>
      <c r="BQ142" s="12" t="str">
        <f t="shared" si="75"/>
        <v/>
      </c>
      <c r="BR142" s="13">
        <f t="shared" si="76"/>
        <v>1</v>
      </c>
      <c r="BS142" s="12" t="str">
        <f t="shared" si="77"/>
        <v/>
      </c>
      <c r="BT142" s="16">
        <f t="shared" si="78"/>
        <v>13000000</v>
      </c>
      <c r="BU142" s="13">
        <f t="shared" si="79"/>
        <v>1</v>
      </c>
      <c r="BV142" s="24" t="str">
        <f t="shared" si="80"/>
        <v>0</v>
      </c>
      <c r="BW142" s="14">
        <v>136</v>
      </c>
      <c r="BX142" s="16">
        <f t="shared" si="81"/>
        <v>13000000000</v>
      </c>
      <c r="BY142" s="15" t="e">
        <f>VLOOKUP(E142,#REF!,2,0)</f>
        <v>#REF!</v>
      </c>
      <c r="BZ142" s="15">
        <f t="shared" si="82"/>
        <v>13</v>
      </c>
      <c r="CA142" s="424">
        <f t="shared" si="83"/>
        <v>1</v>
      </c>
    </row>
    <row r="143" spans="1:79" ht="26.25" customHeight="1" thickBot="1" x14ac:dyDescent="0.3">
      <c r="A143" s="55"/>
      <c r="B143" s="726">
        <f t="shared" si="64"/>
        <v>137</v>
      </c>
      <c r="C143" s="727"/>
      <c r="D143" s="350"/>
      <c r="E143" s="38" t="str">
        <f t="shared" si="84"/>
        <v>Colorado</v>
      </c>
      <c r="F143" s="39">
        <f t="shared" si="85"/>
        <v>2</v>
      </c>
      <c r="G143" s="40">
        <f t="shared" si="65"/>
        <v>26</v>
      </c>
      <c r="H143" s="41">
        <f t="shared" si="66"/>
        <v>2</v>
      </c>
      <c r="I143" s="41">
        <f t="shared" si="67"/>
        <v>2</v>
      </c>
      <c r="J143" s="41">
        <f t="shared" si="68"/>
        <v>22</v>
      </c>
      <c r="K143" s="41">
        <f t="shared" si="69"/>
        <v>13</v>
      </c>
      <c r="L143" s="41">
        <f t="shared" si="70"/>
        <v>70</v>
      </c>
      <c r="M143" s="42">
        <f t="shared" si="71"/>
        <v>-57</v>
      </c>
      <c r="N143" s="43">
        <f t="shared" si="72"/>
        <v>8</v>
      </c>
      <c r="O143" s="406" t="e">
        <f t="shared" si="86"/>
        <v>#REF!</v>
      </c>
      <c r="P143" s="406" t="e">
        <f t="shared" si="86"/>
        <v>#REF!</v>
      </c>
      <c r="Q143" s="406" t="e">
        <f t="shared" si="86"/>
        <v>#REF!</v>
      </c>
      <c r="R143" s="406" t="e">
        <f t="shared" si="86"/>
        <v>#REF!</v>
      </c>
      <c r="S143" s="406" t="e">
        <f t="shared" si="86"/>
        <v>#REF!</v>
      </c>
      <c r="T143" s="406" t="e">
        <f t="shared" si="86"/>
        <v>#REF!</v>
      </c>
      <c r="U143" s="406" t="e">
        <f t="shared" si="86"/>
        <v>#REF!</v>
      </c>
      <c r="V143" s="54" t="e">
        <f t="shared" si="86"/>
        <v>#REF!</v>
      </c>
      <c r="W143" s="407" t="e">
        <f t="shared" si="86"/>
        <v>#REF!</v>
      </c>
      <c r="X143" s="406" t="e">
        <f t="shared" si="86"/>
        <v>#REF!</v>
      </c>
      <c r="Y143" s="406" t="e">
        <f t="shared" si="86"/>
        <v>#REF!</v>
      </c>
      <c r="Z143" s="406" t="e">
        <f t="shared" si="86"/>
        <v>#REF!</v>
      </c>
      <c r="AA143" s="406" t="e">
        <f t="shared" si="86"/>
        <v>#REF!</v>
      </c>
      <c r="AB143" s="406" t="e">
        <f t="shared" si="86"/>
        <v>#REF!</v>
      </c>
      <c r="AC143" s="406" t="e">
        <f t="shared" si="86"/>
        <v>#REF!</v>
      </c>
      <c r="AD143" s="54" t="e">
        <f t="shared" si="86"/>
        <v>#REF!</v>
      </c>
      <c r="AE143" s="54"/>
      <c r="AF143" s="462">
        <f t="shared" si="63"/>
        <v>0.30769230769230771</v>
      </c>
      <c r="AG143" s="54"/>
      <c r="AH143" s="463">
        <f t="shared" si="87"/>
        <v>31</v>
      </c>
      <c r="AI143" s="55"/>
      <c r="AJ143" s="481" t="str">
        <f>IF(ISERROR(VLOOKUP(E143,'2004'!$P$10:$AB$18,13,0)),"-",VLOOKUP(E143,'2004'!$P$10:$AB$18,13,0))</f>
        <v>-</v>
      </c>
      <c r="AK143" s="360" t="str">
        <f>IF(ISERROR(VLOOKUP(E143,'2005'!$P$10:$AB$18,13,0)),"-",VLOOKUP(E143,'2005'!$P$10:$AB$18,13,0))</f>
        <v>-</v>
      </c>
      <c r="AL143" s="360" t="str">
        <f>IF(ISERROR(VLOOKUP(E143,'2006'!$P$10:$AB$60,13,0)),"-",VLOOKUP(E143,'2006'!$P$10:$AB$60,13,0))</f>
        <v>-</v>
      </c>
      <c r="AM143" s="360">
        <f>IF(ISERROR(VLOOKUP(E143,'2007'!$P$10:$AB$60,13,0)),"-",VLOOKUP(E143,'2007'!$P$10:$AB$60,13,0))</f>
        <v>31</v>
      </c>
      <c r="AN143" s="360" t="str">
        <f>IF(ISERROR(VLOOKUP(E143,'2008'!$P$10:$AB$60,13,0)),"-",VLOOKUP(E143,'2008'!$P$10:$AB$60,13,0))</f>
        <v>-</v>
      </c>
      <c r="AO143" s="360">
        <f>IF(ISERROR(VLOOKUP(E143,'2009'!$P$10:$AB$80,13,0)),"-",VLOOKUP(E143,'2009'!$P$10:$AB$80,13,0))</f>
        <v>51</v>
      </c>
      <c r="AP143" s="360" t="str">
        <f>IF(ISERROR(VLOOKUP(E143,'2010'!$P$10:$AB$42,13,0)),"-",VLOOKUP(E143,'2010'!$P$10:$AB$42,13,0))</f>
        <v>-</v>
      </c>
      <c r="AQ143" s="360" t="str">
        <f>IF(ISERROR(VLOOKUP(E143,'2011'!$P$10:$AB$28,13,0)),"-",VLOOKUP(E143,'2011'!$P$10:$AB$28,13,0))</f>
        <v>-</v>
      </c>
      <c r="AR143" s="360" t="str">
        <f>IF(ISERROR(VLOOKUP(E143,'2012'!$P$10:$AB$46,13,0)),"-",VLOOKUP(E143,'2012'!$P$10:$AB$46,13,0))</f>
        <v>-</v>
      </c>
      <c r="AS143" s="360" t="str">
        <f>IF(ISERROR(VLOOKUP(E143,'2013'!$P$10:$AB$45,13,0)),"-",VLOOKUP(E143,'2013'!$P$10:$AB$45,13,0))</f>
        <v>-</v>
      </c>
      <c r="AT143" s="360" t="str">
        <f>IF(ISERROR(VLOOKUP(E143,'2014'!$P$10:$AB$43,13,0)),"-",VLOOKUP(E143,'2014'!$P$10:$AB$43,13,0))</f>
        <v>-</v>
      </c>
      <c r="AU143" s="360" t="str">
        <f>IF(ISERROR(VLOOKUP(E143,'2015'!$P$10:$AB$69,13,0)),"-",VLOOKUP(E143,'2015'!$P$10:$AB$69,13,0))</f>
        <v>-</v>
      </c>
      <c r="AV143" s="360" t="str">
        <f>IF(ISERROR(VLOOKUP(E143,'2016'!$P$10:$AB$49,13,0)),"-",VLOOKUP(E143,'2016'!$P$10:$AB$49,13,0))</f>
        <v>-</v>
      </c>
      <c r="AW143" s="458" t="str">
        <f>IF(ISERROR(VLOOKUP(E143,'2017'!$P$10:$AB$47,13,0)),"-",VLOOKUP(E143,'2017'!$P$10:$AB$47,13,0))</f>
        <v>-</v>
      </c>
      <c r="AX143" s="359" t="str">
        <f>IF(ISERROR(VLOOKUP(E143,'2018'!$P$10:$AB$55,13,0)),"-",VLOOKUP(E143,'2018'!$P$10:$AB$55,13,0))</f>
        <v>-</v>
      </c>
      <c r="AY143" s="359" t="str">
        <f>IF(ISERROR(VLOOKUP(E143,'2019'!$P$10:$AB$55,13,0)),"-",VLOOKUP(E143,'2019'!$P$10:$AB$55,13,0))</f>
        <v>-</v>
      </c>
      <c r="AZ143" s="359" t="str">
        <f>IF(ISERROR(VLOOKUP(E143,'2020'!$P$10:$AB$47,13,0)),"-",VLOOKUP(E143,'2020'!$P$10:$AB$47,13,0))</f>
        <v>-</v>
      </c>
      <c r="BA143" s="480" t="str">
        <f>IF(ISERROR(VLOOKUP(E143,'2021'!$P$10:$AB$47,13,0)),"-",VLOOKUP(E143,'2021'!$P$10:$AB$47,13,0))</f>
        <v>-</v>
      </c>
      <c r="BB143" s="358"/>
      <c r="BD143" s="25">
        <f t="shared" si="88"/>
        <v>40</v>
      </c>
      <c r="BE143" s="321" t="s">
        <v>81</v>
      </c>
      <c r="BF143" s="3">
        <f>IF(ISERROR(VLOOKUP($BE143,Tables!$M$3:$U$201,BF$2,0)),"0",(VLOOKUP($BE143,Tables!$M$3:$U$201,BF$2,0)))</f>
        <v>57</v>
      </c>
      <c r="BG143" s="4">
        <f>IF(ISERROR(VLOOKUP($BE143,Tables!$M$3:$U$201,BG$2,0)),"0",(VLOOKUP($BE143,Tables!$M$3:$U$201,BG$2,0)))</f>
        <v>30</v>
      </c>
      <c r="BH143" s="4">
        <f>IF(ISERROR(VLOOKUP($BE143,Tables!$M$3:$U$201,BH$2,0)),"0",(VLOOKUP($BE143,Tables!$M$3:$U$201,BH$2,0)))</f>
        <v>9</v>
      </c>
      <c r="BI143" s="4">
        <f>IF(ISERROR(VLOOKUP($BE143,Tables!$M$3:$U$201,BI$2,0)),"0",(VLOOKUP($BE143,Tables!$M$3:$U$201,BI$2,0)))</f>
        <v>18</v>
      </c>
      <c r="BJ143" s="4">
        <f>IF(ISERROR(VLOOKUP($BE143,Tables!$M$3:$U$201,BJ$2,0)),"0",(VLOOKUP($BE143,Tables!$M$3:$U$201,BJ$2,0)))</f>
        <v>104</v>
      </c>
      <c r="BK143" s="4">
        <f>IF(ISERROR(VLOOKUP($BE143,Tables!$M$3:$U$201,BK$2,0)),"0",(VLOOKUP($BE143,Tables!$M$3:$U$201,BK$2,0)))</f>
        <v>83</v>
      </c>
      <c r="BL143" s="4">
        <f>IF(ISERROR(VLOOKUP($BE143,Tables!$M$3:$U$201,BL$2,0)),"0",(VLOOKUP($BE143,Tables!$M$3:$U$201,BL$2,0)))</f>
        <v>21</v>
      </c>
      <c r="BM143" s="321">
        <f>IF(ISERROR(VLOOKUP($BE143,Tables!$M$3:$U$201,BM$2,0)),"0",(VLOOKUP($BE143,Tables!$M$3:$U$201,BM$2,0)))</f>
        <v>99</v>
      </c>
      <c r="BN143" s="315">
        <v>137</v>
      </c>
      <c r="BO143" s="12">
        <f t="shared" si="73"/>
        <v>39</v>
      </c>
      <c r="BP143" s="13">
        <f t="shared" si="74"/>
        <v>2</v>
      </c>
      <c r="BQ143" s="12">
        <f t="shared" si="75"/>
        <v>34</v>
      </c>
      <c r="BR143" s="13">
        <f t="shared" si="76"/>
        <v>1</v>
      </c>
      <c r="BS143" s="12" t="str">
        <f t="shared" si="77"/>
        <v/>
      </c>
      <c r="BT143" s="16">
        <f t="shared" si="78"/>
        <v>39034000</v>
      </c>
      <c r="BU143" s="13">
        <f t="shared" si="79"/>
        <v>1</v>
      </c>
      <c r="BV143" s="24" t="str">
        <f t="shared" si="80"/>
        <v>0</v>
      </c>
      <c r="BW143" s="14">
        <v>137</v>
      </c>
      <c r="BX143" s="16">
        <f t="shared" si="81"/>
        <v>39034000000</v>
      </c>
      <c r="BY143" s="15" t="e">
        <f>VLOOKUP(E143,#REF!,2,0)</f>
        <v>#REF!</v>
      </c>
      <c r="BZ143" s="15">
        <f t="shared" si="82"/>
        <v>40</v>
      </c>
      <c r="CA143" s="424">
        <f t="shared" si="83"/>
        <v>1</v>
      </c>
    </row>
    <row r="144" spans="1:79" ht="26.25" customHeight="1" thickBot="1" x14ac:dyDescent="0.3">
      <c r="A144" s="55"/>
      <c r="B144" s="726">
        <f t="shared" si="64"/>
        <v>138</v>
      </c>
      <c r="C144" s="727"/>
      <c r="D144" s="350"/>
      <c r="E144" s="38" t="str">
        <f t="shared" si="84"/>
        <v>Kasper Kring</v>
      </c>
      <c r="F144" s="39">
        <f t="shared" si="85"/>
        <v>1</v>
      </c>
      <c r="G144" s="40">
        <f t="shared" si="65"/>
        <v>12</v>
      </c>
      <c r="H144" s="41">
        <f t="shared" si="66"/>
        <v>2</v>
      </c>
      <c r="I144" s="41">
        <f t="shared" si="67"/>
        <v>1</v>
      </c>
      <c r="J144" s="41">
        <f t="shared" si="68"/>
        <v>9</v>
      </c>
      <c r="K144" s="41">
        <f t="shared" si="69"/>
        <v>8</v>
      </c>
      <c r="L144" s="41">
        <f t="shared" si="70"/>
        <v>29</v>
      </c>
      <c r="M144" s="42">
        <f t="shared" si="71"/>
        <v>-21</v>
      </c>
      <c r="N144" s="43">
        <f t="shared" si="72"/>
        <v>7</v>
      </c>
      <c r="O144" s="406" t="e">
        <f t="shared" si="86"/>
        <v>#REF!</v>
      </c>
      <c r="P144" s="406" t="e">
        <f t="shared" si="86"/>
        <v>#REF!</v>
      </c>
      <c r="Q144" s="406" t="e">
        <f t="shared" si="86"/>
        <v>#REF!</v>
      </c>
      <c r="R144" s="406" t="e">
        <f t="shared" si="86"/>
        <v>#REF!</v>
      </c>
      <c r="S144" s="406" t="e">
        <f t="shared" si="86"/>
        <v>#REF!</v>
      </c>
      <c r="T144" s="406" t="e">
        <f t="shared" si="86"/>
        <v>#REF!</v>
      </c>
      <c r="U144" s="406" t="e">
        <f t="shared" si="86"/>
        <v>#REF!</v>
      </c>
      <c r="V144" s="54" t="e">
        <f t="shared" si="86"/>
        <v>#REF!</v>
      </c>
      <c r="W144" s="407" t="e">
        <f t="shared" si="86"/>
        <v>#REF!</v>
      </c>
      <c r="X144" s="406" t="e">
        <f t="shared" si="86"/>
        <v>#REF!</v>
      </c>
      <c r="Y144" s="406" t="e">
        <f t="shared" si="86"/>
        <v>#REF!</v>
      </c>
      <c r="Z144" s="406" t="e">
        <f t="shared" si="86"/>
        <v>#REF!</v>
      </c>
      <c r="AA144" s="406" t="e">
        <f t="shared" si="86"/>
        <v>#REF!</v>
      </c>
      <c r="AB144" s="406" t="e">
        <f t="shared" si="86"/>
        <v>#REF!</v>
      </c>
      <c r="AC144" s="406" t="e">
        <f t="shared" si="86"/>
        <v>#REF!</v>
      </c>
      <c r="AD144" s="54" t="e">
        <f t="shared" si="86"/>
        <v>#REF!</v>
      </c>
      <c r="AE144" s="54"/>
      <c r="AF144" s="462">
        <f t="shared" si="63"/>
        <v>0.58333333333333337</v>
      </c>
      <c r="AG144" s="54"/>
      <c r="AH144" s="463">
        <f t="shared" si="87"/>
        <v>50</v>
      </c>
      <c r="AI144" s="55"/>
      <c r="AJ144" s="481" t="str">
        <f>IF(ISERROR(VLOOKUP(E144,'2004'!$P$10:$AB$18,13,0)),"-",VLOOKUP(E144,'2004'!$P$10:$AB$18,13,0))</f>
        <v>-</v>
      </c>
      <c r="AK144" s="360" t="str">
        <f>IF(ISERROR(VLOOKUP(E144,'2005'!$P$10:$AB$18,13,0)),"-",VLOOKUP(E144,'2005'!$P$10:$AB$18,13,0))</f>
        <v>-</v>
      </c>
      <c r="AL144" s="360" t="str">
        <f>IF(ISERROR(VLOOKUP(E144,'2006'!$P$10:$AB$60,13,0)),"-",VLOOKUP(E144,'2006'!$P$10:$AB$60,13,0))</f>
        <v>-</v>
      </c>
      <c r="AM144" s="360" t="str">
        <f>IF(ISERROR(VLOOKUP(E144,'2007'!$P$10:$AB$60,13,0)),"-",VLOOKUP(E144,'2007'!$P$10:$AB$60,13,0))</f>
        <v>-</v>
      </c>
      <c r="AN144" s="360" t="str">
        <f>IF(ISERROR(VLOOKUP(E144,'2008'!$P$10:$AB$60,13,0)),"-",VLOOKUP(E144,'2008'!$P$10:$AB$60,13,0))</f>
        <v>-</v>
      </c>
      <c r="AO144" s="360">
        <f>IF(ISERROR(VLOOKUP(E144,'2009'!$P$10:$AB$80,13,0)),"-",VLOOKUP(E144,'2009'!$P$10:$AB$80,13,0))</f>
        <v>50</v>
      </c>
      <c r="AP144" s="360" t="str">
        <f>IF(ISERROR(VLOOKUP(E144,'2010'!$P$10:$AB$42,13,0)),"-",VLOOKUP(E144,'2010'!$P$10:$AB$42,13,0))</f>
        <v>-</v>
      </c>
      <c r="AQ144" s="360" t="str">
        <f>IF(ISERROR(VLOOKUP(E144,'2011'!$P$10:$AB$28,13,0)),"-",VLOOKUP(E144,'2011'!$P$10:$AB$28,13,0))</f>
        <v>-</v>
      </c>
      <c r="AR144" s="360" t="str">
        <f>IF(ISERROR(VLOOKUP(E144,'2012'!$P$10:$AB$46,13,0)),"-",VLOOKUP(E144,'2012'!$P$10:$AB$46,13,0))</f>
        <v>-</v>
      </c>
      <c r="AS144" s="360" t="str">
        <f>IF(ISERROR(VLOOKUP(E144,'2013'!$P$10:$AB$45,13,0)),"-",VLOOKUP(E144,'2013'!$P$10:$AB$45,13,0))</f>
        <v>-</v>
      </c>
      <c r="AT144" s="360" t="str">
        <f>IF(ISERROR(VLOOKUP(E144,'2014'!$P$10:$AB$43,13,0)),"-",VLOOKUP(E144,'2014'!$P$10:$AB$43,13,0))</f>
        <v>-</v>
      </c>
      <c r="AU144" s="360" t="str">
        <f>IF(ISERROR(VLOOKUP(E144,'2015'!$P$10:$AB$69,13,0)),"-",VLOOKUP(E144,'2015'!$P$10:$AB$69,13,0))</f>
        <v>-</v>
      </c>
      <c r="AV144" s="360" t="str">
        <f>IF(ISERROR(VLOOKUP(E144,'2016'!$P$10:$AB$49,13,0)),"-",VLOOKUP(E144,'2016'!$P$10:$AB$49,13,0))</f>
        <v>-</v>
      </c>
      <c r="AW144" s="458" t="str">
        <f>IF(ISERROR(VLOOKUP(E144,'2017'!$P$10:$AB$47,13,0)),"-",VLOOKUP(E144,'2017'!$P$10:$AB$47,13,0))</f>
        <v>-</v>
      </c>
      <c r="AX144" s="359" t="str">
        <f>IF(ISERROR(VLOOKUP(E144,'2018'!$P$10:$AB$55,13,0)),"-",VLOOKUP(E144,'2018'!$P$10:$AB$55,13,0))</f>
        <v>-</v>
      </c>
      <c r="AY144" s="359" t="str">
        <f>IF(ISERROR(VLOOKUP(E144,'2019'!$P$10:$AB$55,13,0)),"-",VLOOKUP(E144,'2019'!$P$10:$AB$55,13,0))</f>
        <v>-</v>
      </c>
      <c r="AZ144" s="359" t="str">
        <f>IF(ISERROR(VLOOKUP(E144,'2020'!$P$10:$AB$47,13,0)),"-",VLOOKUP(E144,'2020'!$P$10:$AB$47,13,0))</f>
        <v>-</v>
      </c>
      <c r="BA144" s="480" t="str">
        <f>IF(ISERROR(VLOOKUP(E144,'2021'!$P$10:$AB$47,13,0)),"-",VLOOKUP(E144,'2021'!$P$10:$AB$47,13,0))</f>
        <v>-</v>
      </c>
      <c r="BB144" s="358"/>
      <c r="BD144" s="25">
        <f t="shared" si="88"/>
        <v>10</v>
      </c>
      <c r="BE144" s="321" t="s">
        <v>61</v>
      </c>
      <c r="BF144" s="3">
        <f>IF(ISERROR(VLOOKUP($BE144,Tables!$M$3:$U$201,BF$2,0)),"0",(VLOOKUP($BE144,Tables!$M$3:$U$201,BF$2,0)))</f>
        <v>273</v>
      </c>
      <c r="BG144" s="4">
        <f>IF(ISERROR(VLOOKUP($BE144,Tables!$M$3:$U$201,BG$2,0)),"0",(VLOOKUP($BE144,Tables!$M$3:$U$201,BG$2,0)))</f>
        <v>119</v>
      </c>
      <c r="BH144" s="4">
        <f>IF(ISERROR(VLOOKUP($BE144,Tables!$M$3:$U$201,BH$2,0)),"0",(VLOOKUP($BE144,Tables!$M$3:$U$201,BH$2,0)))</f>
        <v>37</v>
      </c>
      <c r="BI144" s="4">
        <f>IF(ISERROR(VLOOKUP($BE144,Tables!$M$3:$U$201,BI$2,0)),"0",(VLOOKUP($BE144,Tables!$M$3:$U$201,BI$2,0)))</f>
        <v>117</v>
      </c>
      <c r="BJ144" s="4">
        <f>IF(ISERROR(VLOOKUP($BE144,Tables!$M$3:$U$201,BJ$2,0)),"0",(VLOOKUP($BE144,Tables!$M$3:$U$201,BJ$2,0)))</f>
        <v>562</v>
      </c>
      <c r="BK144" s="4">
        <f>IF(ISERROR(VLOOKUP($BE144,Tables!$M$3:$U$201,BK$2,0)),"0",(VLOOKUP($BE144,Tables!$M$3:$U$201,BK$2,0)))</f>
        <v>523</v>
      </c>
      <c r="BL144" s="4">
        <f>IF(ISERROR(VLOOKUP($BE144,Tables!$M$3:$U$201,BL$2,0)),"0",(VLOOKUP($BE144,Tables!$M$3:$U$201,BL$2,0)))</f>
        <v>39</v>
      </c>
      <c r="BM144" s="321">
        <f>IF(ISERROR(VLOOKUP($BE144,Tables!$M$3:$U$201,BM$2,0)),"0",(VLOOKUP($BE144,Tables!$M$3:$U$201,BM$2,0)))</f>
        <v>394</v>
      </c>
      <c r="BN144" s="315">
        <v>138</v>
      </c>
      <c r="BO144" s="12">
        <f t="shared" si="73"/>
        <v>10</v>
      </c>
      <c r="BP144" s="13">
        <f t="shared" si="74"/>
        <v>1</v>
      </c>
      <c r="BQ144" s="12" t="str">
        <f t="shared" si="75"/>
        <v/>
      </c>
      <c r="BR144" s="13">
        <f t="shared" si="76"/>
        <v>1</v>
      </c>
      <c r="BS144" s="12" t="str">
        <f t="shared" si="77"/>
        <v/>
      </c>
      <c r="BT144" s="16">
        <f t="shared" si="78"/>
        <v>10000000</v>
      </c>
      <c r="BU144" s="13">
        <f t="shared" si="79"/>
        <v>1</v>
      </c>
      <c r="BV144" s="24" t="str">
        <f t="shared" si="80"/>
        <v>0</v>
      </c>
      <c r="BW144" s="14">
        <v>138</v>
      </c>
      <c r="BX144" s="16">
        <f t="shared" si="81"/>
        <v>10000000000</v>
      </c>
      <c r="BY144" s="15" t="e">
        <f>VLOOKUP(E144,#REF!,2,0)</f>
        <v>#REF!</v>
      </c>
      <c r="BZ144" s="15">
        <f t="shared" si="82"/>
        <v>10</v>
      </c>
      <c r="CA144" s="424">
        <f t="shared" si="83"/>
        <v>1</v>
      </c>
    </row>
    <row r="145" spans="1:79" ht="26.25" customHeight="1" thickBot="1" x14ac:dyDescent="0.3">
      <c r="A145" s="55"/>
      <c r="B145" s="726">
        <f t="shared" si="64"/>
        <v>139</v>
      </c>
      <c r="C145" s="727"/>
      <c r="D145" s="350"/>
      <c r="E145" s="38" t="str">
        <f t="shared" si="84"/>
        <v>Mogadishu Dust</v>
      </c>
      <c r="F145" s="39">
        <f t="shared" si="85"/>
        <v>1</v>
      </c>
      <c r="G145" s="40">
        <f t="shared" si="65"/>
        <v>14</v>
      </c>
      <c r="H145" s="41">
        <f t="shared" si="66"/>
        <v>2</v>
      </c>
      <c r="I145" s="41">
        <f t="shared" si="67"/>
        <v>1</v>
      </c>
      <c r="J145" s="41">
        <f t="shared" si="68"/>
        <v>11</v>
      </c>
      <c r="K145" s="41">
        <f t="shared" si="69"/>
        <v>15</v>
      </c>
      <c r="L145" s="41">
        <f t="shared" si="70"/>
        <v>37</v>
      </c>
      <c r="M145" s="42">
        <f t="shared" si="71"/>
        <v>-22</v>
      </c>
      <c r="N145" s="43">
        <f t="shared" si="72"/>
        <v>7</v>
      </c>
      <c r="O145" s="406" t="e">
        <f t="shared" si="86"/>
        <v>#REF!</v>
      </c>
      <c r="P145" s="406" t="e">
        <f t="shared" si="86"/>
        <v>#REF!</v>
      </c>
      <c r="Q145" s="406" t="e">
        <f t="shared" si="86"/>
        <v>#REF!</v>
      </c>
      <c r="R145" s="406" t="e">
        <f t="shared" si="86"/>
        <v>#REF!</v>
      </c>
      <c r="S145" s="406" t="e">
        <f t="shared" si="86"/>
        <v>#REF!</v>
      </c>
      <c r="T145" s="406" t="e">
        <f t="shared" si="86"/>
        <v>#REF!</v>
      </c>
      <c r="U145" s="406" t="e">
        <f t="shared" si="86"/>
        <v>#REF!</v>
      </c>
      <c r="V145" s="54" t="e">
        <f t="shared" si="86"/>
        <v>#REF!</v>
      </c>
      <c r="W145" s="407" t="e">
        <f t="shared" si="86"/>
        <v>#REF!</v>
      </c>
      <c r="X145" s="406" t="e">
        <f t="shared" si="86"/>
        <v>#REF!</v>
      </c>
      <c r="Y145" s="406" t="e">
        <f t="shared" si="86"/>
        <v>#REF!</v>
      </c>
      <c r="Z145" s="406" t="e">
        <f t="shared" si="86"/>
        <v>#REF!</v>
      </c>
      <c r="AA145" s="406" t="e">
        <f t="shared" si="86"/>
        <v>#REF!</v>
      </c>
      <c r="AB145" s="406" t="e">
        <f t="shared" si="86"/>
        <v>#REF!</v>
      </c>
      <c r="AC145" s="406" t="e">
        <f t="shared" si="86"/>
        <v>#REF!</v>
      </c>
      <c r="AD145" s="54" t="e">
        <f t="shared" si="86"/>
        <v>#REF!</v>
      </c>
      <c r="AE145" s="54"/>
      <c r="AF145" s="462">
        <f t="shared" si="63"/>
        <v>0.5</v>
      </c>
      <c r="AG145" s="54"/>
      <c r="AH145" s="463">
        <f t="shared" si="87"/>
        <v>41</v>
      </c>
      <c r="AI145" s="55"/>
      <c r="AJ145" s="481" t="str">
        <f>IF(ISERROR(VLOOKUP(E145,'2004'!$P$10:$AB$18,13,0)),"-",VLOOKUP(E145,'2004'!$P$10:$AB$18,13,0))</f>
        <v>-</v>
      </c>
      <c r="AK145" s="360" t="str">
        <f>IF(ISERROR(VLOOKUP(E145,'2005'!$P$10:$AB$18,13,0)),"-",VLOOKUP(E145,'2005'!$P$10:$AB$18,13,0))</f>
        <v>-</v>
      </c>
      <c r="AL145" s="360" t="str">
        <f>IF(ISERROR(VLOOKUP(E145,'2006'!$P$10:$AB$60,13,0)),"-",VLOOKUP(E145,'2006'!$P$10:$AB$60,13,0))</f>
        <v>-</v>
      </c>
      <c r="AM145" s="360" t="str">
        <f>IF(ISERROR(VLOOKUP(E145,'2007'!$P$10:$AB$60,13,0)),"-",VLOOKUP(E145,'2007'!$P$10:$AB$60,13,0))</f>
        <v>-</v>
      </c>
      <c r="AN145" s="360">
        <f>IF(ISERROR(VLOOKUP(E145,'2008'!$P$10:$AB$60,13,0)),"-",VLOOKUP(E145,'2008'!$P$10:$AB$60,13,0))</f>
        <v>41</v>
      </c>
      <c r="AO145" s="360" t="str">
        <f>IF(ISERROR(VLOOKUP(E145,'2009'!$P$10:$AB$80,13,0)),"-",VLOOKUP(E145,'2009'!$P$10:$AB$80,13,0))</f>
        <v>-</v>
      </c>
      <c r="AP145" s="360" t="str">
        <f>IF(ISERROR(VLOOKUP(E145,'2010'!$P$10:$AB$42,13,0)),"-",VLOOKUP(E145,'2010'!$P$10:$AB$42,13,0))</f>
        <v>-</v>
      </c>
      <c r="AQ145" s="360" t="str">
        <f>IF(ISERROR(VLOOKUP(E145,'2011'!$P$10:$AB$28,13,0)),"-",VLOOKUP(E145,'2011'!$P$10:$AB$28,13,0))</f>
        <v>-</v>
      </c>
      <c r="AR145" s="360" t="str">
        <f>IF(ISERROR(VLOOKUP(E145,'2012'!$P$10:$AB$46,13,0)),"-",VLOOKUP(E145,'2012'!$P$10:$AB$46,13,0))</f>
        <v>-</v>
      </c>
      <c r="AS145" s="360" t="str">
        <f>IF(ISERROR(VLOOKUP(E145,'2013'!$P$10:$AB$45,13,0)),"-",VLOOKUP(E145,'2013'!$P$10:$AB$45,13,0))</f>
        <v>-</v>
      </c>
      <c r="AT145" s="360" t="str">
        <f>IF(ISERROR(VLOOKUP(E145,'2014'!$P$10:$AB$43,13,0)),"-",VLOOKUP(E145,'2014'!$P$10:$AB$43,13,0))</f>
        <v>-</v>
      </c>
      <c r="AU145" s="360" t="str">
        <f>IF(ISERROR(VLOOKUP(E145,'2015'!$P$10:$AB$69,13,0)),"-",VLOOKUP(E145,'2015'!$P$10:$AB$69,13,0))</f>
        <v>-</v>
      </c>
      <c r="AV145" s="360" t="str">
        <f>IF(ISERROR(VLOOKUP(E145,'2016'!$P$10:$AB$49,13,0)),"-",VLOOKUP(E145,'2016'!$P$10:$AB$49,13,0))</f>
        <v>-</v>
      </c>
      <c r="AW145" s="458" t="str">
        <f>IF(ISERROR(VLOOKUP(E145,'2017'!$P$10:$AB$47,13,0)),"-",VLOOKUP(E145,'2017'!$P$10:$AB$47,13,0))</f>
        <v>-</v>
      </c>
      <c r="AX145" s="359" t="str">
        <f>IF(ISERROR(VLOOKUP(E145,'2018'!$P$10:$AB$55,13,0)),"-",VLOOKUP(E145,'2018'!$P$10:$AB$55,13,0))</f>
        <v>-</v>
      </c>
      <c r="AY145" s="359" t="str">
        <f>IF(ISERROR(VLOOKUP(E145,'2019'!$P$10:$AB$55,13,0)),"-",VLOOKUP(E145,'2019'!$P$10:$AB$55,13,0))</f>
        <v>-</v>
      </c>
      <c r="AZ145" s="359" t="str">
        <f>IF(ISERROR(VLOOKUP(E145,'2020'!$P$10:$AB$47,13,0)),"-",VLOOKUP(E145,'2020'!$P$10:$AB$47,13,0))</f>
        <v>-</v>
      </c>
      <c r="BA145" s="480" t="str">
        <f>IF(ISERROR(VLOOKUP(E145,'2021'!$P$10:$AB$47,13,0)),"-",VLOOKUP(E145,'2021'!$P$10:$AB$47,13,0))</f>
        <v>-</v>
      </c>
      <c r="BB145" s="358"/>
      <c r="BD145" s="25">
        <f t="shared" si="88"/>
        <v>127</v>
      </c>
      <c r="BE145" s="321" t="s">
        <v>99</v>
      </c>
      <c r="BF145" s="3">
        <f>IF(ISERROR(VLOOKUP($BE145,Tables!$M$3:$U$201,BF$2,0)),"0",(VLOOKUP($BE145,Tables!$M$3:$U$201,BF$2,0)))</f>
        <v>14</v>
      </c>
      <c r="BG145" s="4">
        <f>IF(ISERROR(VLOOKUP($BE145,Tables!$M$3:$U$201,BG$2,0)),"0",(VLOOKUP($BE145,Tables!$M$3:$U$201,BG$2,0)))</f>
        <v>3</v>
      </c>
      <c r="BH145" s="4">
        <f>IF(ISERROR(VLOOKUP($BE145,Tables!$M$3:$U$201,BH$2,0)),"0",(VLOOKUP($BE145,Tables!$M$3:$U$201,BH$2,0)))</f>
        <v>1</v>
      </c>
      <c r="BI145" s="4">
        <f>IF(ISERROR(VLOOKUP($BE145,Tables!$M$3:$U$201,BI$2,0)),"0",(VLOOKUP($BE145,Tables!$M$3:$U$201,BI$2,0)))</f>
        <v>10</v>
      </c>
      <c r="BJ145" s="4">
        <f>IF(ISERROR(VLOOKUP($BE145,Tables!$M$3:$U$201,BJ$2,0)),"0",(VLOOKUP($BE145,Tables!$M$3:$U$201,BJ$2,0)))</f>
        <v>18</v>
      </c>
      <c r="BK145" s="4">
        <f>IF(ISERROR(VLOOKUP($BE145,Tables!$M$3:$U$201,BK$2,0)),"0",(VLOOKUP($BE145,Tables!$M$3:$U$201,BK$2,0)))</f>
        <v>47</v>
      </c>
      <c r="BL145" s="4">
        <f>IF(ISERROR(VLOOKUP($BE145,Tables!$M$3:$U$201,BL$2,0)),"0",(VLOOKUP($BE145,Tables!$M$3:$U$201,BL$2,0)))</f>
        <v>-29</v>
      </c>
      <c r="BM145" s="321">
        <f>IF(ISERROR(VLOOKUP($BE145,Tables!$M$3:$U$201,BM$2,0)),"0",(VLOOKUP($BE145,Tables!$M$3:$U$201,BM$2,0)))</f>
        <v>10</v>
      </c>
      <c r="BN145" s="315">
        <v>139</v>
      </c>
      <c r="BO145" s="12">
        <f t="shared" si="73"/>
        <v>125</v>
      </c>
      <c r="BP145" s="13">
        <f t="shared" si="74"/>
        <v>6</v>
      </c>
      <c r="BQ145" s="12">
        <f t="shared" si="75"/>
        <v>115</v>
      </c>
      <c r="BR145" s="13">
        <f t="shared" si="76"/>
        <v>2</v>
      </c>
      <c r="BS145" s="12">
        <f t="shared" si="77"/>
        <v>122</v>
      </c>
      <c r="BT145" s="16">
        <f t="shared" si="78"/>
        <v>125115122</v>
      </c>
      <c r="BU145" s="13">
        <f t="shared" si="79"/>
        <v>1</v>
      </c>
      <c r="BV145" s="24" t="str">
        <f t="shared" si="80"/>
        <v>0</v>
      </c>
      <c r="BW145" s="14">
        <v>139</v>
      </c>
      <c r="BX145" s="16">
        <f t="shared" si="81"/>
        <v>125115122000</v>
      </c>
      <c r="BY145" s="15" t="e">
        <f>VLOOKUP(E145,#REF!,2,0)</f>
        <v>#REF!</v>
      </c>
      <c r="BZ145" s="15">
        <f t="shared" si="82"/>
        <v>127</v>
      </c>
      <c r="CA145" s="424">
        <f t="shared" si="83"/>
        <v>1</v>
      </c>
    </row>
    <row r="146" spans="1:79" ht="26.25" customHeight="1" thickBot="1" x14ac:dyDescent="0.3">
      <c r="A146" s="55"/>
      <c r="B146" s="726">
        <f t="shared" si="64"/>
        <v>140</v>
      </c>
      <c r="C146" s="727"/>
      <c r="D146" s="350"/>
      <c r="E146" s="38" t="str">
        <f t="shared" si="84"/>
        <v>MagAttack</v>
      </c>
      <c r="F146" s="39">
        <f t="shared" si="85"/>
        <v>1</v>
      </c>
      <c r="G146" s="40">
        <f t="shared" si="65"/>
        <v>14</v>
      </c>
      <c r="H146" s="41">
        <f t="shared" si="66"/>
        <v>2</v>
      </c>
      <c r="I146" s="41">
        <f t="shared" si="67"/>
        <v>1</v>
      </c>
      <c r="J146" s="41">
        <f t="shared" si="68"/>
        <v>11</v>
      </c>
      <c r="K146" s="41">
        <f t="shared" si="69"/>
        <v>8</v>
      </c>
      <c r="L146" s="41">
        <f t="shared" si="70"/>
        <v>36</v>
      </c>
      <c r="M146" s="42">
        <f t="shared" si="71"/>
        <v>-28</v>
      </c>
      <c r="N146" s="43">
        <f t="shared" si="72"/>
        <v>7</v>
      </c>
      <c r="O146" s="406" t="e">
        <f t="shared" si="86"/>
        <v>#REF!</v>
      </c>
      <c r="P146" s="406" t="e">
        <f t="shared" si="86"/>
        <v>#REF!</v>
      </c>
      <c r="Q146" s="406" t="e">
        <f t="shared" si="86"/>
        <v>#REF!</v>
      </c>
      <c r="R146" s="406" t="e">
        <f t="shared" si="86"/>
        <v>#REF!</v>
      </c>
      <c r="S146" s="406" t="e">
        <f t="shared" si="86"/>
        <v>#REF!</v>
      </c>
      <c r="T146" s="406" t="e">
        <f t="shared" si="86"/>
        <v>#REF!</v>
      </c>
      <c r="U146" s="406" t="e">
        <f t="shared" si="86"/>
        <v>#REF!</v>
      </c>
      <c r="V146" s="54" t="e">
        <f t="shared" si="86"/>
        <v>#REF!</v>
      </c>
      <c r="W146" s="407" t="e">
        <f t="shared" si="86"/>
        <v>#REF!</v>
      </c>
      <c r="X146" s="406" t="e">
        <f t="shared" si="86"/>
        <v>#REF!</v>
      </c>
      <c r="Y146" s="406" t="e">
        <f t="shared" si="86"/>
        <v>#REF!</v>
      </c>
      <c r="Z146" s="406" t="e">
        <f t="shared" si="86"/>
        <v>#REF!</v>
      </c>
      <c r="AA146" s="406" t="e">
        <f t="shared" si="86"/>
        <v>#REF!</v>
      </c>
      <c r="AB146" s="406" t="e">
        <f t="shared" si="86"/>
        <v>#REF!</v>
      </c>
      <c r="AC146" s="406" t="e">
        <f t="shared" si="86"/>
        <v>#REF!</v>
      </c>
      <c r="AD146" s="54" t="e">
        <f t="shared" si="86"/>
        <v>#REF!</v>
      </c>
      <c r="AE146" s="54"/>
      <c r="AF146" s="462">
        <f t="shared" si="63"/>
        <v>0.5</v>
      </c>
      <c r="AG146" s="54"/>
      <c r="AH146" s="463">
        <f t="shared" si="87"/>
        <v>45</v>
      </c>
      <c r="AI146" s="55"/>
      <c r="AJ146" s="481" t="str">
        <f>IF(ISERROR(VLOOKUP(E146,'2004'!$P$10:$AB$18,13,0)),"-",VLOOKUP(E146,'2004'!$P$10:$AB$18,13,0))</f>
        <v>-</v>
      </c>
      <c r="AK146" s="360" t="str">
        <f>IF(ISERROR(VLOOKUP(E146,'2005'!$P$10:$AB$18,13,0)),"-",VLOOKUP(E146,'2005'!$P$10:$AB$18,13,0))</f>
        <v>-</v>
      </c>
      <c r="AL146" s="360" t="str">
        <f>IF(ISERROR(VLOOKUP(E146,'2006'!$P$10:$AB$60,13,0)),"-",VLOOKUP(E146,'2006'!$P$10:$AB$60,13,0))</f>
        <v>-</v>
      </c>
      <c r="AM146" s="360" t="str">
        <f>IF(ISERROR(VLOOKUP(E146,'2007'!$P$10:$AB$60,13,0)),"-",VLOOKUP(E146,'2007'!$P$10:$AB$60,13,0))</f>
        <v>-</v>
      </c>
      <c r="AN146" s="360" t="str">
        <f>IF(ISERROR(VLOOKUP(E146,'2008'!$P$10:$AB$60,13,0)),"-",VLOOKUP(E146,'2008'!$P$10:$AB$60,13,0))</f>
        <v>-</v>
      </c>
      <c r="AO146" s="360">
        <f>IF(ISERROR(VLOOKUP(E146,'2009'!$P$10:$AB$80,13,0)),"-",VLOOKUP(E146,'2009'!$P$10:$AB$80,13,0))</f>
        <v>45</v>
      </c>
      <c r="AP146" s="360" t="str">
        <f>IF(ISERROR(VLOOKUP(E146,'2010'!$P$10:$AB$42,13,0)),"-",VLOOKUP(E146,'2010'!$P$10:$AB$42,13,0))</f>
        <v>-</v>
      </c>
      <c r="AQ146" s="360" t="str">
        <f>IF(ISERROR(VLOOKUP(E146,'2011'!$P$10:$AB$28,13,0)),"-",VLOOKUP(E146,'2011'!$P$10:$AB$28,13,0))</f>
        <v>-</v>
      </c>
      <c r="AR146" s="360" t="str">
        <f>IF(ISERROR(VLOOKUP(E146,'2012'!$P$10:$AB$46,13,0)),"-",VLOOKUP(E146,'2012'!$P$10:$AB$46,13,0))</f>
        <v>-</v>
      </c>
      <c r="AS146" s="360" t="str">
        <f>IF(ISERROR(VLOOKUP(E146,'2013'!$P$10:$AB$45,13,0)),"-",VLOOKUP(E146,'2013'!$P$10:$AB$45,13,0))</f>
        <v>-</v>
      </c>
      <c r="AT146" s="360" t="str">
        <f>IF(ISERROR(VLOOKUP(E146,'2014'!$P$10:$AB$43,13,0)),"-",VLOOKUP(E146,'2014'!$P$10:$AB$43,13,0))</f>
        <v>-</v>
      </c>
      <c r="AU146" s="360" t="str">
        <f>IF(ISERROR(VLOOKUP(E146,'2015'!$P$10:$AB$69,13,0)),"-",VLOOKUP(E146,'2015'!$P$10:$AB$69,13,0))</f>
        <v>-</v>
      </c>
      <c r="AV146" s="360" t="str">
        <f>IF(ISERROR(VLOOKUP(E146,'2016'!$P$10:$AB$49,13,0)),"-",VLOOKUP(E146,'2016'!$P$10:$AB$49,13,0))</f>
        <v>-</v>
      </c>
      <c r="AW146" s="458" t="str">
        <f>IF(ISERROR(VLOOKUP(E146,'2017'!$P$10:$AB$47,13,0)),"-",VLOOKUP(E146,'2017'!$P$10:$AB$47,13,0))</f>
        <v>-</v>
      </c>
      <c r="AX146" s="359" t="str">
        <f>IF(ISERROR(VLOOKUP(E146,'2018'!$P$10:$AB$55,13,0)),"-",VLOOKUP(E146,'2018'!$P$10:$AB$55,13,0))</f>
        <v>-</v>
      </c>
      <c r="AY146" s="359" t="str">
        <f>IF(ISERROR(VLOOKUP(E146,'2019'!$P$10:$AB$55,13,0)),"-",VLOOKUP(E146,'2019'!$P$10:$AB$55,13,0))</f>
        <v>-</v>
      </c>
      <c r="AZ146" s="359" t="str">
        <f>IF(ISERROR(VLOOKUP(E146,'2020'!$P$10:$AB$47,13,0)),"-",VLOOKUP(E146,'2020'!$P$10:$AB$47,13,0))</f>
        <v>-</v>
      </c>
      <c r="BA146" s="480" t="str">
        <f>IF(ISERROR(VLOOKUP(E146,'2021'!$P$10:$AB$47,13,0)),"-",VLOOKUP(E146,'2021'!$P$10:$AB$47,13,0))</f>
        <v>-</v>
      </c>
      <c r="BB146" s="358"/>
      <c r="BD146" s="25">
        <f t="shared" si="88"/>
        <v>112</v>
      </c>
      <c r="BE146" s="321" t="s">
        <v>309</v>
      </c>
      <c r="BF146" s="3">
        <f>IF(ISERROR(VLOOKUP($BE146,Tables!$M$3:$U$201,BF$2,0)),"0",(VLOOKUP($BE146,Tables!$M$3:$U$201,BF$2,0)))</f>
        <v>14</v>
      </c>
      <c r="BG146" s="4">
        <f>IF(ISERROR(VLOOKUP($BE146,Tables!$M$3:$U$201,BG$2,0)),"0",(VLOOKUP($BE146,Tables!$M$3:$U$201,BG$2,0)))</f>
        <v>5</v>
      </c>
      <c r="BH146" s="4">
        <f>IF(ISERROR(VLOOKUP($BE146,Tables!$M$3:$U$201,BH$2,0)),"0",(VLOOKUP($BE146,Tables!$M$3:$U$201,BH$2,0)))</f>
        <v>0</v>
      </c>
      <c r="BI146" s="4">
        <f>IF(ISERROR(VLOOKUP($BE146,Tables!$M$3:$U$201,BI$2,0)),"0",(VLOOKUP($BE146,Tables!$M$3:$U$201,BI$2,0)))</f>
        <v>9</v>
      </c>
      <c r="BJ146" s="4">
        <f>IF(ISERROR(VLOOKUP($BE146,Tables!$M$3:$U$201,BJ$2,0)),"0",(VLOOKUP($BE146,Tables!$M$3:$U$201,BJ$2,0)))</f>
        <v>20</v>
      </c>
      <c r="BK146" s="4">
        <f>IF(ISERROR(VLOOKUP($BE146,Tables!$M$3:$U$201,BK$2,0)),"0",(VLOOKUP($BE146,Tables!$M$3:$U$201,BK$2,0)))</f>
        <v>30</v>
      </c>
      <c r="BL146" s="4">
        <f>IF(ISERROR(VLOOKUP($BE146,Tables!$M$3:$U$201,BL$2,0)),"0",(VLOOKUP($BE146,Tables!$M$3:$U$201,BL$2,0)))</f>
        <v>-10</v>
      </c>
      <c r="BM146" s="321">
        <f>IF(ISERROR(VLOOKUP($BE146,Tables!$M$3:$U$201,BM$2,0)),"0",(VLOOKUP($BE146,Tables!$M$3:$U$201,BM$2,0)))</f>
        <v>15</v>
      </c>
      <c r="BN146" s="315">
        <v>140</v>
      </c>
      <c r="BO146" s="12">
        <f t="shared" si="73"/>
        <v>112</v>
      </c>
      <c r="BP146" s="13">
        <f t="shared" si="74"/>
        <v>1</v>
      </c>
      <c r="BQ146" s="12" t="str">
        <f t="shared" si="75"/>
        <v/>
      </c>
      <c r="BR146" s="13">
        <f t="shared" si="76"/>
        <v>1</v>
      </c>
      <c r="BS146" s="12" t="str">
        <f t="shared" si="77"/>
        <v/>
      </c>
      <c r="BT146" s="16">
        <f t="shared" si="78"/>
        <v>112000000</v>
      </c>
      <c r="BU146" s="13">
        <f t="shared" si="79"/>
        <v>1</v>
      </c>
      <c r="BV146" s="24" t="str">
        <f t="shared" si="80"/>
        <v>0</v>
      </c>
      <c r="BW146" s="14">
        <v>140</v>
      </c>
      <c r="BX146" s="16">
        <f t="shared" si="81"/>
        <v>112000000000</v>
      </c>
      <c r="BY146" s="15" t="e">
        <f>VLOOKUP(E146,#REF!,2,0)</f>
        <v>#REF!</v>
      </c>
      <c r="BZ146" s="15">
        <f t="shared" si="82"/>
        <v>112</v>
      </c>
      <c r="CA146" s="424">
        <f t="shared" si="83"/>
        <v>1</v>
      </c>
    </row>
    <row r="147" spans="1:79" ht="26.25" customHeight="1" thickBot="1" x14ac:dyDescent="0.3">
      <c r="A147" s="55"/>
      <c r="B147" s="726">
        <f t="shared" si="64"/>
        <v>141</v>
      </c>
      <c r="C147" s="727"/>
      <c r="D147" s="350"/>
      <c r="E147" s="38" t="str">
        <f t="shared" si="84"/>
        <v>Darth Steve</v>
      </c>
      <c r="F147" s="39">
        <f t="shared" si="85"/>
        <v>1</v>
      </c>
      <c r="G147" s="40">
        <f t="shared" si="65"/>
        <v>14</v>
      </c>
      <c r="H147" s="41">
        <f t="shared" si="66"/>
        <v>2</v>
      </c>
      <c r="I147" s="41">
        <f t="shared" si="67"/>
        <v>1</v>
      </c>
      <c r="J147" s="41">
        <f t="shared" si="68"/>
        <v>11</v>
      </c>
      <c r="K147" s="41">
        <f t="shared" si="69"/>
        <v>12</v>
      </c>
      <c r="L147" s="41">
        <f t="shared" si="70"/>
        <v>54</v>
      </c>
      <c r="M147" s="42">
        <f t="shared" si="71"/>
        <v>-42</v>
      </c>
      <c r="N147" s="43">
        <f t="shared" si="72"/>
        <v>7</v>
      </c>
      <c r="O147" s="406" t="e">
        <f t="shared" ref="O147:AD156" si="89">IF(ISNA(VLOOKUP($B147,$BD$7:$BM$183,COLUMN()-3,0)),0,VLOOKUP($B147,$BD$7:$BM$183,COLUMN()-3,0))</f>
        <v>#REF!</v>
      </c>
      <c r="P147" s="406" t="e">
        <f t="shared" si="89"/>
        <v>#REF!</v>
      </c>
      <c r="Q147" s="406" t="e">
        <f t="shared" si="89"/>
        <v>#REF!</v>
      </c>
      <c r="R147" s="406" t="e">
        <f t="shared" si="89"/>
        <v>#REF!</v>
      </c>
      <c r="S147" s="406" t="e">
        <f t="shared" si="89"/>
        <v>#REF!</v>
      </c>
      <c r="T147" s="406" t="e">
        <f t="shared" si="89"/>
        <v>#REF!</v>
      </c>
      <c r="U147" s="406" t="e">
        <f t="shared" si="89"/>
        <v>#REF!</v>
      </c>
      <c r="V147" s="54" t="e">
        <f t="shared" si="89"/>
        <v>#REF!</v>
      </c>
      <c r="W147" s="407" t="e">
        <f t="shared" si="89"/>
        <v>#REF!</v>
      </c>
      <c r="X147" s="406" t="e">
        <f t="shared" si="89"/>
        <v>#REF!</v>
      </c>
      <c r="Y147" s="406" t="e">
        <f t="shared" si="89"/>
        <v>#REF!</v>
      </c>
      <c r="Z147" s="406" t="e">
        <f t="shared" si="89"/>
        <v>#REF!</v>
      </c>
      <c r="AA147" s="406" t="e">
        <f t="shared" si="89"/>
        <v>#REF!</v>
      </c>
      <c r="AB147" s="406" t="e">
        <f t="shared" si="89"/>
        <v>#REF!</v>
      </c>
      <c r="AC147" s="406" t="e">
        <f t="shared" si="89"/>
        <v>#REF!</v>
      </c>
      <c r="AD147" s="54" t="e">
        <f t="shared" si="89"/>
        <v>#REF!</v>
      </c>
      <c r="AE147" s="54"/>
      <c r="AF147" s="462">
        <f t="shared" si="63"/>
        <v>0.5</v>
      </c>
      <c r="AG147" s="54"/>
      <c r="AH147" s="463">
        <f t="shared" si="87"/>
        <v>43</v>
      </c>
      <c r="AI147" s="55"/>
      <c r="AJ147" s="481" t="str">
        <f>IF(ISERROR(VLOOKUP(E147,'2004'!$P$10:$AB$18,13,0)),"-",VLOOKUP(E147,'2004'!$P$10:$AB$18,13,0))</f>
        <v>-</v>
      </c>
      <c r="AK147" s="360" t="str">
        <f>IF(ISERROR(VLOOKUP(E147,'2005'!$P$10:$AB$18,13,0)),"-",VLOOKUP(E147,'2005'!$P$10:$AB$18,13,0))</f>
        <v>-</v>
      </c>
      <c r="AL147" s="360" t="str">
        <f>IF(ISERROR(VLOOKUP(E147,'2006'!$P$10:$AB$60,13,0)),"-",VLOOKUP(E147,'2006'!$P$10:$AB$60,13,0))</f>
        <v>-</v>
      </c>
      <c r="AM147" s="360" t="str">
        <f>IF(ISERROR(VLOOKUP(E147,'2007'!$P$10:$AB$60,13,0)),"-",VLOOKUP(E147,'2007'!$P$10:$AB$60,13,0))</f>
        <v>-</v>
      </c>
      <c r="AN147" s="360">
        <f>IF(ISERROR(VLOOKUP(E147,'2008'!$P$10:$AB$60,13,0)),"-",VLOOKUP(E147,'2008'!$P$10:$AB$60,13,0))</f>
        <v>43</v>
      </c>
      <c r="AO147" s="360" t="str">
        <f>IF(ISERROR(VLOOKUP(E147,'2009'!$P$10:$AB$80,13,0)),"-",VLOOKUP(E147,'2009'!$P$10:$AB$80,13,0))</f>
        <v>-</v>
      </c>
      <c r="AP147" s="360" t="str">
        <f>IF(ISERROR(VLOOKUP(E147,'2010'!$P$10:$AB$42,13,0)),"-",VLOOKUP(E147,'2010'!$P$10:$AB$42,13,0))</f>
        <v>-</v>
      </c>
      <c r="AQ147" s="360" t="str">
        <f>IF(ISERROR(VLOOKUP(E147,'2011'!$P$10:$AB$28,13,0)),"-",VLOOKUP(E147,'2011'!$P$10:$AB$28,13,0))</f>
        <v>-</v>
      </c>
      <c r="AR147" s="360" t="str">
        <f>IF(ISERROR(VLOOKUP(E147,'2012'!$P$10:$AB$46,13,0)),"-",VLOOKUP(E147,'2012'!$P$10:$AB$46,13,0))</f>
        <v>-</v>
      </c>
      <c r="AS147" s="360" t="str">
        <f>IF(ISERROR(VLOOKUP(E147,'2013'!$P$10:$AB$45,13,0)),"-",VLOOKUP(E147,'2013'!$P$10:$AB$45,13,0))</f>
        <v>-</v>
      </c>
      <c r="AT147" s="360" t="str">
        <f>IF(ISERROR(VLOOKUP(E147,'2014'!$P$10:$AB$43,13,0)),"-",VLOOKUP(E147,'2014'!$P$10:$AB$43,13,0))</f>
        <v>-</v>
      </c>
      <c r="AU147" s="360" t="str">
        <f>IF(ISERROR(VLOOKUP(E147,'2015'!$P$10:$AB$69,13,0)),"-",VLOOKUP(E147,'2015'!$P$10:$AB$69,13,0))</f>
        <v>-</v>
      </c>
      <c r="AV147" s="360" t="str">
        <f>IF(ISERROR(VLOOKUP(E147,'2016'!$P$10:$AB$49,13,0)),"-",VLOOKUP(E147,'2016'!$P$10:$AB$49,13,0))</f>
        <v>-</v>
      </c>
      <c r="AW147" s="458" t="str">
        <f>IF(ISERROR(VLOOKUP(E147,'2017'!$P$10:$AB$47,13,0)),"-",VLOOKUP(E147,'2017'!$P$10:$AB$47,13,0))</f>
        <v>-</v>
      </c>
      <c r="AX147" s="359" t="str">
        <f>IF(ISERROR(VLOOKUP(E147,'2018'!$P$10:$AB$55,13,0)),"-",VLOOKUP(E147,'2018'!$P$10:$AB$55,13,0))</f>
        <v>-</v>
      </c>
      <c r="AY147" s="359" t="str">
        <f>IF(ISERROR(VLOOKUP(E147,'2019'!$P$10:$AB$55,13,0)),"-",VLOOKUP(E147,'2019'!$P$10:$AB$55,13,0))</f>
        <v>-</v>
      </c>
      <c r="AZ147" s="359" t="str">
        <f>IF(ISERROR(VLOOKUP(E147,'2020'!$P$10:$AB$47,13,0)),"-",VLOOKUP(E147,'2020'!$P$10:$AB$47,13,0))</f>
        <v>-</v>
      </c>
      <c r="BA147" s="480" t="str">
        <f>IF(ISERROR(VLOOKUP(E147,'2021'!$P$10:$AB$47,13,0)),"-",VLOOKUP(E147,'2021'!$P$10:$AB$47,13,0))</f>
        <v>-</v>
      </c>
      <c r="BB147" s="358"/>
      <c r="BD147" s="25">
        <f t="shared" si="88"/>
        <v>178</v>
      </c>
      <c r="BE147" s="321" t="s">
        <v>317</v>
      </c>
      <c r="BF147" s="3">
        <f>IF(ISERROR(VLOOKUP($BE147,Tables!$M$3:$U$201,BF$2,0)),"0",(VLOOKUP($BE147,Tables!$M$3:$U$201,BF$2,0)))</f>
        <v>14</v>
      </c>
      <c r="BG147" s="4">
        <f>IF(ISERROR(VLOOKUP($BE147,Tables!$M$3:$U$201,BG$2,0)),"0",(VLOOKUP($BE147,Tables!$M$3:$U$201,BG$2,0)))</f>
        <v>0</v>
      </c>
      <c r="BH147" s="4">
        <f>IF(ISERROR(VLOOKUP($BE147,Tables!$M$3:$U$201,BH$2,0)),"0",(VLOOKUP($BE147,Tables!$M$3:$U$201,BH$2,0)))</f>
        <v>0</v>
      </c>
      <c r="BI147" s="4">
        <f>IF(ISERROR(VLOOKUP($BE147,Tables!$M$3:$U$201,BI$2,0)),"0",(VLOOKUP($BE147,Tables!$M$3:$U$201,BI$2,0)))</f>
        <v>14</v>
      </c>
      <c r="BJ147" s="4">
        <f>IF(ISERROR(VLOOKUP($BE147,Tables!$M$3:$U$201,BJ$2,0)),"0",(VLOOKUP($BE147,Tables!$M$3:$U$201,BJ$2,0)))</f>
        <v>2</v>
      </c>
      <c r="BK147" s="4">
        <f>IF(ISERROR(VLOOKUP($BE147,Tables!$M$3:$U$201,BK$2,0)),"0",(VLOOKUP($BE147,Tables!$M$3:$U$201,BK$2,0)))</f>
        <v>68</v>
      </c>
      <c r="BL147" s="4">
        <f>IF(ISERROR(VLOOKUP($BE147,Tables!$M$3:$U$201,BL$2,0)),"0",(VLOOKUP($BE147,Tables!$M$3:$U$201,BL$2,0)))</f>
        <v>-66</v>
      </c>
      <c r="BM147" s="321">
        <f>IF(ISERROR(VLOOKUP($BE147,Tables!$M$3:$U$201,BM$2,0)),"0",(VLOOKUP($BE147,Tables!$M$3:$U$201,BM$2,0)))</f>
        <v>0</v>
      </c>
      <c r="BN147" s="315">
        <v>141</v>
      </c>
      <c r="BO147" s="12">
        <f t="shared" si="73"/>
        <v>174</v>
      </c>
      <c r="BP147" s="13">
        <f t="shared" si="74"/>
        <v>9</v>
      </c>
      <c r="BQ147" s="12">
        <f t="shared" si="75"/>
        <v>155</v>
      </c>
      <c r="BR147" s="13">
        <f t="shared" si="76"/>
        <v>1</v>
      </c>
      <c r="BS147" s="12" t="str">
        <f t="shared" si="77"/>
        <v/>
      </c>
      <c r="BT147" s="16">
        <f t="shared" si="78"/>
        <v>174155000</v>
      </c>
      <c r="BU147" s="13">
        <f t="shared" si="79"/>
        <v>1</v>
      </c>
      <c r="BV147" s="24" t="str">
        <f t="shared" si="80"/>
        <v>0</v>
      </c>
      <c r="BW147" s="14">
        <v>141</v>
      </c>
      <c r="BX147" s="16">
        <f t="shared" si="81"/>
        <v>174155000000</v>
      </c>
      <c r="BY147" s="15" t="e">
        <f>VLOOKUP(E147,#REF!,2,0)</f>
        <v>#REF!</v>
      </c>
      <c r="BZ147" s="15">
        <f t="shared" si="82"/>
        <v>178</v>
      </c>
      <c r="CA147" s="424">
        <f t="shared" si="83"/>
        <v>1</v>
      </c>
    </row>
    <row r="148" spans="1:79" ht="26.25" customHeight="1" thickBot="1" x14ac:dyDescent="0.3">
      <c r="A148" s="55"/>
      <c r="B148" s="726">
        <f t="shared" si="64"/>
        <v>142</v>
      </c>
      <c r="C148" s="727"/>
      <c r="D148" s="350"/>
      <c r="E148" s="38" t="str">
        <f t="shared" si="84"/>
        <v>Hador</v>
      </c>
      <c r="F148" s="39">
        <f t="shared" si="85"/>
        <v>1</v>
      </c>
      <c r="G148" s="40">
        <f t="shared" si="65"/>
        <v>14</v>
      </c>
      <c r="H148" s="41">
        <f t="shared" si="66"/>
        <v>2</v>
      </c>
      <c r="I148" s="41">
        <f t="shared" si="67"/>
        <v>1</v>
      </c>
      <c r="J148" s="41">
        <f t="shared" si="68"/>
        <v>11</v>
      </c>
      <c r="K148" s="41">
        <f t="shared" si="69"/>
        <v>7</v>
      </c>
      <c r="L148" s="41">
        <f t="shared" si="70"/>
        <v>50</v>
      </c>
      <c r="M148" s="42">
        <f t="shared" si="71"/>
        <v>-43</v>
      </c>
      <c r="N148" s="43">
        <f t="shared" si="72"/>
        <v>7</v>
      </c>
      <c r="O148" s="406" t="e">
        <f t="shared" si="89"/>
        <v>#REF!</v>
      </c>
      <c r="P148" s="406" t="e">
        <f t="shared" si="89"/>
        <v>#REF!</v>
      </c>
      <c r="Q148" s="406" t="e">
        <f t="shared" si="89"/>
        <v>#REF!</v>
      </c>
      <c r="R148" s="406" t="e">
        <f t="shared" si="89"/>
        <v>#REF!</v>
      </c>
      <c r="S148" s="406" t="e">
        <f t="shared" si="89"/>
        <v>#REF!</v>
      </c>
      <c r="T148" s="406" t="e">
        <f t="shared" si="89"/>
        <v>#REF!</v>
      </c>
      <c r="U148" s="406" t="e">
        <f t="shared" si="89"/>
        <v>#REF!</v>
      </c>
      <c r="V148" s="54" t="e">
        <f t="shared" si="89"/>
        <v>#REF!</v>
      </c>
      <c r="W148" s="407" t="e">
        <f t="shared" si="89"/>
        <v>#REF!</v>
      </c>
      <c r="X148" s="406" t="e">
        <f t="shared" si="89"/>
        <v>#REF!</v>
      </c>
      <c r="Y148" s="406" t="e">
        <f t="shared" si="89"/>
        <v>#REF!</v>
      </c>
      <c r="Z148" s="406" t="e">
        <f t="shared" si="89"/>
        <v>#REF!</v>
      </c>
      <c r="AA148" s="406" t="e">
        <f t="shared" si="89"/>
        <v>#REF!</v>
      </c>
      <c r="AB148" s="406" t="e">
        <f t="shared" si="89"/>
        <v>#REF!</v>
      </c>
      <c r="AC148" s="406" t="e">
        <f t="shared" si="89"/>
        <v>#REF!</v>
      </c>
      <c r="AD148" s="54" t="e">
        <f t="shared" si="89"/>
        <v>#REF!</v>
      </c>
      <c r="AE148" s="54"/>
      <c r="AF148" s="462">
        <f t="shared" si="63"/>
        <v>0.5</v>
      </c>
      <c r="AG148" s="54"/>
      <c r="AH148" s="463">
        <f t="shared" si="87"/>
        <v>46</v>
      </c>
      <c r="AI148" s="55"/>
      <c r="AJ148" s="481" t="str">
        <f>IF(ISERROR(VLOOKUP(E148,'2004'!$P$10:$AB$18,13,0)),"-",VLOOKUP(E148,'2004'!$P$10:$AB$18,13,0))</f>
        <v>-</v>
      </c>
      <c r="AK148" s="360" t="str">
        <f>IF(ISERROR(VLOOKUP(E148,'2005'!$P$10:$AB$18,13,0)),"-",VLOOKUP(E148,'2005'!$P$10:$AB$18,13,0))</f>
        <v>-</v>
      </c>
      <c r="AL148" s="360" t="str">
        <f>IF(ISERROR(VLOOKUP(E148,'2006'!$P$10:$AB$60,13,0)),"-",VLOOKUP(E148,'2006'!$P$10:$AB$60,13,0))</f>
        <v>-</v>
      </c>
      <c r="AM148" s="360" t="str">
        <f>IF(ISERROR(VLOOKUP(E148,'2007'!$P$10:$AB$60,13,0)),"-",VLOOKUP(E148,'2007'!$P$10:$AB$60,13,0))</f>
        <v>-</v>
      </c>
      <c r="AN148" s="360" t="str">
        <f>IF(ISERROR(VLOOKUP(E148,'2008'!$P$10:$AB$60,13,0)),"-",VLOOKUP(E148,'2008'!$P$10:$AB$60,13,0))</f>
        <v>-</v>
      </c>
      <c r="AO148" s="360" t="str">
        <f>IF(ISERROR(VLOOKUP(E148,'2009'!$P$10:$AB$80,13,0)),"-",VLOOKUP(E148,'2009'!$P$10:$AB$80,13,0))</f>
        <v>-</v>
      </c>
      <c r="AP148" s="360" t="str">
        <f>IF(ISERROR(VLOOKUP(E148,'2010'!$P$10:$AB$42,13,0)),"-",VLOOKUP(E148,'2010'!$P$10:$AB$42,13,0))</f>
        <v>-</v>
      </c>
      <c r="AQ148" s="360" t="str">
        <f>IF(ISERROR(VLOOKUP(E148,'2011'!$P$10:$AB$28,13,0)),"-",VLOOKUP(E148,'2011'!$P$10:$AB$28,13,0))</f>
        <v>-</v>
      </c>
      <c r="AR148" s="360" t="str">
        <f>IF(ISERROR(VLOOKUP(E148,'2012'!$P$10:$AB$46,13,0)),"-",VLOOKUP(E148,'2012'!$P$10:$AB$46,13,0))</f>
        <v>-</v>
      </c>
      <c r="AS148" s="360" t="str">
        <f>IF(ISERROR(VLOOKUP(E148,'2013'!$P$10:$AB$45,13,0)),"-",VLOOKUP(E148,'2013'!$P$10:$AB$45,13,0))</f>
        <v>-</v>
      </c>
      <c r="AT148" s="360" t="str">
        <f>IF(ISERROR(VLOOKUP(E148,'2014'!$P$10:$AB$43,13,0)),"-",VLOOKUP(E148,'2014'!$P$10:$AB$43,13,0))</f>
        <v>-</v>
      </c>
      <c r="AU148" s="360">
        <f>IF(ISERROR(VLOOKUP(E148,'2015'!$P$10:$AB$69,13,0)),"-",VLOOKUP(E148,'2015'!$P$10:$AB$69,13,0))</f>
        <v>46</v>
      </c>
      <c r="AV148" s="360" t="str">
        <f>IF(ISERROR(VLOOKUP(E148,'2016'!$P$10:$AB$49,13,0)),"-",VLOOKUP(E148,'2016'!$P$10:$AB$49,13,0))</f>
        <v>-</v>
      </c>
      <c r="AW148" s="458" t="str">
        <f>IF(ISERROR(VLOOKUP(E148,'2017'!$P$10:$AB$47,13,0)),"-",VLOOKUP(E148,'2017'!$P$10:$AB$47,13,0))</f>
        <v>-</v>
      </c>
      <c r="AX148" s="359" t="str">
        <f>IF(ISERROR(VLOOKUP(E148,'2018'!$P$10:$AB$55,13,0)),"-",VLOOKUP(E148,'2018'!$P$10:$AB$55,13,0))</f>
        <v>-</v>
      </c>
      <c r="AY148" s="359" t="str">
        <f>IF(ISERROR(VLOOKUP(E148,'2019'!$P$10:$AB$55,13,0)),"-",VLOOKUP(E148,'2019'!$P$10:$AB$55,13,0))</f>
        <v>-</v>
      </c>
      <c r="AZ148" s="359" t="str">
        <f>IF(ISERROR(VLOOKUP(E148,'2020'!$P$10:$AB$47,13,0)),"-",VLOOKUP(E148,'2020'!$P$10:$AB$47,13,0))</f>
        <v>-</v>
      </c>
      <c r="BA148" s="480" t="str">
        <f>IF(ISERROR(VLOOKUP(E148,'2021'!$P$10:$AB$47,13,0)),"-",VLOOKUP(E148,'2021'!$P$10:$AB$47,13,0))</f>
        <v>-</v>
      </c>
      <c r="BB148" s="358"/>
      <c r="BD148" s="25">
        <f t="shared" si="88"/>
        <v>87</v>
      </c>
      <c r="BE148" s="321" t="s">
        <v>217</v>
      </c>
      <c r="BF148" s="3">
        <f>IF(ISERROR(VLOOKUP($BE148,Tables!$M$3:$U$201,BF$2,0)),"0",(VLOOKUP($BE148,Tables!$M$3:$U$201,BF$2,0)))</f>
        <v>44</v>
      </c>
      <c r="BG148" s="4">
        <f>IF(ISERROR(VLOOKUP($BE148,Tables!$M$3:$U$201,BG$2,0)),"0",(VLOOKUP($BE148,Tables!$M$3:$U$201,BG$2,0)))</f>
        <v>7</v>
      </c>
      <c r="BH148" s="4">
        <f>IF(ISERROR(VLOOKUP($BE148,Tables!$M$3:$U$201,BH$2,0)),"0",(VLOOKUP($BE148,Tables!$M$3:$U$201,BH$2,0)))</f>
        <v>6</v>
      </c>
      <c r="BI148" s="4">
        <f>IF(ISERROR(VLOOKUP($BE148,Tables!$M$3:$U$201,BI$2,0)),"0",(VLOOKUP($BE148,Tables!$M$3:$U$201,BI$2,0)))</f>
        <v>31</v>
      </c>
      <c r="BJ148" s="4">
        <f>IF(ISERROR(VLOOKUP($BE148,Tables!$M$3:$U$201,BJ$2,0)),"0",(VLOOKUP($BE148,Tables!$M$3:$U$201,BJ$2,0)))</f>
        <v>38</v>
      </c>
      <c r="BK148" s="4">
        <f>IF(ISERROR(VLOOKUP($BE148,Tables!$M$3:$U$201,BK$2,0)),"0",(VLOOKUP($BE148,Tables!$M$3:$U$201,BK$2,0)))</f>
        <v>121</v>
      </c>
      <c r="BL148" s="4">
        <f>IF(ISERROR(VLOOKUP($BE148,Tables!$M$3:$U$201,BL$2,0)),"0",(VLOOKUP($BE148,Tables!$M$3:$U$201,BL$2,0)))</f>
        <v>-83</v>
      </c>
      <c r="BM148" s="321">
        <f>IF(ISERROR(VLOOKUP($BE148,Tables!$M$3:$U$201,BM$2,0)),"0",(VLOOKUP($BE148,Tables!$M$3:$U$201,BM$2,0)))</f>
        <v>27</v>
      </c>
      <c r="BN148" s="315">
        <v>142</v>
      </c>
      <c r="BO148" s="12">
        <f t="shared" si="73"/>
        <v>86</v>
      </c>
      <c r="BP148" s="13">
        <f t="shared" si="74"/>
        <v>2</v>
      </c>
      <c r="BQ148" s="12">
        <f t="shared" si="75"/>
        <v>168</v>
      </c>
      <c r="BR148" s="13">
        <f t="shared" si="76"/>
        <v>1</v>
      </c>
      <c r="BS148" s="12" t="str">
        <f t="shared" si="77"/>
        <v/>
      </c>
      <c r="BT148" s="16">
        <f t="shared" si="78"/>
        <v>86168000</v>
      </c>
      <c r="BU148" s="13">
        <f t="shared" si="79"/>
        <v>1</v>
      </c>
      <c r="BV148" s="24" t="str">
        <f t="shared" si="80"/>
        <v>0</v>
      </c>
      <c r="BW148" s="14">
        <v>142</v>
      </c>
      <c r="BX148" s="16">
        <f t="shared" si="81"/>
        <v>86168000000</v>
      </c>
      <c r="BY148" s="15" t="e">
        <f>VLOOKUP(E148,#REF!,2,0)</f>
        <v>#REF!</v>
      </c>
      <c r="BZ148" s="15">
        <f t="shared" si="82"/>
        <v>87</v>
      </c>
      <c r="CA148" s="424">
        <f t="shared" si="83"/>
        <v>1</v>
      </c>
    </row>
    <row r="149" spans="1:79" ht="26.25" customHeight="1" thickBot="1" x14ac:dyDescent="0.3">
      <c r="A149" s="55"/>
      <c r="B149" s="726">
        <f t="shared" si="64"/>
        <v>143</v>
      </c>
      <c r="C149" s="727"/>
      <c r="D149" s="350"/>
      <c r="E149" s="38" t="str">
        <f t="shared" si="84"/>
        <v>DefenseMutte</v>
      </c>
      <c r="F149" s="39">
        <f t="shared" si="85"/>
        <v>2</v>
      </c>
      <c r="G149" s="40">
        <f t="shared" si="65"/>
        <v>28</v>
      </c>
      <c r="H149" s="41">
        <f t="shared" si="66"/>
        <v>2</v>
      </c>
      <c r="I149" s="41">
        <f t="shared" si="67"/>
        <v>1</v>
      </c>
      <c r="J149" s="41">
        <f t="shared" si="68"/>
        <v>25</v>
      </c>
      <c r="K149" s="41">
        <f t="shared" si="69"/>
        <v>16</v>
      </c>
      <c r="L149" s="41">
        <f t="shared" si="70"/>
        <v>86</v>
      </c>
      <c r="M149" s="42">
        <f t="shared" si="71"/>
        <v>-70</v>
      </c>
      <c r="N149" s="43">
        <f t="shared" si="72"/>
        <v>7</v>
      </c>
      <c r="O149" s="406" t="e">
        <f t="shared" si="89"/>
        <v>#REF!</v>
      </c>
      <c r="P149" s="406" t="e">
        <f t="shared" si="89"/>
        <v>#REF!</v>
      </c>
      <c r="Q149" s="406" t="e">
        <f t="shared" si="89"/>
        <v>#REF!</v>
      </c>
      <c r="R149" s="406" t="e">
        <f t="shared" si="89"/>
        <v>#REF!</v>
      </c>
      <c r="S149" s="406" t="e">
        <f t="shared" si="89"/>
        <v>#REF!</v>
      </c>
      <c r="T149" s="406" t="e">
        <f t="shared" si="89"/>
        <v>#REF!</v>
      </c>
      <c r="U149" s="406" t="e">
        <f t="shared" si="89"/>
        <v>#REF!</v>
      </c>
      <c r="V149" s="54" t="e">
        <f t="shared" si="89"/>
        <v>#REF!</v>
      </c>
      <c r="W149" s="407" t="e">
        <f t="shared" si="89"/>
        <v>#REF!</v>
      </c>
      <c r="X149" s="406" t="e">
        <f t="shared" si="89"/>
        <v>#REF!</v>
      </c>
      <c r="Y149" s="406" t="e">
        <f t="shared" si="89"/>
        <v>#REF!</v>
      </c>
      <c r="Z149" s="406" t="e">
        <f t="shared" si="89"/>
        <v>#REF!</v>
      </c>
      <c r="AA149" s="406" t="e">
        <f t="shared" si="89"/>
        <v>#REF!</v>
      </c>
      <c r="AB149" s="406" t="e">
        <f t="shared" si="89"/>
        <v>#REF!</v>
      </c>
      <c r="AC149" s="406" t="e">
        <f t="shared" si="89"/>
        <v>#REF!</v>
      </c>
      <c r="AD149" s="54" t="e">
        <f t="shared" si="89"/>
        <v>#REF!</v>
      </c>
      <c r="AE149" s="54"/>
      <c r="AF149" s="462">
        <f t="shared" si="63"/>
        <v>0.25</v>
      </c>
      <c r="AG149" s="54"/>
      <c r="AH149" s="463">
        <f t="shared" si="87"/>
        <v>36</v>
      </c>
      <c r="AI149" s="55"/>
      <c r="AJ149" s="481" t="str">
        <f>IF(ISERROR(VLOOKUP(E149,'2004'!$P$10:$AB$18,13,0)),"-",VLOOKUP(E149,'2004'!$P$10:$AB$18,13,0))</f>
        <v>-</v>
      </c>
      <c r="AK149" s="360" t="str">
        <f>IF(ISERROR(VLOOKUP(E149,'2005'!$P$10:$AB$18,13,0)),"-",VLOOKUP(E149,'2005'!$P$10:$AB$18,13,0))</f>
        <v>-</v>
      </c>
      <c r="AL149" s="360" t="str">
        <f>IF(ISERROR(VLOOKUP(E149,'2006'!$P$10:$AB$60,13,0)),"-",VLOOKUP(E149,'2006'!$P$10:$AB$60,13,0))</f>
        <v>-</v>
      </c>
      <c r="AM149" s="360" t="str">
        <f>IF(ISERROR(VLOOKUP(E149,'2007'!$P$10:$AB$60,13,0)),"-",VLOOKUP(E149,'2007'!$P$10:$AB$60,13,0))</f>
        <v>-</v>
      </c>
      <c r="AN149" s="360" t="str">
        <f>IF(ISERROR(VLOOKUP(E149,'2008'!$P$10:$AB$60,13,0)),"-",VLOOKUP(E149,'2008'!$P$10:$AB$60,13,0))</f>
        <v>-</v>
      </c>
      <c r="AO149" s="360" t="str">
        <f>IF(ISERROR(VLOOKUP(E149,'2009'!$P$10:$AB$80,13,0)),"-",VLOOKUP(E149,'2009'!$P$10:$AB$80,13,0))</f>
        <v>-</v>
      </c>
      <c r="AP149" s="360" t="str">
        <f>IF(ISERROR(VLOOKUP(E149,'2010'!$P$10:$AB$42,13,0)),"-",VLOOKUP(E149,'2010'!$P$10:$AB$42,13,0))</f>
        <v>-</v>
      </c>
      <c r="AQ149" s="360" t="str">
        <f>IF(ISERROR(VLOOKUP(E149,'2011'!$P$10:$AB$28,13,0)),"-",VLOOKUP(E149,'2011'!$P$10:$AB$28,13,0))</f>
        <v>-</v>
      </c>
      <c r="AR149" s="360" t="str">
        <f>IF(ISERROR(VLOOKUP(E149,'2012'!$P$10:$AB$46,13,0)),"-",VLOOKUP(E149,'2012'!$P$10:$AB$46,13,0))</f>
        <v>-</v>
      </c>
      <c r="AS149" s="360" t="str">
        <f>IF(ISERROR(VLOOKUP(E149,'2013'!$P$10:$AB$45,13,0)),"-",VLOOKUP(E149,'2013'!$P$10:$AB$45,13,0))</f>
        <v>-</v>
      </c>
      <c r="AT149" s="360" t="str">
        <f>IF(ISERROR(VLOOKUP(E149,'2014'!$P$10:$AB$43,13,0)),"-",VLOOKUP(E149,'2014'!$P$10:$AB$43,13,0))</f>
        <v>-</v>
      </c>
      <c r="AU149" s="360" t="str">
        <f>IF(ISERROR(VLOOKUP(E149,'2015'!$P$10:$AB$69,13,0)),"-",VLOOKUP(E149,'2015'!$P$10:$AB$69,13,0))</f>
        <v>-</v>
      </c>
      <c r="AV149" s="360">
        <f>IF(ISERROR(VLOOKUP(E149,'2016'!$P$10:$AB$49,13,0)),"-",VLOOKUP(E149,'2016'!$P$10:$AB$49,13,0))</f>
        <v>36</v>
      </c>
      <c r="AW149" s="458">
        <f>IF(ISERROR(VLOOKUP(E149,'2017'!$P$10:$AB$47,13,0)),"-",VLOOKUP(E149,'2017'!$P$10:$AB$47,13,0))</f>
        <v>37</v>
      </c>
      <c r="AX149" s="359" t="str">
        <f>IF(ISERROR(VLOOKUP(E149,'2018'!$P$10:$AB$55,13,0)),"-",VLOOKUP(E149,'2018'!$P$10:$AB$55,13,0))</f>
        <v>-</v>
      </c>
      <c r="AY149" s="359" t="str">
        <f>IF(ISERROR(VLOOKUP(E149,'2019'!$P$10:$AB$55,13,0)),"-",VLOOKUP(E149,'2019'!$P$10:$AB$55,13,0))</f>
        <v>-</v>
      </c>
      <c r="AZ149" s="359" t="str">
        <f>IF(ISERROR(VLOOKUP(E149,'2020'!$P$10:$AB$47,13,0)),"-",VLOOKUP(E149,'2020'!$P$10:$AB$47,13,0))</f>
        <v>-</v>
      </c>
      <c r="BA149" s="480" t="str">
        <f>IF(ISERROR(VLOOKUP(E149,'2021'!$P$10:$AB$47,13,0)),"-",VLOOKUP(E149,'2021'!$P$10:$AB$47,13,0))</f>
        <v>-</v>
      </c>
      <c r="BB149" s="358"/>
      <c r="BD149" s="25">
        <f t="shared" si="88"/>
        <v>21</v>
      </c>
      <c r="BE149" s="321" t="s">
        <v>294</v>
      </c>
      <c r="BF149" s="3">
        <f>IF(ISERROR(VLOOKUP($BE149,Tables!$M$3:$U$201,BF$2,0)),"0",(VLOOKUP($BE149,Tables!$M$3:$U$201,BF$2,0)))</f>
        <v>108</v>
      </c>
      <c r="BG149" s="4">
        <f>IF(ISERROR(VLOOKUP($BE149,Tables!$M$3:$U$201,BG$2,0)),"0",(VLOOKUP($BE149,Tables!$M$3:$U$201,BG$2,0)))</f>
        <v>59</v>
      </c>
      <c r="BH149" s="4">
        <f>IF(ISERROR(VLOOKUP($BE149,Tables!$M$3:$U$201,BH$2,0)),"0",(VLOOKUP($BE149,Tables!$M$3:$U$201,BH$2,0)))</f>
        <v>19</v>
      </c>
      <c r="BI149" s="4">
        <f>IF(ISERROR(VLOOKUP($BE149,Tables!$M$3:$U$201,BI$2,0)),"0",(VLOOKUP($BE149,Tables!$M$3:$U$201,BI$2,0)))</f>
        <v>30</v>
      </c>
      <c r="BJ149" s="4">
        <f>IF(ISERROR(VLOOKUP($BE149,Tables!$M$3:$U$201,BJ$2,0)),"0",(VLOOKUP($BE149,Tables!$M$3:$U$201,BJ$2,0)))</f>
        <v>225</v>
      </c>
      <c r="BK149" s="4">
        <f>IF(ISERROR(VLOOKUP($BE149,Tables!$M$3:$U$201,BK$2,0)),"0",(VLOOKUP($BE149,Tables!$M$3:$U$201,BK$2,0)))</f>
        <v>148</v>
      </c>
      <c r="BL149" s="4">
        <f>IF(ISERROR(VLOOKUP($BE149,Tables!$M$3:$U$201,BL$2,0)),"0",(VLOOKUP($BE149,Tables!$M$3:$U$201,BL$2,0)))</f>
        <v>77</v>
      </c>
      <c r="BM149" s="321">
        <f>IF(ISERROR(VLOOKUP($BE149,Tables!$M$3:$U$201,BM$2,0)),"0",(VLOOKUP($BE149,Tables!$M$3:$U$201,BM$2,0)))</f>
        <v>196</v>
      </c>
      <c r="BN149" s="315">
        <v>143</v>
      </c>
      <c r="BO149" s="12">
        <f t="shared" si="73"/>
        <v>21</v>
      </c>
      <c r="BP149" s="13">
        <f t="shared" si="74"/>
        <v>1</v>
      </c>
      <c r="BQ149" s="12" t="str">
        <f t="shared" si="75"/>
        <v/>
      </c>
      <c r="BR149" s="13">
        <f t="shared" si="76"/>
        <v>1</v>
      </c>
      <c r="BS149" s="12" t="str">
        <f t="shared" si="77"/>
        <v/>
      </c>
      <c r="BT149" s="16">
        <f t="shared" si="78"/>
        <v>21000000</v>
      </c>
      <c r="BU149" s="13">
        <f t="shared" si="79"/>
        <v>1</v>
      </c>
      <c r="BV149" s="24" t="str">
        <f t="shared" si="80"/>
        <v>0</v>
      </c>
      <c r="BW149" s="14">
        <v>143</v>
      </c>
      <c r="BX149" s="16">
        <f t="shared" si="81"/>
        <v>21000000000</v>
      </c>
      <c r="BY149" s="15" t="e">
        <f>VLOOKUP(E149,#REF!,2,0)</f>
        <v>#REF!</v>
      </c>
      <c r="BZ149" s="15">
        <f t="shared" si="82"/>
        <v>21</v>
      </c>
      <c r="CA149" s="424">
        <f t="shared" si="83"/>
        <v>1</v>
      </c>
    </row>
    <row r="150" spans="1:79" ht="26.25" customHeight="1" thickBot="1" x14ac:dyDescent="0.3">
      <c r="A150" s="55"/>
      <c r="B150" s="726">
        <f t="shared" si="64"/>
        <v>144</v>
      </c>
      <c r="C150" s="727"/>
      <c r="D150" s="350"/>
      <c r="E150" s="38" t="str">
        <f t="shared" si="84"/>
        <v>Tobby</v>
      </c>
      <c r="F150" s="39">
        <f t="shared" si="85"/>
        <v>1</v>
      </c>
      <c r="G150" s="40">
        <f t="shared" si="65"/>
        <v>12</v>
      </c>
      <c r="H150" s="41">
        <f t="shared" si="66"/>
        <v>1</v>
      </c>
      <c r="I150" s="41">
        <f t="shared" si="67"/>
        <v>3</v>
      </c>
      <c r="J150" s="41">
        <f t="shared" si="68"/>
        <v>8</v>
      </c>
      <c r="K150" s="41">
        <f t="shared" si="69"/>
        <v>13</v>
      </c>
      <c r="L150" s="41">
        <f t="shared" si="70"/>
        <v>31</v>
      </c>
      <c r="M150" s="42">
        <f t="shared" si="71"/>
        <v>-18</v>
      </c>
      <c r="N150" s="43">
        <f t="shared" si="72"/>
        <v>6</v>
      </c>
      <c r="O150" s="406" t="e">
        <f t="shared" si="89"/>
        <v>#REF!</v>
      </c>
      <c r="P150" s="406" t="e">
        <f t="shared" si="89"/>
        <v>#REF!</v>
      </c>
      <c r="Q150" s="406" t="e">
        <f t="shared" si="89"/>
        <v>#REF!</v>
      </c>
      <c r="R150" s="406" t="e">
        <f t="shared" si="89"/>
        <v>#REF!</v>
      </c>
      <c r="S150" s="406" t="e">
        <f t="shared" si="89"/>
        <v>#REF!</v>
      </c>
      <c r="T150" s="406" t="e">
        <f t="shared" si="89"/>
        <v>#REF!</v>
      </c>
      <c r="U150" s="406" t="e">
        <f t="shared" si="89"/>
        <v>#REF!</v>
      </c>
      <c r="V150" s="54" t="e">
        <f t="shared" si="89"/>
        <v>#REF!</v>
      </c>
      <c r="W150" s="407" t="e">
        <f t="shared" si="89"/>
        <v>#REF!</v>
      </c>
      <c r="X150" s="406" t="e">
        <f t="shared" si="89"/>
        <v>#REF!</v>
      </c>
      <c r="Y150" s="406" t="e">
        <f t="shared" si="89"/>
        <v>#REF!</v>
      </c>
      <c r="Z150" s="406" t="e">
        <f t="shared" si="89"/>
        <v>#REF!</v>
      </c>
      <c r="AA150" s="406" t="e">
        <f t="shared" si="89"/>
        <v>#REF!</v>
      </c>
      <c r="AB150" s="406" t="e">
        <f t="shared" si="89"/>
        <v>#REF!</v>
      </c>
      <c r="AC150" s="406" t="e">
        <f t="shared" si="89"/>
        <v>#REF!</v>
      </c>
      <c r="AD150" s="54" t="e">
        <f t="shared" si="89"/>
        <v>#REF!</v>
      </c>
      <c r="AE150" s="54"/>
      <c r="AF150" s="462">
        <f t="shared" si="63"/>
        <v>0.5</v>
      </c>
      <c r="AG150" s="54"/>
      <c r="AH150" s="463">
        <f t="shared" si="87"/>
        <v>33</v>
      </c>
      <c r="AI150" s="55"/>
      <c r="AJ150" s="481" t="str">
        <f>IF(ISERROR(VLOOKUP(E150,'2004'!$P$10:$AB$18,13,0)),"-",VLOOKUP(E150,'2004'!$P$10:$AB$18,13,0))</f>
        <v>-</v>
      </c>
      <c r="AK150" s="360" t="str">
        <f>IF(ISERROR(VLOOKUP(E150,'2005'!$P$10:$AB$18,13,0)),"-",VLOOKUP(E150,'2005'!$P$10:$AB$18,13,0))</f>
        <v>-</v>
      </c>
      <c r="AL150" s="360" t="str">
        <f>IF(ISERROR(VLOOKUP(E150,'2006'!$P$10:$AB$60,13,0)),"-",VLOOKUP(E150,'2006'!$P$10:$AB$60,13,0))</f>
        <v>-</v>
      </c>
      <c r="AM150" s="360" t="str">
        <f>IF(ISERROR(VLOOKUP(E150,'2007'!$P$10:$AB$60,13,0)),"-",VLOOKUP(E150,'2007'!$P$10:$AB$60,13,0))</f>
        <v>-</v>
      </c>
      <c r="AN150" s="360" t="str">
        <f>IF(ISERROR(VLOOKUP(E150,'2008'!$P$10:$AB$60,13,0)),"-",VLOOKUP(E150,'2008'!$P$10:$AB$60,13,0))</f>
        <v>-</v>
      </c>
      <c r="AO150" s="360" t="str">
        <f>IF(ISERROR(VLOOKUP(E150,'2009'!$P$10:$AB$80,13,0)),"-",VLOOKUP(E150,'2009'!$P$10:$AB$80,13,0))</f>
        <v>-</v>
      </c>
      <c r="AP150" s="360" t="str">
        <f>IF(ISERROR(VLOOKUP(E150,'2010'!$P$10:$AB$42,13,0)),"-",VLOOKUP(E150,'2010'!$P$10:$AB$42,13,0))</f>
        <v>-</v>
      </c>
      <c r="AQ150" s="360" t="str">
        <f>IF(ISERROR(VLOOKUP(E150,'2011'!$P$10:$AB$28,13,0)),"-",VLOOKUP(E150,'2011'!$P$10:$AB$28,13,0))</f>
        <v>-</v>
      </c>
      <c r="AR150" s="360" t="str">
        <f>IF(ISERROR(VLOOKUP(E150,'2012'!$P$10:$AB$46,13,0)),"-",VLOOKUP(E150,'2012'!$P$10:$AB$46,13,0))</f>
        <v>-</v>
      </c>
      <c r="AS150" s="360" t="str">
        <f>IF(ISERROR(VLOOKUP(E150,'2013'!$P$10:$AB$45,13,0)),"-",VLOOKUP(E150,'2013'!$P$10:$AB$45,13,0))</f>
        <v>-</v>
      </c>
      <c r="AT150" s="360" t="str">
        <f>IF(ISERROR(VLOOKUP(E150,'2014'!$P$10:$AB$43,13,0)),"-",VLOOKUP(E150,'2014'!$P$10:$AB$43,13,0))</f>
        <v>-</v>
      </c>
      <c r="AU150" s="360" t="str">
        <f>IF(ISERROR(VLOOKUP(E150,'2015'!$P$10:$AB$69,13,0)),"-",VLOOKUP(E150,'2015'!$P$10:$AB$69,13,0))</f>
        <v>-</v>
      </c>
      <c r="AV150" s="360" t="str">
        <f>IF(ISERROR(VLOOKUP(E150,'2016'!$P$10:$AB$49,13,0)),"-",VLOOKUP(E150,'2016'!$P$10:$AB$49,13,0))</f>
        <v>-</v>
      </c>
      <c r="AW150" s="458">
        <f>IF(ISERROR(VLOOKUP(E150,'2017'!$P$10:$AB$47,13,0)),"-",VLOOKUP(E150,'2017'!$P$10:$AB$47,13,0))</f>
        <v>33</v>
      </c>
      <c r="AX150" s="359" t="str">
        <f>IF(ISERROR(VLOOKUP(E150,'2018'!$P$10:$AB$55,13,0)),"-",VLOOKUP(E150,'2018'!$P$10:$AB$55,13,0))</f>
        <v>-</v>
      </c>
      <c r="AY150" s="359" t="str">
        <f>IF(ISERROR(VLOOKUP(E150,'2019'!$P$10:$AB$55,13,0)),"-",VLOOKUP(E150,'2019'!$P$10:$AB$55,13,0))</f>
        <v>-</v>
      </c>
      <c r="AZ150" s="359" t="str">
        <f>IF(ISERROR(VLOOKUP(E150,'2020'!$P$10:$AB$47,13,0)),"-",VLOOKUP(E150,'2020'!$P$10:$AB$47,13,0))</f>
        <v>-</v>
      </c>
      <c r="BA150" s="480" t="str">
        <f>IF(ISERROR(VLOOKUP(E150,'2021'!$P$10:$AB$47,13,0)),"-",VLOOKUP(E150,'2021'!$P$10:$AB$47,13,0))</f>
        <v>-</v>
      </c>
      <c r="BB150" s="358"/>
      <c r="BD150" s="25">
        <f t="shared" si="88"/>
        <v>44</v>
      </c>
      <c r="BE150" s="321" t="s">
        <v>280</v>
      </c>
      <c r="BF150" s="3">
        <f>IF(ISERROR(VLOOKUP($BE150,Tables!$M$3:$U$201,BF$2,0)),"0",(VLOOKUP($BE150,Tables!$M$3:$U$201,BF$2,0)))</f>
        <v>97</v>
      </c>
      <c r="BG150" s="4">
        <f>IF(ISERROR(VLOOKUP($BE150,Tables!$M$3:$U$201,BG$2,0)),"0",(VLOOKUP($BE150,Tables!$M$3:$U$201,BG$2,0)))</f>
        <v>24</v>
      </c>
      <c r="BH150" s="4">
        <f>IF(ISERROR(VLOOKUP($BE150,Tables!$M$3:$U$201,BH$2,0)),"0",(VLOOKUP($BE150,Tables!$M$3:$U$201,BH$2,0)))</f>
        <v>17</v>
      </c>
      <c r="BI150" s="4">
        <f>IF(ISERROR(VLOOKUP($BE150,Tables!$M$3:$U$201,BI$2,0)),"0",(VLOOKUP($BE150,Tables!$M$3:$U$201,BI$2,0)))</f>
        <v>56</v>
      </c>
      <c r="BJ150" s="4">
        <f>IF(ISERROR(VLOOKUP($BE150,Tables!$M$3:$U$201,BJ$2,0)),"0",(VLOOKUP($BE150,Tables!$M$3:$U$201,BJ$2,0)))</f>
        <v>110</v>
      </c>
      <c r="BK150" s="4">
        <f>IF(ISERROR(VLOOKUP($BE150,Tables!$M$3:$U$201,BK$2,0)),"0",(VLOOKUP($BE150,Tables!$M$3:$U$201,BK$2,0)))</f>
        <v>204</v>
      </c>
      <c r="BL150" s="4">
        <f>IF(ISERROR(VLOOKUP($BE150,Tables!$M$3:$U$201,BL$2,0)),"0",(VLOOKUP($BE150,Tables!$M$3:$U$201,BL$2,0)))</f>
        <v>-94</v>
      </c>
      <c r="BM150" s="321">
        <f>IF(ISERROR(VLOOKUP($BE150,Tables!$M$3:$U$201,BM$2,0)),"0",(VLOOKUP($BE150,Tables!$M$3:$U$201,BM$2,0)))</f>
        <v>89</v>
      </c>
      <c r="BN150" s="315">
        <v>144</v>
      </c>
      <c r="BO150" s="12">
        <f t="shared" si="73"/>
        <v>44</v>
      </c>
      <c r="BP150" s="13">
        <f t="shared" si="74"/>
        <v>1</v>
      </c>
      <c r="BQ150" s="12" t="str">
        <f t="shared" si="75"/>
        <v/>
      </c>
      <c r="BR150" s="13">
        <f t="shared" si="76"/>
        <v>1</v>
      </c>
      <c r="BS150" s="12" t="str">
        <f t="shared" si="77"/>
        <v/>
      </c>
      <c r="BT150" s="16">
        <f t="shared" si="78"/>
        <v>44000000</v>
      </c>
      <c r="BU150" s="13">
        <f t="shared" si="79"/>
        <v>1</v>
      </c>
      <c r="BV150" s="24" t="str">
        <f t="shared" si="80"/>
        <v>0</v>
      </c>
      <c r="BW150" s="14">
        <v>144</v>
      </c>
      <c r="BX150" s="16">
        <f t="shared" si="81"/>
        <v>44000000000</v>
      </c>
      <c r="BY150" s="15" t="e">
        <f>VLOOKUP(E150,#REF!,2,0)</f>
        <v>#REF!</v>
      </c>
      <c r="BZ150" s="15">
        <f t="shared" si="82"/>
        <v>44</v>
      </c>
      <c r="CA150" s="424">
        <f t="shared" si="83"/>
        <v>1</v>
      </c>
    </row>
    <row r="151" spans="1:79" ht="26.25" customHeight="1" thickBot="1" x14ac:dyDescent="0.3">
      <c r="A151" s="55"/>
      <c r="B151" s="726">
        <f t="shared" si="64"/>
        <v>145</v>
      </c>
      <c r="C151" s="727"/>
      <c r="D151" s="350"/>
      <c r="E151" s="38" t="str">
        <f t="shared" si="84"/>
        <v>Stallone</v>
      </c>
      <c r="F151" s="39">
        <f t="shared" si="85"/>
        <v>1</v>
      </c>
      <c r="G151" s="40">
        <f t="shared" si="65"/>
        <v>12</v>
      </c>
      <c r="H151" s="41">
        <f t="shared" si="66"/>
        <v>2</v>
      </c>
      <c r="I151" s="41">
        <f t="shared" si="67"/>
        <v>0</v>
      </c>
      <c r="J151" s="41">
        <f t="shared" si="68"/>
        <v>10</v>
      </c>
      <c r="K151" s="41">
        <f t="shared" si="69"/>
        <v>10</v>
      </c>
      <c r="L151" s="41">
        <f t="shared" si="70"/>
        <v>42</v>
      </c>
      <c r="M151" s="42">
        <f t="shared" si="71"/>
        <v>-32</v>
      </c>
      <c r="N151" s="43">
        <f t="shared" si="72"/>
        <v>6</v>
      </c>
      <c r="O151" s="406" t="e">
        <f t="shared" si="89"/>
        <v>#REF!</v>
      </c>
      <c r="P151" s="406" t="e">
        <f t="shared" si="89"/>
        <v>#REF!</v>
      </c>
      <c r="Q151" s="406" t="e">
        <f t="shared" si="89"/>
        <v>#REF!</v>
      </c>
      <c r="R151" s="406" t="e">
        <f t="shared" si="89"/>
        <v>#REF!</v>
      </c>
      <c r="S151" s="406" t="e">
        <f t="shared" si="89"/>
        <v>#REF!</v>
      </c>
      <c r="T151" s="406" t="e">
        <f t="shared" si="89"/>
        <v>#REF!</v>
      </c>
      <c r="U151" s="406" t="e">
        <f t="shared" si="89"/>
        <v>#REF!</v>
      </c>
      <c r="V151" s="54" t="e">
        <f t="shared" si="89"/>
        <v>#REF!</v>
      </c>
      <c r="W151" s="407" t="e">
        <f t="shared" si="89"/>
        <v>#REF!</v>
      </c>
      <c r="X151" s="406" t="e">
        <f t="shared" si="89"/>
        <v>#REF!</v>
      </c>
      <c r="Y151" s="406" t="e">
        <f t="shared" si="89"/>
        <v>#REF!</v>
      </c>
      <c r="Z151" s="406" t="e">
        <f t="shared" si="89"/>
        <v>#REF!</v>
      </c>
      <c r="AA151" s="406" t="e">
        <f t="shared" si="89"/>
        <v>#REF!</v>
      </c>
      <c r="AB151" s="406" t="e">
        <f t="shared" si="89"/>
        <v>#REF!</v>
      </c>
      <c r="AC151" s="406" t="e">
        <f t="shared" si="89"/>
        <v>#REF!</v>
      </c>
      <c r="AD151" s="54" t="e">
        <f t="shared" si="89"/>
        <v>#REF!</v>
      </c>
      <c r="AE151" s="54"/>
      <c r="AF151" s="462">
        <f t="shared" si="63"/>
        <v>0.5</v>
      </c>
      <c r="AG151" s="54"/>
      <c r="AH151" s="463">
        <f t="shared" si="87"/>
        <v>35</v>
      </c>
      <c r="AI151" s="55"/>
      <c r="AJ151" s="481" t="str">
        <f>IF(ISERROR(VLOOKUP(E151,'2004'!$P$10:$AB$18,13,0)),"-",VLOOKUP(E151,'2004'!$P$10:$AB$18,13,0))</f>
        <v>-</v>
      </c>
      <c r="AK151" s="360" t="str">
        <f>IF(ISERROR(VLOOKUP(E151,'2005'!$P$10:$AB$18,13,0)),"-",VLOOKUP(E151,'2005'!$P$10:$AB$18,13,0))</f>
        <v>-</v>
      </c>
      <c r="AL151" s="360" t="str">
        <f>IF(ISERROR(VLOOKUP(E151,'2006'!$P$10:$AB$60,13,0)),"-",VLOOKUP(E151,'2006'!$P$10:$AB$60,13,0))</f>
        <v>-</v>
      </c>
      <c r="AM151" s="360" t="str">
        <f>IF(ISERROR(VLOOKUP(E151,'2007'!$P$10:$AB$60,13,0)),"-",VLOOKUP(E151,'2007'!$P$10:$AB$60,13,0))</f>
        <v>-</v>
      </c>
      <c r="AN151" s="360" t="str">
        <f>IF(ISERROR(VLOOKUP(E151,'2008'!$P$10:$AB$60,13,0)),"-",VLOOKUP(E151,'2008'!$P$10:$AB$60,13,0))</f>
        <v>-</v>
      </c>
      <c r="AO151" s="360" t="str">
        <f>IF(ISERROR(VLOOKUP(E151,'2009'!$P$10:$AB$80,13,0)),"-",VLOOKUP(E151,'2009'!$P$10:$AB$80,13,0))</f>
        <v>-</v>
      </c>
      <c r="AP151" s="360" t="str">
        <f>IF(ISERROR(VLOOKUP(E151,'2010'!$P$10:$AB$42,13,0)),"-",VLOOKUP(E151,'2010'!$P$10:$AB$42,13,0))</f>
        <v>-</v>
      </c>
      <c r="AQ151" s="360" t="str">
        <f>IF(ISERROR(VLOOKUP(E151,'2011'!$P$10:$AB$28,13,0)),"-",VLOOKUP(E151,'2011'!$P$10:$AB$28,13,0))</f>
        <v>-</v>
      </c>
      <c r="AR151" s="360" t="str">
        <f>IF(ISERROR(VLOOKUP(E151,'2012'!$P$10:$AB$46,13,0)),"-",VLOOKUP(E151,'2012'!$P$10:$AB$46,13,0))</f>
        <v>-</v>
      </c>
      <c r="AS151" s="360" t="str">
        <f>IF(ISERROR(VLOOKUP(E151,'2013'!$P$10:$AB$45,13,0)),"-",VLOOKUP(E151,'2013'!$P$10:$AB$45,13,0))</f>
        <v>-</v>
      </c>
      <c r="AT151" s="360" t="str">
        <f>IF(ISERROR(VLOOKUP(E151,'2014'!$P$10:$AB$43,13,0)),"-",VLOOKUP(E151,'2014'!$P$10:$AB$43,13,0))</f>
        <v>-</v>
      </c>
      <c r="AU151" s="360" t="str">
        <f>IF(ISERROR(VLOOKUP(E151,'2015'!$P$10:$AB$69,13,0)),"-",VLOOKUP(E151,'2015'!$P$10:$AB$69,13,0))</f>
        <v>-</v>
      </c>
      <c r="AV151" s="360" t="str">
        <f>IF(ISERROR(VLOOKUP(E151,'2016'!$P$10:$AB$49,13,0)),"-",VLOOKUP(E151,'2016'!$P$10:$AB$49,13,0))</f>
        <v>-</v>
      </c>
      <c r="AW151" s="458" t="str">
        <f>IF(ISERROR(VLOOKUP(E151,'2017'!$P$10:$AB$47,13,0)),"-",VLOOKUP(E151,'2017'!$P$10:$AB$47,13,0))</f>
        <v>-</v>
      </c>
      <c r="AX151" s="359" t="str">
        <f>IF(ISERROR(VLOOKUP(E151,'2018'!$P$10:$AB$55,13,0)),"-",VLOOKUP(E151,'2018'!$P$10:$AB$55,13,0))</f>
        <v>-</v>
      </c>
      <c r="AY151" s="359">
        <f>IF(ISERROR(VLOOKUP(E151,'2019'!$P$10:$AB$55,13,0)),"-",VLOOKUP(E151,'2019'!$P$10:$AB$55,13,0))</f>
        <v>35</v>
      </c>
      <c r="AZ151" s="359" t="str">
        <f>IF(ISERROR(VLOOKUP(E151,'2020'!$P$10:$AB$47,13,0)),"-",VLOOKUP(E151,'2020'!$P$10:$AB$47,13,0))</f>
        <v>-</v>
      </c>
      <c r="BA151" s="480" t="str">
        <f>IF(ISERROR(VLOOKUP(E151,'2021'!$P$10:$AB$47,13,0)),"-",VLOOKUP(E151,'2021'!$P$10:$AB$47,13,0))</f>
        <v>-</v>
      </c>
      <c r="BB151" s="358"/>
      <c r="BD151" s="25">
        <f t="shared" si="88"/>
        <v>82</v>
      </c>
      <c r="BE151" s="321" t="s">
        <v>86</v>
      </c>
      <c r="BF151" s="3">
        <f>IF(ISERROR(VLOOKUP($BE151,Tables!$M$3:$U$201,BF$2,0)),"0",(VLOOKUP($BE151,Tables!$M$3:$U$201,BF$2,0)))</f>
        <v>16</v>
      </c>
      <c r="BG151" s="4">
        <f>IF(ISERROR(VLOOKUP($BE151,Tables!$M$3:$U$201,BG$2,0)),"0",(VLOOKUP($BE151,Tables!$M$3:$U$201,BG$2,0)))</f>
        <v>8</v>
      </c>
      <c r="BH151" s="4">
        <f>IF(ISERROR(VLOOKUP($BE151,Tables!$M$3:$U$201,BH$2,0)),"0",(VLOOKUP($BE151,Tables!$M$3:$U$201,BH$2,0)))</f>
        <v>5</v>
      </c>
      <c r="BI151" s="4">
        <f>IF(ISERROR(VLOOKUP($BE151,Tables!$M$3:$U$201,BI$2,0)),"0",(VLOOKUP($BE151,Tables!$M$3:$U$201,BI$2,0)))</f>
        <v>3</v>
      </c>
      <c r="BJ151" s="4">
        <f>IF(ISERROR(VLOOKUP($BE151,Tables!$M$3:$U$201,BJ$2,0)),"0",(VLOOKUP($BE151,Tables!$M$3:$U$201,BJ$2,0)))</f>
        <v>26</v>
      </c>
      <c r="BK151" s="4">
        <f>IF(ISERROR(VLOOKUP($BE151,Tables!$M$3:$U$201,BK$2,0)),"0",(VLOOKUP($BE151,Tables!$M$3:$U$201,BK$2,0)))</f>
        <v>18</v>
      </c>
      <c r="BL151" s="4">
        <f>IF(ISERROR(VLOOKUP($BE151,Tables!$M$3:$U$201,BL$2,0)),"0",(VLOOKUP($BE151,Tables!$M$3:$U$201,BL$2,0)))</f>
        <v>8</v>
      </c>
      <c r="BM151" s="321">
        <f>IF(ISERROR(VLOOKUP($BE151,Tables!$M$3:$U$201,BM$2,0)),"0",(VLOOKUP($BE151,Tables!$M$3:$U$201,BM$2,0)))</f>
        <v>29</v>
      </c>
      <c r="BN151" s="315">
        <v>145</v>
      </c>
      <c r="BO151" s="12">
        <f t="shared" si="73"/>
        <v>82</v>
      </c>
      <c r="BP151" s="13">
        <f t="shared" si="74"/>
        <v>3</v>
      </c>
      <c r="BQ151" s="12">
        <f t="shared" si="75"/>
        <v>44</v>
      </c>
      <c r="BR151" s="13">
        <f t="shared" si="76"/>
        <v>2</v>
      </c>
      <c r="BS151" s="12">
        <f t="shared" si="77"/>
        <v>102</v>
      </c>
      <c r="BT151" s="16">
        <f t="shared" si="78"/>
        <v>82044102</v>
      </c>
      <c r="BU151" s="13">
        <f t="shared" si="79"/>
        <v>1</v>
      </c>
      <c r="BV151" s="24" t="str">
        <f t="shared" si="80"/>
        <v>0</v>
      </c>
      <c r="BW151" s="14">
        <v>145</v>
      </c>
      <c r="BX151" s="16">
        <f t="shared" si="81"/>
        <v>82044102000</v>
      </c>
      <c r="BY151" s="15" t="e">
        <f>VLOOKUP(E151,#REF!,2,0)</f>
        <v>#REF!</v>
      </c>
      <c r="BZ151" s="15">
        <f t="shared" si="82"/>
        <v>82</v>
      </c>
      <c r="CA151" s="424">
        <f t="shared" si="83"/>
        <v>1</v>
      </c>
    </row>
    <row r="152" spans="1:79" ht="26.25" customHeight="1" thickBot="1" x14ac:dyDescent="0.3">
      <c r="A152" s="55"/>
      <c r="B152" s="726">
        <f t="shared" si="64"/>
        <v>146</v>
      </c>
      <c r="C152" s="727"/>
      <c r="D152" s="350"/>
      <c r="E152" s="38" t="str">
        <f t="shared" si="84"/>
        <v>ademinho</v>
      </c>
      <c r="F152" s="39">
        <f t="shared" si="85"/>
        <v>2</v>
      </c>
      <c r="G152" s="40">
        <f t="shared" si="65"/>
        <v>28</v>
      </c>
      <c r="H152" s="41">
        <f t="shared" si="66"/>
        <v>1</v>
      </c>
      <c r="I152" s="41">
        <f t="shared" si="67"/>
        <v>3</v>
      </c>
      <c r="J152" s="41">
        <f t="shared" si="68"/>
        <v>24</v>
      </c>
      <c r="K152" s="41">
        <f t="shared" si="69"/>
        <v>15</v>
      </c>
      <c r="L152" s="41">
        <f t="shared" si="70"/>
        <v>83</v>
      </c>
      <c r="M152" s="42">
        <f t="shared" si="71"/>
        <v>-68</v>
      </c>
      <c r="N152" s="43">
        <f t="shared" si="72"/>
        <v>6</v>
      </c>
      <c r="O152" s="406" t="e">
        <f t="shared" si="89"/>
        <v>#REF!</v>
      </c>
      <c r="P152" s="406" t="e">
        <f t="shared" si="89"/>
        <v>#REF!</v>
      </c>
      <c r="Q152" s="406" t="e">
        <f t="shared" si="89"/>
        <v>#REF!</v>
      </c>
      <c r="R152" s="406" t="e">
        <f t="shared" si="89"/>
        <v>#REF!</v>
      </c>
      <c r="S152" s="406" t="e">
        <f t="shared" si="89"/>
        <v>#REF!</v>
      </c>
      <c r="T152" s="406" t="e">
        <f t="shared" si="89"/>
        <v>#REF!</v>
      </c>
      <c r="U152" s="406" t="e">
        <f t="shared" si="89"/>
        <v>#REF!</v>
      </c>
      <c r="V152" s="54" t="e">
        <f t="shared" si="89"/>
        <v>#REF!</v>
      </c>
      <c r="W152" s="407" t="e">
        <f t="shared" si="89"/>
        <v>#REF!</v>
      </c>
      <c r="X152" s="406" t="e">
        <f t="shared" si="89"/>
        <v>#REF!</v>
      </c>
      <c r="Y152" s="406" t="e">
        <f t="shared" si="89"/>
        <v>#REF!</v>
      </c>
      <c r="Z152" s="406" t="e">
        <f t="shared" si="89"/>
        <v>#REF!</v>
      </c>
      <c r="AA152" s="406" t="e">
        <f t="shared" si="89"/>
        <v>#REF!</v>
      </c>
      <c r="AB152" s="406" t="e">
        <f t="shared" si="89"/>
        <v>#REF!</v>
      </c>
      <c r="AC152" s="406" t="e">
        <f t="shared" si="89"/>
        <v>#REF!</v>
      </c>
      <c r="AD152" s="54" t="e">
        <f t="shared" si="89"/>
        <v>#REF!</v>
      </c>
      <c r="AE152" s="54"/>
      <c r="AF152" s="462">
        <f t="shared" si="63"/>
        <v>0.21428571428571427</v>
      </c>
      <c r="AG152" s="54"/>
      <c r="AH152" s="463">
        <f t="shared" si="87"/>
        <v>34</v>
      </c>
      <c r="AI152" s="55"/>
      <c r="AJ152" s="481" t="str">
        <f>IF(ISERROR(VLOOKUP(E152,'2004'!$P$10:$AB$18,13,0)),"-",VLOOKUP(E152,'2004'!$P$10:$AB$18,13,0))</f>
        <v>-</v>
      </c>
      <c r="AK152" s="360" t="str">
        <f>IF(ISERROR(VLOOKUP(E152,'2005'!$P$10:$AB$18,13,0)),"-",VLOOKUP(E152,'2005'!$P$10:$AB$18,13,0))</f>
        <v>-</v>
      </c>
      <c r="AL152" s="360" t="str">
        <f>IF(ISERROR(VLOOKUP(E152,'2006'!$P$10:$AB$60,13,0)),"-",VLOOKUP(E152,'2006'!$P$10:$AB$60,13,0))</f>
        <v>-</v>
      </c>
      <c r="AM152" s="360" t="str">
        <f>IF(ISERROR(VLOOKUP(E152,'2007'!$P$10:$AB$60,13,0)),"-",VLOOKUP(E152,'2007'!$P$10:$AB$60,13,0))</f>
        <v>-</v>
      </c>
      <c r="AN152" s="360" t="str">
        <f>IF(ISERROR(VLOOKUP(E152,'2008'!$P$10:$AB$60,13,0)),"-",VLOOKUP(E152,'2008'!$P$10:$AB$60,13,0))</f>
        <v>-</v>
      </c>
      <c r="AO152" s="360">
        <f>IF(ISERROR(VLOOKUP(E152,'2009'!$P$10:$AB$80,13,0)),"-",VLOOKUP(E152,'2009'!$P$10:$AB$80,13,0))</f>
        <v>52</v>
      </c>
      <c r="AP152" s="360" t="str">
        <f>IF(ISERROR(VLOOKUP(E152,'2010'!$P$10:$AB$42,13,0)),"-",VLOOKUP(E152,'2010'!$P$10:$AB$42,13,0))</f>
        <v>-</v>
      </c>
      <c r="AQ152" s="360" t="str">
        <f>IF(ISERROR(VLOOKUP(E152,'2011'!$P$10:$AB$28,13,0)),"-",VLOOKUP(E152,'2011'!$P$10:$AB$28,13,0))</f>
        <v>-</v>
      </c>
      <c r="AR152" s="360" t="str">
        <f>IF(ISERROR(VLOOKUP(E152,'2012'!$P$10:$AB$46,13,0)),"-",VLOOKUP(E152,'2012'!$P$10:$AB$46,13,0))</f>
        <v>-</v>
      </c>
      <c r="AS152" s="360">
        <f>IF(ISERROR(VLOOKUP(E152,'2013'!$P$10:$AB$45,13,0)),"-",VLOOKUP(E152,'2013'!$P$10:$AB$45,13,0))</f>
        <v>34</v>
      </c>
      <c r="AT152" s="360" t="str">
        <f>IF(ISERROR(VLOOKUP(E152,'2014'!$P$10:$AB$43,13,0)),"-",VLOOKUP(E152,'2014'!$P$10:$AB$43,13,0))</f>
        <v>-</v>
      </c>
      <c r="AU152" s="360" t="str">
        <f>IF(ISERROR(VLOOKUP(E152,'2015'!$P$10:$AB$69,13,0)),"-",VLOOKUP(E152,'2015'!$P$10:$AB$69,13,0))</f>
        <v>-</v>
      </c>
      <c r="AV152" s="360" t="str">
        <f>IF(ISERROR(VLOOKUP(E152,'2016'!$P$10:$AB$49,13,0)),"-",VLOOKUP(E152,'2016'!$P$10:$AB$49,13,0))</f>
        <v>-</v>
      </c>
      <c r="AW152" s="458" t="str">
        <f>IF(ISERROR(VLOOKUP(E152,'2017'!$P$10:$AB$47,13,0)),"-",VLOOKUP(E152,'2017'!$P$10:$AB$47,13,0))</f>
        <v>-</v>
      </c>
      <c r="AX152" s="359" t="str">
        <f>IF(ISERROR(VLOOKUP(E152,'2018'!$P$10:$AB$55,13,0)),"-",VLOOKUP(E152,'2018'!$P$10:$AB$55,13,0))</f>
        <v>-</v>
      </c>
      <c r="AY152" s="359" t="str">
        <f>IF(ISERROR(VLOOKUP(E152,'2019'!$P$10:$AB$55,13,0)),"-",VLOOKUP(E152,'2019'!$P$10:$AB$55,13,0))</f>
        <v>-</v>
      </c>
      <c r="AZ152" s="359" t="str">
        <f>IF(ISERROR(VLOOKUP(E152,'2020'!$P$10:$AB$47,13,0)),"-",VLOOKUP(E152,'2020'!$P$10:$AB$47,13,0))</f>
        <v>-</v>
      </c>
      <c r="BA152" s="480" t="str">
        <f>IF(ISERROR(VLOOKUP(E152,'2021'!$P$10:$AB$47,13,0)),"-",VLOOKUP(E152,'2021'!$P$10:$AB$47,13,0))</f>
        <v>-</v>
      </c>
      <c r="BB152" s="358"/>
      <c r="BD152" s="25">
        <f t="shared" si="88"/>
        <v>48</v>
      </c>
      <c r="BE152" s="321" t="s">
        <v>62</v>
      </c>
      <c r="BF152" s="3">
        <f>IF(ISERROR(VLOOKUP($BE152,Tables!$M$3:$U$201,BF$2,0)),"0",(VLOOKUP($BE152,Tables!$M$3:$U$201,BF$2,0)))</f>
        <v>56</v>
      </c>
      <c r="BG152" s="4">
        <f>IF(ISERROR(VLOOKUP($BE152,Tables!$M$3:$U$201,BG$2,0)),"0",(VLOOKUP($BE152,Tables!$M$3:$U$201,BG$2,0)))</f>
        <v>25</v>
      </c>
      <c r="BH152" s="4">
        <f>IF(ISERROR(VLOOKUP($BE152,Tables!$M$3:$U$201,BH$2,0)),"0",(VLOOKUP($BE152,Tables!$M$3:$U$201,BH$2,0)))</f>
        <v>4</v>
      </c>
      <c r="BI152" s="4">
        <f>IF(ISERROR(VLOOKUP($BE152,Tables!$M$3:$U$201,BI$2,0)),"0",(VLOOKUP($BE152,Tables!$M$3:$U$201,BI$2,0)))</f>
        <v>27</v>
      </c>
      <c r="BJ152" s="4">
        <f>IF(ISERROR(VLOOKUP($BE152,Tables!$M$3:$U$201,BJ$2,0)),"0",(VLOOKUP($BE152,Tables!$M$3:$U$201,BJ$2,0)))</f>
        <v>112</v>
      </c>
      <c r="BK152" s="4">
        <f>IF(ISERROR(VLOOKUP($BE152,Tables!$M$3:$U$201,BK$2,0)),"0",(VLOOKUP($BE152,Tables!$M$3:$U$201,BK$2,0)))</f>
        <v>137</v>
      </c>
      <c r="BL152" s="4">
        <f>IF(ISERROR(VLOOKUP($BE152,Tables!$M$3:$U$201,BL$2,0)),"0",(VLOOKUP($BE152,Tables!$M$3:$U$201,BL$2,0)))</f>
        <v>-25</v>
      </c>
      <c r="BM152" s="321">
        <f>IF(ISERROR(VLOOKUP($BE152,Tables!$M$3:$U$201,BM$2,0)),"0",(VLOOKUP($BE152,Tables!$M$3:$U$201,BM$2,0)))</f>
        <v>79</v>
      </c>
      <c r="BN152" s="315">
        <v>146</v>
      </c>
      <c r="BO152" s="12">
        <f t="shared" si="73"/>
        <v>47</v>
      </c>
      <c r="BP152" s="13">
        <f t="shared" si="74"/>
        <v>3</v>
      </c>
      <c r="BQ152" s="12">
        <f t="shared" si="75"/>
        <v>102</v>
      </c>
      <c r="BR152" s="13">
        <f t="shared" si="76"/>
        <v>6</v>
      </c>
      <c r="BS152" s="12">
        <f t="shared" si="77"/>
        <v>49</v>
      </c>
      <c r="BT152" s="16">
        <f t="shared" si="78"/>
        <v>47102049</v>
      </c>
      <c r="BU152" s="13">
        <f t="shared" si="79"/>
        <v>1</v>
      </c>
      <c r="BV152" s="24" t="str">
        <f t="shared" si="80"/>
        <v>0</v>
      </c>
      <c r="BW152" s="14">
        <v>146</v>
      </c>
      <c r="BX152" s="16">
        <f t="shared" si="81"/>
        <v>47102049000</v>
      </c>
      <c r="BY152" s="15" t="e">
        <f>VLOOKUP(E152,#REF!,2,0)</f>
        <v>#REF!</v>
      </c>
      <c r="BZ152" s="15">
        <f t="shared" si="82"/>
        <v>48</v>
      </c>
      <c r="CA152" s="424">
        <f t="shared" si="83"/>
        <v>1</v>
      </c>
    </row>
    <row r="153" spans="1:79" ht="26.25" customHeight="1" thickBot="1" x14ac:dyDescent="0.3">
      <c r="A153" s="55"/>
      <c r="B153" s="726">
        <f t="shared" si="64"/>
        <v>147</v>
      </c>
      <c r="C153" s="727"/>
      <c r="D153" s="350"/>
      <c r="E153" s="38" t="str">
        <f t="shared" si="84"/>
        <v>Falcon</v>
      </c>
      <c r="F153" s="39">
        <f t="shared" si="85"/>
        <v>1</v>
      </c>
      <c r="G153" s="40">
        <f t="shared" si="65"/>
        <v>12</v>
      </c>
      <c r="H153" s="41">
        <f t="shared" si="66"/>
        <v>1</v>
      </c>
      <c r="I153" s="41">
        <f t="shared" si="67"/>
        <v>2</v>
      </c>
      <c r="J153" s="41">
        <f t="shared" si="68"/>
        <v>9</v>
      </c>
      <c r="K153" s="41">
        <f t="shared" si="69"/>
        <v>15</v>
      </c>
      <c r="L153" s="41">
        <f t="shared" si="70"/>
        <v>28</v>
      </c>
      <c r="M153" s="42">
        <f t="shared" si="71"/>
        <v>-13</v>
      </c>
      <c r="N153" s="43">
        <f t="shared" si="72"/>
        <v>5</v>
      </c>
      <c r="O153" s="406" t="e">
        <f t="shared" si="89"/>
        <v>#REF!</v>
      </c>
      <c r="P153" s="406" t="e">
        <f t="shared" si="89"/>
        <v>#REF!</v>
      </c>
      <c r="Q153" s="406" t="e">
        <f t="shared" si="89"/>
        <v>#REF!</v>
      </c>
      <c r="R153" s="406" t="e">
        <f t="shared" si="89"/>
        <v>#REF!</v>
      </c>
      <c r="S153" s="406" t="e">
        <f t="shared" si="89"/>
        <v>#REF!</v>
      </c>
      <c r="T153" s="406" t="e">
        <f t="shared" si="89"/>
        <v>#REF!</v>
      </c>
      <c r="U153" s="406" t="e">
        <f t="shared" si="89"/>
        <v>#REF!</v>
      </c>
      <c r="V153" s="54" t="e">
        <f t="shared" si="89"/>
        <v>#REF!</v>
      </c>
      <c r="W153" s="407" t="e">
        <f t="shared" si="89"/>
        <v>#REF!</v>
      </c>
      <c r="X153" s="406" t="e">
        <f t="shared" si="89"/>
        <v>#REF!</v>
      </c>
      <c r="Y153" s="406" t="e">
        <f t="shared" si="89"/>
        <v>#REF!</v>
      </c>
      <c r="Z153" s="406" t="e">
        <f t="shared" si="89"/>
        <v>#REF!</v>
      </c>
      <c r="AA153" s="406" t="e">
        <f t="shared" si="89"/>
        <v>#REF!</v>
      </c>
      <c r="AB153" s="406" t="e">
        <f t="shared" si="89"/>
        <v>#REF!</v>
      </c>
      <c r="AC153" s="406" t="e">
        <f t="shared" si="89"/>
        <v>#REF!</v>
      </c>
      <c r="AD153" s="54" t="e">
        <f t="shared" si="89"/>
        <v>#REF!</v>
      </c>
      <c r="AE153" s="54"/>
      <c r="AF153" s="462">
        <f t="shared" si="63"/>
        <v>0.41666666666666669</v>
      </c>
      <c r="AG153" s="54"/>
      <c r="AH153" s="463">
        <f t="shared" si="87"/>
        <v>46</v>
      </c>
      <c r="AI153" s="55"/>
      <c r="AJ153" s="481" t="str">
        <f>IF(ISERROR(VLOOKUP(E153,'2004'!$P$10:$AB$18,13,0)),"-",VLOOKUP(E153,'2004'!$P$10:$AB$18,13,0))</f>
        <v>-</v>
      </c>
      <c r="AK153" s="360" t="str">
        <f>IF(ISERROR(VLOOKUP(E153,'2005'!$P$10:$AB$18,13,0)),"-",VLOOKUP(E153,'2005'!$P$10:$AB$18,13,0))</f>
        <v>-</v>
      </c>
      <c r="AL153" s="360" t="str">
        <f>IF(ISERROR(VLOOKUP(E153,'2006'!$P$10:$AB$60,13,0)),"-",VLOOKUP(E153,'2006'!$P$10:$AB$60,13,0))</f>
        <v>-</v>
      </c>
      <c r="AM153" s="360" t="str">
        <f>IF(ISERROR(VLOOKUP(E153,'2007'!$P$10:$AB$60,13,0)),"-",VLOOKUP(E153,'2007'!$P$10:$AB$60,13,0))</f>
        <v>-</v>
      </c>
      <c r="AN153" s="360" t="str">
        <f>IF(ISERROR(VLOOKUP(E153,'2008'!$P$10:$AB$60,13,0)),"-",VLOOKUP(E153,'2008'!$P$10:$AB$60,13,0))</f>
        <v>-</v>
      </c>
      <c r="AO153" s="360">
        <f>IF(ISERROR(VLOOKUP(E153,'2009'!$P$10:$AB$80,13,0)),"-",VLOOKUP(E153,'2009'!$P$10:$AB$80,13,0))</f>
        <v>46</v>
      </c>
      <c r="AP153" s="360" t="str">
        <f>IF(ISERROR(VLOOKUP(E153,'2010'!$P$10:$AB$42,13,0)),"-",VLOOKUP(E153,'2010'!$P$10:$AB$42,13,0))</f>
        <v>-</v>
      </c>
      <c r="AQ153" s="360" t="str">
        <f>IF(ISERROR(VLOOKUP(E153,'2011'!$P$10:$AB$28,13,0)),"-",VLOOKUP(E153,'2011'!$P$10:$AB$28,13,0))</f>
        <v>-</v>
      </c>
      <c r="AR153" s="360" t="str">
        <f>IF(ISERROR(VLOOKUP(E153,'2012'!$P$10:$AB$46,13,0)),"-",VLOOKUP(E153,'2012'!$P$10:$AB$46,13,0))</f>
        <v>-</v>
      </c>
      <c r="AS153" s="360" t="str">
        <f>IF(ISERROR(VLOOKUP(E153,'2013'!$P$10:$AB$45,13,0)),"-",VLOOKUP(E153,'2013'!$P$10:$AB$45,13,0))</f>
        <v>-</v>
      </c>
      <c r="AT153" s="360" t="str">
        <f>IF(ISERROR(VLOOKUP(E153,'2014'!$P$10:$AB$43,13,0)),"-",VLOOKUP(E153,'2014'!$P$10:$AB$43,13,0))</f>
        <v>-</v>
      </c>
      <c r="AU153" s="360" t="str">
        <f>IF(ISERROR(VLOOKUP(E153,'2015'!$P$10:$AB$69,13,0)),"-",VLOOKUP(E153,'2015'!$P$10:$AB$69,13,0))</f>
        <v>-</v>
      </c>
      <c r="AV153" s="360" t="str">
        <f>IF(ISERROR(VLOOKUP(E153,'2016'!$P$10:$AB$49,13,0)),"-",VLOOKUP(E153,'2016'!$P$10:$AB$49,13,0))</f>
        <v>-</v>
      </c>
      <c r="AW153" s="458" t="str">
        <f>IF(ISERROR(VLOOKUP(E153,'2017'!$P$10:$AB$47,13,0)),"-",VLOOKUP(E153,'2017'!$P$10:$AB$47,13,0))</f>
        <v>-</v>
      </c>
      <c r="AX153" s="359" t="str">
        <f>IF(ISERROR(VLOOKUP(E153,'2018'!$P$10:$AB$55,13,0)),"-",VLOOKUP(E153,'2018'!$P$10:$AB$55,13,0))</f>
        <v>-</v>
      </c>
      <c r="AY153" s="359" t="str">
        <f>IF(ISERROR(VLOOKUP(E153,'2019'!$P$10:$AB$55,13,0)),"-",VLOOKUP(E153,'2019'!$P$10:$AB$55,13,0))</f>
        <v>-</v>
      </c>
      <c r="AZ153" s="359" t="str">
        <f>IF(ISERROR(VLOOKUP(E153,'2020'!$P$10:$AB$47,13,0)),"-",VLOOKUP(E153,'2020'!$P$10:$AB$47,13,0))</f>
        <v>-</v>
      </c>
      <c r="BA153" s="480" t="str">
        <f>IF(ISERROR(VLOOKUP(E153,'2021'!$P$10:$AB$47,13,0)),"-",VLOOKUP(E153,'2021'!$P$10:$AB$47,13,0))</f>
        <v>-</v>
      </c>
      <c r="BB153" s="358"/>
      <c r="BD153" s="25">
        <f t="shared" si="88"/>
        <v>164</v>
      </c>
      <c r="BE153" s="321" t="s">
        <v>279</v>
      </c>
      <c r="BF153" s="3">
        <f>IF(ISERROR(VLOOKUP($BE153,Tables!$M$3:$U$201,BF$2,0)),"0",(VLOOKUP($BE153,Tables!$M$3:$U$201,BF$2,0)))</f>
        <v>14</v>
      </c>
      <c r="BG153" s="4">
        <f>IF(ISERROR(VLOOKUP($BE153,Tables!$M$3:$U$201,BG$2,0)),"0",(VLOOKUP($BE153,Tables!$M$3:$U$201,BG$2,0)))</f>
        <v>1</v>
      </c>
      <c r="BH153" s="4">
        <f>IF(ISERROR(VLOOKUP($BE153,Tables!$M$3:$U$201,BH$2,0)),"0",(VLOOKUP($BE153,Tables!$M$3:$U$201,BH$2,0)))</f>
        <v>0</v>
      </c>
      <c r="BI153" s="4">
        <f>IF(ISERROR(VLOOKUP($BE153,Tables!$M$3:$U$201,BI$2,0)),"0",(VLOOKUP($BE153,Tables!$M$3:$U$201,BI$2,0)))</f>
        <v>13</v>
      </c>
      <c r="BJ153" s="4">
        <f>IF(ISERROR(VLOOKUP($BE153,Tables!$M$3:$U$201,BJ$2,0)),"0",(VLOOKUP($BE153,Tables!$M$3:$U$201,BJ$2,0)))</f>
        <v>4</v>
      </c>
      <c r="BK153" s="4">
        <f>IF(ISERROR(VLOOKUP($BE153,Tables!$M$3:$U$201,BK$2,0)),"0",(VLOOKUP($BE153,Tables!$M$3:$U$201,BK$2,0)))</f>
        <v>77</v>
      </c>
      <c r="BL153" s="4">
        <f>IF(ISERROR(VLOOKUP($BE153,Tables!$M$3:$U$201,BL$2,0)),"0",(VLOOKUP($BE153,Tables!$M$3:$U$201,BL$2,0)))</f>
        <v>-73</v>
      </c>
      <c r="BM153" s="321">
        <f>IF(ISERROR(VLOOKUP($BE153,Tables!$M$3:$U$201,BM$2,0)),"0",(VLOOKUP($BE153,Tables!$M$3:$U$201,BM$2,0)))</f>
        <v>3</v>
      </c>
      <c r="BN153" s="315">
        <v>147</v>
      </c>
      <c r="BO153" s="12">
        <f t="shared" si="73"/>
        <v>161</v>
      </c>
      <c r="BP153" s="13">
        <f t="shared" si="74"/>
        <v>5</v>
      </c>
      <c r="BQ153" s="12">
        <f t="shared" si="75"/>
        <v>163</v>
      </c>
      <c r="BR153" s="13">
        <f t="shared" si="76"/>
        <v>1</v>
      </c>
      <c r="BS153" s="12" t="str">
        <f t="shared" si="77"/>
        <v/>
      </c>
      <c r="BT153" s="16">
        <f t="shared" si="78"/>
        <v>161163000</v>
      </c>
      <c r="BU153" s="13">
        <f t="shared" si="79"/>
        <v>1</v>
      </c>
      <c r="BV153" s="24" t="str">
        <f t="shared" si="80"/>
        <v>0</v>
      </c>
      <c r="BW153" s="14">
        <v>147</v>
      </c>
      <c r="BX153" s="16">
        <f t="shared" si="81"/>
        <v>161163000000</v>
      </c>
      <c r="BY153" s="15" t="e">
        <f>VLOOKUP(E153,#REF!,2,0)</f>
        <v>#REF!</v>
      </c>
      <c r="BZ153" s="15">
        <f t="shared" si="82"/>
        <v>164</v>
      </c>
      <c r="CA153" s="424">
        <f t="shared" si="83"/>
        <v>1</v>
      </c>
    </row>
    <row r="154" spans="1:79" ht="26.25" customHeight="1" thickBot="1" x14ac:dyDescent="0.3">
      <c r="A154" s="55"/>
      <c r="B154" s="726">
        <f t="shared" si="64"/>
        <v>148</v>
      </c>
      <c r="C154" s="727"/>
      <c r="D154" s="350"/>
      <c r="E154" s="38" t="str">
        <f t="shared" si="84"/>
        <v>Drillos Drenge</v>
      </c>
      <c r="F154" s="39">
        <f t="shared" si="85"/>
        <v>1</v>
      </c>
      <c r="G154" s="40">
        <f t="shared" si="65"/>
        <v>12</v>
      </c>
      <c r="H154" s="41">
        <f t="shared" si="66"/>
        <v>1</v>
      </c>
      <c r="I154" s="41">
        <f t="shared" si="67"/>
        <v>2</v>
      </c>
      <c r="J154" s="41">
        <f t="shared" si="68"/>
        <v>9</v>
      </c>
      <c r="K154" s="41">
        <f t="shared" si="69"/>
        <v>8</v>
      </c>
      <c r="L154" s="41">
        <f t="shared" si="70"/>
        <v>32</v>
      </c>
      <c r="M154" s="42">
        <f t="shared" si="71"/>
        <v>-24</v>
      </c>
      <c r="N154" s="43">
        <f t="shared" si="72"/>
        <v>5</v>
      </c>
      <c r="O154" s="406" t="e">
        <f t="shared" si="89"/>
        <v>#REF!</v>
      </c>
      <c r="P154" s="406" t="e">
        <f t="shared" si="89"/>
        <v>#REF!</v>
      </c>
      <c r="Q154" s="406" t="e">
        <f t="shared" si="89"/>
        <v>#REF!</v>
      </c>
      <c r="R154" s="406" t="e">
        <f t="shared" si="89"/>
        <v>#REF!</v>
      </c>
      <c r="S154" s="406" t="e">
        <f t="shared" si="89"/>
        <v>#REF!</v>
      </c>
      <c r="T154" s="406" t="e">
        <f t="shared" si="89"/>
        <v>#REF!</v>
      </c>
      <c r="U154" s="406" t="e">
        <f t="shared" si="89"/>
        <v>#REF!</v>
      </c>
      <c r="V154" s="54" t="e">
        <f t="shared" si="89"/>
        <v>#REF!</v>
      </c>
      <c r="W154" s="407" t="e">
        <f t="shared" si="89"/>
        <v>#REF!</v>
      </c>
      <c r="X154" s="406" t="e">
        <f t="shared" si="89"/>
        <v>#REF!</v>
      </c>
      <c r="Y154" s="406" t="e">
        <f t="shared" si="89"/>
        <v>#REF!</v>
      </c>
      <c r="Z154" s="406" t="e">
        <f t="shared" si="89"/>
        <v>#REF!</v>
      </c>
      <c r="AA154" s="406" t="e">
        <f t="shared" si="89"/>
        <v>#REF!</v>
      </c>
      <c r="AB154" s="406" t="e">
        <f t="shared" si="89"/>
        <v>#REF!</v>
      </c>
      <c r="AC154" s="406" t="e">
        <f t="shared" si="89"/>
        <v>#REF!</v>
      </c>
      <c r="AD154" s="54" t="e">
        <f t="shared" si="89"/>
        <v>#REF!</v>
      </c>
      <c r="AE154" s="54"/>
      <c r="AF154" s="462">
        <f t="shared" si="63"/>
        <v>0.41666666666666669</v>
      </c>
      <c r="AG154" s="54"/>
      <c r="AH154" s="463">
        <f t="shared" si="87"/>
        <v>34</v>
      </c>
      <c r="AI154" s="55"/>
      <c r="AJ154" s="481" t="str">
        <f>IF(ISERROR(VLOOKUP(E154,'2004'!$P$10:$AB$18,13,0)),"-",VLOOKUP(E154,'2004'!$P$10:$AB$18,13,0))</f>
        <v>-</v>
      </c>
      <c r="AK154" s="360" t="str">
        <f>IF(ISERROR(VLOOKUP(E154,'2005'!$P$10:$AB$18,13,0)),"-",VLOOKUP(E154,'2005'!$P$10:$AB$18,13,0))</f>
        <v>-</v>
      </c>
      <c r="AL154" s="360" t="str">
        <f>IF(ISERROR(VLOOKUP(E154,'2006'!$P$10:$AB$60,13,0)),"-",VLOOKUP(E154,'2006'!$P$10:$AB$60,13,0))</f>
        <v>-</v>
      </c>
      <c r="AM154" s="360" t="str">
        <f>IF(ISERROR(VLOOKUP(E154,'2007'!$P$10:$AB$60,13,0)),"-",VLOOKUP(E154,'2007'!$P$10:$AB$60,13,0))</f>
        <v>-</v>
      </c>
      <c r="AN154" s="360" t="str">
        <f>IF(ISERROR(VLOOKUP(E154,'2008'!$P$10:$AB$60,13,0)),"-",VLOOKUP(E154,'2008'!$P$10:$AB$60,13,0))</f>
        <v>-</v>
      </c>
      <c r="AO154" s="360" t="str">
        <f>IF(ISERROR(VLOOKUP(E154,'2009'!$P$10:$AB$80,13,0)),"-",VLOOKUP(E154,'2009'!$P$10:$AB$80,13,0))</f>
        <v>-</v>
      </c>
      <c r="AP154" s="360" t="str">
        <f>IF(ISERROR(VLOOKUP(E154,'2010'!$P$10:$AB$42,13,0)),"-",VLOOKUP(E154,'2010'!$P$10:$AB$42,13,0))</f>
        <v>-</v>
      </c>
      <c r="AQ154" s="360" t="str">
        <f>IF(ISERROR(VLOOKUP(E154,'2011'!$P$10:$AB$28,13,0)),"-",VLOOKUP(E154,'2011'!$P$10:$AB$28,13,0))</f>
        <v>-</v>
      </c>
      <c r="AR154" s="360" t="str">
        <f>IF(ISERROR(VLOOKUP(E154,'2012'!$P$10:$AB$46,13,0)),"-",VLOOKUP(E154,'2012'!$P$10:$AB$46,13,0))</f>
        <v>-</v>
      </c>
      <c r="AS154" s="360" t="str">
        <f>IF(ISERROR(VLOOKUP(E154,'2013'!$P$10:$AB$45,13,0)),"-",VLOOKUP(E154,'2013'!$P$10:$AB$45,13,0))</f>
        <v>-</v>
      </c>
      <c r="AT154" s="360" t="str">
        <f>IF(ISERROR(VLOOKUP(E154,'2014'!$P$10:$AB$43,13,0)),"-",VLOOKUP(E154,'2014'!$P$10:$AB$43,13,0))</f>
        <v>-</v>
      </c>
      <c r="AU154" s="360" t="str">
        <f>IF(ISERROR(VLOOKUP(E154,'2015'!$P$10:$AB$69,13,0)),"-",VLOOKUP(E154,'2015'!$P$10:$AB$69,13,0))</f>
        <v>-</v>
      </c>
      <c r="AV154" s="360" t="str">
        <f>IF(ISERROR(VLOOKUP(E154,'2016'!$P$10:$AB$49,13,0)),"-",VLOOKUP(E154,'2016'!$P$10:$AB$49,13,0))</f>
        <v>-</v>
      </c>
      <c r="AW154" s="458" t="str">
        <f>IF(ISERROR(VLOOKUP(E154,'2017'!$P$10:$AB$47,13,0)),"-",VLOOKUP(E154,'2017'!$P$10:$AB$47,13,0))</f>
        <v>-</v>
      </c>
      <c r="AX154" s="359">
        <f>IF(ISERROR(VLOOKUP(E154,'2018'!$P$10:$AB$55,13,0)),"-",VLOOKUP(E154,'2018'!$P$10:$AB$55,13,0))</f>
        <v>34</v>
      </c>
      <c r="AY154" s="359" t="str">
        <f>IF(ISERROR(VLOOKUP(E154,'2019'!$P$10:$AB$55,13,0)),"-",VLOOKUP(E154,'2019'!$P$10:$AB$55,13,0))</f>
        <v>-</v>
      </c>
      <c r="AZ154" s="359" t="str">
        <f>IF(ISERROR(VLOOKUP(E154,'2020'!$P$10:$AB$47,13,0)),"-",VLOOKUP(E154,'2020'!$P$10:$AB$47,13,0))</f>
        <v>-</v>
      </c>
      <c r="BA154" s="480" t="str">
        <f>IF(ISERROR(VLOOKUP(E154,'2021'!$P$10:$AB$47,13,0)),"-",VLOOKUP(E154,'2021'!$P$10:$AB$47,13,0))</f>
        <v>-</v>
      </c>
      <c r="BB154" s="358"/>
      <c r="BD154" s="25">
        <f t="shared" si="88"/>
        <v>100</v>
      </c>
      <c r="BE154" s="321" t="s">
        <v>175</v>
      </c>
      <c r="BF154" s="3">
        <f>IF(ISERROR(VLOOKUP($BE154,Tables!$M$3:$U$201,BF$2,0)),"0",(VLOOKUP($BE154,Tables!$M$3:$U$201,BF$2,0)))</f>
        <v>20</v>
      </c>
      <c r="BG154" s="4">
        <f>IF(ISERROR(VLOOKUP($BE154,Tables!$M$3:$U$201,BG$2,0)),"0",(VLOOKUP($BE154,Tables!$M$3:$U$201,BG$2,0)))</f>
        <v>6</v>
      </c>
      <c r="BH154" s="4">
        <f>IF(ISERROR(VLOOKUP($BE154,Tables!$M$3:$U$201,BH$2,0)),"0",(VLOOKUP($BE154,Tables!$M$3:$U$201,BH$2,0)))</f>
        <v>3</v>
      </c>
      <c r="BI154" s="4">
        <f>IF(ISERROR(VLOOKUP($BE154,Tables!$M$3:$U$201,BI$2,0)),"0",(VLOOKUP($BE154,Tables!$M$3:$U$201,BI$2,0)))</f>
        <v>11</v>
      </c>
      <c r="BJ154" s="4">
        <f>IF(ISERROR(VLOOKUP($BE154,Tables!$M$3:$U$201,BJ$2,0)),"0",(VLOOKUP($BE154,Tables!$M$3:$U$201,BJ$2,0)))</f>
        <v>22</v>
      </c>
      <c r="BK154" s="4">
        <f>IF(ISERROR(VLOOKUP($BE154,Tables!$M$3:$U$201,BK$2,0)),"0",(VLOOKUP($BE154,Tables!$M$3:$U$201,BK$2,0)))</f>
        <v>32</v>
      </c>
      <c r="BL154" s="4">
        <f>IF(ISERROR(VLOOKUP($BE154,Tables!$M$3:$U$201,BL$2,0)),"0",(VLOOKUP($BE154,Tables!$M$3:$U$201,BL$2,0)))</f>
        <v>-10</v>
      </c>
      <c r="BM154" s="321">
        <f>IF(ISERROR(VLOOKUP($BE154,Tables!$M$3:$U$201,BM$2,0)),"0",(VLOOKUP($BE154,Tables!$M$3:$U$201,BM$2,0)))</f>
        <v>21</v>
      </c>
      <c r="BN154" s="315">
        <v>148</v>
      </c>
      <c r="BO154" s="12">
        <f t="shared" si="73"/>
        <v>98</v>
      </c>
      <c r="BP154" s="13">
        <f t="shared" si="74"/>
        <v>4</v>
      </c>
      <c r="BQ154" s="12">
        <f t="shared" si="75"/>
        <v>66</v>
      </c>
      <c r="BR154" s="13">
        <f t="shared" si="76"/>
        <v>1</v>
      </c>
      <c r="BS154" s="12" t="str">
        <f t="shared" si="77"/>
        <v/>
      </c>
      <c r="BT154" s="16">
        <f t="shared" si="78"/>
        <v>98066000</v>
      </c>
      <c r="BU154" s="13">
        <f t="shared" si="79"/>
        <v>1</v>
      </c>
      <c r="BV154" s="24" t="str">
        <f t="shared" si="80"/>
        <v>0</v>
      </c>
      <c r="BW154" s="14">
        <v>148</v>
      </c>
      <c r="BX154" s="16">
        <f t="shared" si="81"/>
        <v>98066000000</v>
      </c>
      <c r="BY154" s="15" t="e">
        <f>VLOOKUP(E154,#REF!,2,0)</f>
        <v>#REF!</v>
      </c>
      <c r="BZ154" s="15">
        <f t="shared" si="82"/>
        <v>100</v>
      </c>
      <c r="CA154" s="424">
        <f t="shared" si="83"/>
        <v>1</v>
      </c>
    </row>
    <row r="155" spans="1:79" ht="26.25" customHeight="1" thickBot="1" x14ac:dyDescent="0.3">
      <c r="A155" s="55"/>
      <c r="B155" s="726">
        <f t="shared" si="64"/>
        <v>149</v>
      </c>
      <c r="C155" s="727"/>
      <c r="D155" s="350"/>
      <c r="E155" s="38" t="str">
        <f t="shared" si="84"/>
        <v>Neurop</v>
      </c>
      <c r="F155" s="39">
        <f t="shared" si="85"/>
        <v>1</v>
      </c>
      <c r="G155" s="40">
        <f t="shared" si="65"/>
        <v>14</v>
      </c>
      <c r="H155" s="41">
        <f t="shared" si="66"/>
        <v>1</v>
      </c>
      <c r="I155" s="41">
        <f t="shared" si="67"/>
        <v>2</v>
      </c>
      <c r="J155" s="41">
        <f t="shared" si="68"/>
        <v>11</v>
      </c>
      <c r="K155" s="41">
        <f t="shared" si="69"/>
        <v>9</v>
      </c>
      <c r="L155" s="41">
        <f t="shared" si="70"/>
        <v>34</v>
      </c>
      <c r="M155" s="42">
        <f t="shared" si="71"/>
        <v>-25</v>
      </c>
      <c r="N155" s="43">
        <f t="shared" si="72"/>
        <v>5</v>
      </c>
      <c r="O155" s="406" t="e">
        <f t="shared" si="89"/>
        <v>#REF!</v>
      </c>
      <c r="P155" s="406" t="e">
        <f t="shared" si="89"/>
        <v>#REF!</v>
      </c>
      <c r="Q155" s="406" t="e">
        <f t="shared" si="89"/>
        <v>#REF!</v>
      </c>
      <c r="R155" s="406" t="e">
        <f t="shared" si="89"/>
        <v>#REF!</v>
      </c>
      <c r="S155" s="406" t="e">
        <f t="shared" si="89"/>
        <v>#REF!</v>
      </c>
      <c r="T155" s="406" t="e">
        <f t="shared" si="89"/>
        <v>#REF!</v>
      </c>
      <c r="U155" s="406" t="e">
        <f t="shared" si="89"/>
        <v>#REF!</v>
      </c>
      <c r="V155" s="54" t="e">
        <f t="shared" si="89"/>
        <v>#REF!</v>
      </c>
      <c r="W155" s="407" t="e">
        <f t="shared" si="89"/>
        <v>#REF!</v>
      </c>
      <c r="X155" s="406" t="e">
        <f t="shared" si="89"/>
        <v>#REF!</v>
      </c>
      <c r="Y155" s="406" t="e">
        <f t="shared" si="89"/>
        <v>#REF!</v>
      </c>
      <c r="Z155" s="406" t="e">
        <f t="shared" si="89"/>
        <v>#REF!</v>
      </c>
      <c r="AA155" s="406" t="e">
        <f t="shared" si="89"/>
        <v>#REF!</v>
      </c>
      <c r="AB155" s="406" t="e">
        <f t="shared" si="89"/>
        <v>#REF!</v>
      </c>
      <c r="AC155" s="406" t="e">
        <f t="shared" si="89"/>
        <v>#REF!</v>
      </c>
      <c r="AD155" s="54" t="e">
        <f t="shared" si="89"/>
        <v>#REF!</v>
      </c>
      <c r="AE155" s="54"/>
      <c r="AF155" s="462">
        <f t="shared" si="63"/>
        <v>0.35714285714285715</v>
      </c>
      <c r="AG155" s="54"/>
      <c r="AH155" s="463">
        <f t="shared" si="87"/>
        <v>54</v>
      </c>
      <c r="AI155" s="55"/>
      <c r="AJ155" s="481" t="str">
        <f>IF(ISERROR(VLOOKUP(E155,'2004'!$P$10:$AB$18,13,0)),"-",VLOOKUP(E155,'2004'!$P$10:$AB$18,13,0))</f>
        <v>-</v>
      </c>
      <c r="AK155" s="360" t="str">
        <f>IF(ISERROR(VLOOKUP(E155,'2005'!$P$10:$AB$18,13,0)),"-",VLOOKUP(E155,'2005'!$P$10:$AB$18,13,0))</f>
        <v>-</v>
      </c>
      <c r="AL155" s="360" t="str">
        <f>IF(ISERROR(VLOOKUP(E155,'2006'!$P$10:$AB$60,13,0)),"-",VLOOKUP(E155,'2006'!$P$10:$AB$60,13,0))</f>
        <v>-</v>
      </c>
      <c r="AM155" s="360" t="str">
        <f>IF(ISERROR(VLOOKUP(E155,'2007'!$P$10:$AB$60,13,0)),"-",VLOOKUP(E155,'2007'!$P$10:$AB$60,13,0))</f>
        <v>-</v>
      </c>
      <c r="AN155" s="360" t="str">
        <f>IF(ISERROR(VLOOKUP(E155,'2008'!$P$10:$AB$60,13,0)),"-",VLOOKUP(E155,'2008'!$P$10:$AB$60,13,0))</f>
        <v>-</v>
      </c>
      <c r="AO155" s="360" t="str">
        <f>IF(ISERROR(VLOOKUP(E155,'2009'!$P$10:$AB$80,13,0)),"-",VLOOKUP(E155,'2009'!$P$10:$AB$80,13,0))</f>
        <v>-</v>
      </c>
      <c r="AP155" s="360" t="str">
        <f>IF(ISERROR(VLOOKUP(E155,'2010'!$P$10:$AB$42,13,0)),"-",VLOOKUP(E155,'2010'!$P$10:$AB$42,13,0))</f>
        <v>-</v>
      </c>
      <c r="AQ155" s="360" t="str">
        <f>IF(ISERROR(VLOOKUP(E155,'2011'!$P$10:$AB$28,13,0)),"-",VLOOKUP(E155,'2011'!$P$10:$AB$28,13,0))</f>
        <v>-</v>
      </c>
      <c r="AR155" s="360" t="str">
        <f>IF(ISERROR(VLOOKUP(E155,'2012'!$P$10:$AB$46,13,0)),"-",VLOOKUP(E155,'2012'!$P$10:$AB$46,13,0))</f>
        <v>-</v>
      </c>
      <c r="AS155" s="360" t="str">
        <f>IF(ISERROR(VLOOKUP(E155,'2013'!$P$10:$AB$45,13,0)),"-",VLOOKUP(E155,'2013'!$P$10:$AB$45,13,0))</f>
        <v>-</v>
      </c>
      <c r="AT155" s="360" t="str">
        <f>IF(ISERROR(VLOOKUP(E155,'2014'!$P$10:$AB$43,13,0)),"-",VLOOKUP(E155,'2014'!$P$10:$AB$43,13,0))</f>
        <v>-</v>
      </c>
      <c r="AU155" s="360">
        <f>IF(ISERROR(VLOOKUP(E155,'2015'!$P$10:$AB$69,13,0)),"-",VLOOKUP(E155,'2015'!$P$10:$AB$69,13,0))</f>
        <v>54</v>
      </c>
      <c r="AV155" s="360" t="str">
        <f>IF(ISERROR(VLOOKUP(E155,'2016'!$P$10:$AB$49,13,0)),"-",VLOOKUP(E155,'2016'!$P$10:$AB$49,13,0))</f>
        <v>-</v>
      </c>
      <c r="AW155" s="458" t="str">
        <f>IF(ISERROR(VLOOKUP(E155,'2017'!$P$10:$AB$47,13,0)),"-",VLOOKUP(E155,'2017'!$P$10:$AB$47,13,0))</f>
        <v>-</v>
      </c>
      <c r="AX155" s="359" t="str">
        <f>IF(ISERROR(VLOOKUP(E155,'2018'!$P$10:$AB$55,13,0)),"-",VLOOKUP(E155,'2018'!$P$10:$AB$55,13,0))</f>
        <v>-</v>
      </c>
      <c r="AY155" s="359" t="str">
        <f>IF(ISERROR(VLOOKUP(E155,'2019'!$P$10:$AB$55,13,0)),"-",VLOOKUP(E155,'2019'!$P$10:$AB$55,13,0))</f>
        <v>-</v>
      </c>
      <c r="AZ155" s="359" t="str">
        <f>IF(ISERROR(VLOOKUP(E155,'2020'!$P$10:$AB$47,13,0)),"-",VLOOKUP(E155,'2020'!$P$10:$AB$47,13,0))</f>
        <v>-</v>
      </c>
      <c r="BA155" s="480" t="str">
        <f>IF(ISERROR(VLOOKUP(E155,'2021'!$P$10:$AB$47,13,0)),"-",VLOOKUP(E155,'2021'!$P$10:$AB$47,13,0))</f>
        <v>-</v>
      </c>
      <c r="BB155" s="358"/>
      <c r="BD155" s="25">
        <f t="shared" si="88"/>
        <v>109</v>
      </c>
      <c r="BE155" s="321" t="s">
        <v>216</v>
      </c>
      <c r="BF155" s="3">
        <f>IF(ISERROR(VLOOKUP($BE155,Tables!$M$3:$U$201,BF$2,0)),"0",(VLOOKUP($BE155,Tables!$M$3:$U$201,BF$2,0)))</f>
        <v>16</v>
      </c>
      <c r="BG155" s="4">
        <f>IF(ISERROR(VLOOKUP($BE155,Tables!$M$3:$U$201,BG$2,0)),"0",(VLOOKUP($BE155,Tables!$M$3:$U$201,BG$2,0)))</f>
        <v>4</v>
      </c>
      <c r="BH155" s="4">
        <f>IF(ISERROR(VLOOKUP($BE155,Tables!$M$3:$U$201,BH$2,0)),"0",(VLOOKUP($BE155,Tables!$M$3:$U$201,BH$2,0)))</f>
        <v>4</v>
      </c>
      <c r="BI155" s="4">
        <f>IF(ISERROR(VLOOKUP($BE155,Tables!$M$3:$U$201,BI$2,0)),"0",(VLOOKUP($BE155,Tables!$M$3:$U$201,BI$2,0)))</f>
        <v>8</v>
      </c>
      <c r="BJ155" s="4">
        <f>IF(ISERROR(VLOOKUP($BE155,Tables!$M$3:$U$201,BJ$2,0)),"0",(VLOOKUP($BE155,Tables!$M$3:$U$201,BJ$2,0)))</f>
        <v>18</v>
      </c>
      <c r="BK155" s="4">
        <f>IF(ISERROR(VLOOKUP($BE155,Tables!$M$3:$U$201,BK$2,0)),"0",(VLOOKUP($BE155,Tables!$M$3:$U$201,BK$2,0)))</f>
        <v>31</v>
      </c>
      <c r="BL155" s="4">
        <f>IF(ISERROR(VLOOKUP($BE155,Tables!$M$3:$U$201,BL$2,0)),"0",(VLOOKUP($BE155,Tables!$M$3:$U$201,BL$2,0)))</f>
        <v>-13</v>
      </c>
      <c r="BM155" s="321">
        <f>IF(ISERROR(VLOOKUP($BE155,Tables!$M$3:$U$201,BM$2,0)),"0",(VLOOKUP($BE155,Tables!$M$3:$U$201,BM$2,0)))</f>
        <v>16</v>
      </c>
      <c r="BN155" s="315">
        <v>149</v>
      </c>
      <c r="BO155" s="12">
        <f t="shared" si="73"/>
        <v>108</v>
      </c>
      <c r="BP155" s="13">
        <f t="shared" si="74"/>
        <v>4</v>
      </c>
      <c r="BQ155" s="12">
        <f t="shared" si="75"/>
        <v>70</v>
      </c>
      <c r="BR155" s="13">
        <f t="shared" si="76"/>
        <v>4</v>
      </c>
      <c r="BS155" s="12">
        <f t="shared" si="77"/>
        <v>122</v>
      </c>
      <c r="BT155" s="16">
        <f t="shared" si="78"/>
        <v>108070122</v>
      </c>
      <c r="BU155" s="13">
        <f t="shared" si="79"/>
        <v>1</v>
      </c>
      <c r="BV155" s="24" t="str">
        <f t="shared" si="80"/>
        <v>0</v>
      </c>
      <c r="BW155" s="14">
        <v>149</v>
      </c>
      <c r="BX155" s="16">
        <f t="shared" si="81"/>
        <v>108070122000</v>
      </c>
      <c r="BY155" s="15" t="e">
        <f>VLOOKUP(E155,#REF!,2,0)</f>
        <v>#REF!</v>
      </c>
      <c r="BZ155" s="15">
        <f t="shared" si="82"/>
        <v>109</v>
      </c>
      <c r="CA155" s="424">
        <f t="shared" si="83"/>
        <v>1</v>
      </c>
    </row>
    <row r="156" spans="1:79" ht="26.25" customHeight="1" thickBot="1" x14ac:dyDescent="0.3">
      <c r="A156" s="55"/>
      <c r="B156" s="726">
        <f t="shared" si="64"/>
        <v>150</v>
      </c>
      <c r="C156" s="727"/>
      <c r="D156" s="350"/>
      <c r="E156" s="38" t="str">
        <f t="shared" si="84"/>
        <v>RadekTomat</v>
      </c>
      <c r="F156" s="39">
        <f t="shared" si="85"/>
        <v>1</v>
      </c>
      <c r="G156" s="40">
        <f t="shared" si="65"/>
        <v>14</v>
      </c>
      <c r="H156" s="41">
        <f t="shared" si="66"/>
        <v>1</v>
      </c>
      <c r="I156" s="41">
        <f t="shared" si="67"/>
        <v>2</v>
      </c>
      <c r="J156" s="41">
        <f t="shared" si="68"/>
        <v>11</v>
      </c>
      <c r="K156" s="41">
        <f t="shared" si="69"/>
        <v>14</v>
      </c>
      <c r="L156" s="41">
        <f t="shared" si="70"/>
        <v>48</v>
      </c>
      <c r="M156" s="42">
        <f t="shared" si="71"/>
        <v>-34</v>
      </c>
      <c r="N156" s="43">
        <f t="shared" si="72"/>
        <v>5</v>
      </c>
      <c r="O156" s="406" t="e">
        <f t="shared" si="89"/>
        <v>#REF!</v>
      </c>
      <c r="P156" s="406" t="e">
        <f t="shared" si="89"/>
        <v>#REF!</v>
      </c>
      <c r="Q156" s="406" t="e">
        <f t="shared" si="89"/>
        <v>#REF!</v>
      </c>
      <c r="R156" s="406" t="e">
        <f t="shared" si="89"/>
        <v>#REF!</v>
      </c>
      <c r="S156" s="406" t="e">
        <f t="shared" si="89"/>
        <v>#REF!</v>
      </c>
      <c r="T156" s="406" t="e">
        <f t="shared" si="89"/>
        <v>#REF!</v>
      </c>
      <c r="U156" s="406" t="e">
        <f t="shared" si="89"/>
        <v>#REF!</v>
      </c>
      <c r="V156" s="54" t="e">
        <f t="shared" si="89"/>
        <v>#REF!</v>
      </c>
      <c r="W156" s="407" t="e">
        <f t="shared" si="89"/>
        <v>#REF!</v>
      </c>
      <c r="X156" s="406" t="e">
        <f t="shared" si="89"/>
        <v>#REF!</v>
      </c>
      <c r="Y156" s="406" t="e">
        <f t="shared" si="89"/>
        <v>#REF!</v>
      </c>
      <c r="Z156" s="406" t="e">
        <f t="shared" si="89"/>
        <v>#REF!</v>
      </c>
      <c r="AA156" s="406" t="e">
        <f t="shared" si="89"/>
        <v>#REF!</v>
      </c>
      <c r="AB156" s="406" t="e">
        <f t="shared" si="89"/>
        <v>#REF!</v>
      </c>
      <c r="AC156" s="406" t="e">
        <f t="shared" si="89"/>
        <v>#REF!</v>
      </c>
      <c r="AD156" s="54" t="e">
        <f t="shared" si="89"/>
        <v>#REF!</v>
      </c>
      <c r="AE156" s="54"/>
      <c r="AF156" s="462">
        <f t="shared" si="63"/>
        <v>0.35714285714285715</v>
      </c>
      <c r="AG156" s="54"/>
      <c r="AH156" s="463">
        <f t="shared" si="87"/>
        <v>45</v>
      </c>
      <c r="AI156" s="55"/>
      <c r="AJ156" s="481" t="str">
        <f>IF(ISERROR(VLOOKUP(E156,'2004'!$P$10:$AB$18,13,0)),"-",VLOOKUP(E156,'2004'!$P$10:$AB$18,13,0))</f>
        <v>-</v>
      </c>
      <c r="AK156" s="360" t="str">
        <f>IF(ISERROR(VLOOKUP(E156,'2005'!$P$10:$AB$18,13,0)),"-",VLOOKUP(E156,'2005'!$P$10:$AB$18,13,0))</f>
        <v>-</v>
      </c>
      <c r="AL156" s="360" t="str">
        <f>IF(ISERROR(VLOOKUP(E156,'2006'!$P$10:$AB$60,13,0)),"-",VLOOKUP(E156,'2006'!$P$10:$AB$60,13,0))</f>
        <v>-</v>
      </c>
      <c r="AM156" s="360" t="str">
        <f>IF(ISERROR(VLOOKUP(E156,'2007'!$P$10:$AB$60,13,0)),"-",VLOOKUP(E156,'2007'!$P$10:$AB$60,13,0))</f>
        <v>-</v>
      </c>
      <c r="AN156" s="360">
        <f>IF(ISERROR(VLOOKUP(E156,'2008'!$P$10:$AB$60,13,0)),"-",VLOOKUP(E156,'2008'!$P$10:$AB$60,13,0))</f>
        <v>45</v>
      </c>
      <c r="AO156" s="360" t="str">
        <f>IF(ISERROR(VLOOKUP(E156,'2009'!$P$10:$AB$80,13,0)),"-",VLOOKUP(E156,'2009'!$P$10:$AB$80,13,0))</f>
        <v>-</v>
      </c>
      <c r="AP156" s="360" t="str">
        <f>IF(ISERROR(VLOOKUP(E156,'2010'!$P$10:$AB$42,13,0)),"-",VLOOKUP(E156,'2010'!$P$10:$AB$42,13,0))</f>
        <v>-</v>
      </c>
      <c r="AQ156" s="360" t="str">
        <f>IF(ISERROR(VLOOKUP(E156,'2011'!$P$10:$AB$28,13,0)),"-",VLOOKUP(E156,'2011'!$P$10:$AB$28,13,0))</f>
        <v>-</v>
      </c>
      <c r="AR156" s="360" t="str">
        <f>IF(ISERROR(VLOOKUP(E156,'2012'!$P$10:$AB$46,13,0)),"-",VLOOKUP(E156,'2012'!$P$10:$AB$46,13,0))</f>
        <v>-</v>
      </c>
      <c r="AS156" s="360" t="str">
        <f>IF(ISERROR(VLOOKUP(E156,'2013'!$P$10:$AB$45,13,0)),"-",VLOOKUP(E156,'2013'!$P$10:$AB$45,13,0))</f>
        <v>-</v>
      </c>
      <c r="AT156" s="360" t="str">
        <f>IF(ISERROR(VLOOKUP(E156,'2014'!$P$10:$AB$43,13,0)),"-",VLOOKUP(E156,'2014'!$P$10:$AB$43,13,0))</f>
        <v>-</v>
      </c>
      <c r="AU156" s="360" t="str">
        <f>IF(ISERROR(VLOOKUP(E156,'2015'!$P$10:$AB$69,13,0)),"-",VLOOKUP(E156,'2015'!$P$10:$AB$69,13,0))</f>
        <v>-</v>
      </c>
      <c r="AV156" s="360" t="str">
        <f>IF(ISERROR(VLOOKUP(E156,'2016'!$P$10:$AB$49,13,0)),"-",VLOOKUP(E156,'2016'!$P$10:$AB$49,13,0))</f>
        <v>-</v>
      </c>
      <c r="AW156" s="458" t="str">
        <f>IF(ISERROR(VLOOKUP(E156,'2017'!$P$10:$AB$47,13,0)),"-",VLOOKUP(E156,'2017'!$P$10:$AB$47,13,0))</f>
        <v>-</v>
      </c>
      <c r="AX156" s="359" t="str">
        <f>IF(ISERROR(VLOOKUP(E156,'2018'!$P$10:$AB$55,13,0)),"-",VLOOKUP(E156,'2018'!$P$10:$AB$55,13,0))</f>
        <v>-</v>
      </c>
      <c r="AY156" s="359" t="str">
        <f>IF(ISERROR(VLOOKUP(E156,'2019'!$P$10:$AB$55,13,0)),"-",VLOOKUP(E156,'2019'!$P$10:$AB$55,13,0))</f>
        <v>-</v>
      </c>
      <c r="AZ156" s="359" t="str">
        <f>IF(ISERROR(VLOOKUP(E156,'2020'!$P$10:$AB$47,13,0)),"-",VLOOKUP(E156,'2020'!$P$10:$AB$47,13,0))</f>
        <v>-</v>
      </c>
      <c r="BA156" s="480" t="str">
        <f>IF(ISERROR(VLOOKUP(E156,'2021'!$P$10:$AB$47,13,0)),"-",VLOOKUP(E156,'2021'!$P$10:$AB$47,13,0))</f>
        <v>-</v>
      </c>
      <c r="BB156" s="358"/>
      <c r="BD156" s="25">
        <f t="shared" si="88"/>
        <v>34</v>
      </c>
      <c r="BE156" s="321" t="s">
        <v>173</v>
      </c>
      <c r="BF156" s="3">
        <f>IF(ISERROR(VLOOKUP($BE156,Tables!$M$3:$U$201,BF$2,0)),"0",(VLOOKUP($BE156,Tables!$M$3:$U$201,BF$2,0)))</f>
        <v>94</v>
      </c>
      <c r="BG156" s="4">
        <f>IF(ISERROR(VLOOKUP($BE156,Tables!$M$3:$U$201,BG$2,0)),"0",(VLOOKUP($BE156,Tables!$M$3:$U$201,BG$2,0)))</f>
        <v>36</v>
      </c>
      <c r="BH156" s="4">
        <f>IF(ISERROR(VLOOKUP($BE156,Tables!$M$3:$U$201,BH$2,0)),"0",(VLOOKUP($BE156,Tables!$M$3:$U$201,BH$2,0)))</f>
        <v>16</v>
      </c>
      <c r="BI156" s="4">
        <f>IF(ISERROR(VLOOKUP($BE156,Tables!$M$3:$U$201,BI$2,0)),"0",(VLOOKUP($BE156,Tables!$M$3:$U$201,BI$2,0)))</f>
        <v>42</v>
      </c>
      <c r="BJ156" s="4">
        <f>IF(ISERROR(VLOOKUP($BE156,Tables!$M$3:$U$201,BJ$2,0)),"0",(VLOOKUP($BE156,Tables!$M$3:$U$201,BJ$2,0)))</f>
        <v>196</v>
      </c>
      <c r="BK156" s="4">
        <f>IF(ISERROR(VLOOKUP($BE156,Tables!$M$3:$U$201,BK$2,0)),"0",(VLOOKUP($BE156,Tables!$M$3:$U$201,BK$2,0)))</f>
        <v>174</v>
      </c>
      <c r="BL156" s="4">
        <f>IF(ISERROR(VLOOKUP($BE156,Tables!$M$3:$U$201,BL$2,0)),"0",(VLOOKUP($BE156,Tables!$M$3:$U$201,BL$2,0)))</f>
        <v>22</v>
      </c>
      <c r="BM156" s="321">
        <f>IF(ISERROR(VLOOKUP($BE156,Tables!$M$3:$U$201,BM$2,0)),"0",(VLOOKUP($BE156,Tables!$M$3:$U$201,BM$2,0)))</f>
        <v>124</v>
      </c>
      <c r="BN156" s="315">
        <v>150</v>
      </c>
      <c r="BO156" s="12">
        <f t="shared" si="73"/>
        <v>34</v>
      </c>
      <c r="BP156" s="13">
        <f t="shared" si="74"/>
        <v>1</v>
      </c>
      <c r="BQ156" s="12" t="str">
        <f t="shared" si="75"/>
        <v/>
      </c>
      <c r="BR156" s="13">
        <f t="shared" si="76"/>
        <v>1</v>
      </c>
      <c r="BS156" s="12" t="str">
        <f t="shared" si="77"/>
        <v/>
      </c>
      <c r="BT156" s="16">
        <f t="shared" si="78"/>
        <v>34000000</v>
      </c>
      <c r="BU156" s="13">
        <f t="shared" si="79"/>
        <v>1</v>
      </c>
      <c r="BV156" s="24" t="str">
        <f t="shared" si="80"/>
        <v>0</v>
      </c>
      <c r="BW156" s="14">
        <v>150</v>
      </c>
      <c r="BX156" s="16">
        <f t="shared" si="81"/>
        <v>34000000000</v>
      </c>
      <c r="BY156" s="15" t="e">
        <f>VLOOKUP(E156,#REF!,2,0)</f>
        <v>#REF!</v>
      </c>
      <c r="BZ156" s="15">
        <f t="shared" si="82"/>
        <v>34</v>
      </c>
      <c r="CA156" s="424">
        <f t="shared" si="83"/>
        <v>1</v>
      </c>
    </row>
    <row r="157" spans="1:79" ht="26.25" customHeight="1" thickBot="1" x14ac:dyDescent="0.3">
      <c r="A157" s="55"/>
      <c r="B157" s="726">
        <f t="shared" si="64"/>
        <v>151</v>
      </c>
      <c r="C157" s="727"/>
      <c r="D157" s="350"/>
      <c r="E157" s="38" t="str">
        <f t="shared" si="84"/>
        <v>Chris_SM</v>
      </c>
      <c r="F157" s="39">
        <f t="shared" si="85"/>
        <v>1</v>
      </c>
      <c r="G157" s="40">
        <f t="shared" si="65"/>
        <v>14</v>
      </c>
      <c r="H157" s="41">
        <f t="shared" si="66"/>
        <v>1</v>
      </c>
      <c r="I157" s="41">
        <f t="shared" si="67"/>
        <v>2</v>
      </c>
      <c r="J157" s="41">
        <f t="shared" si="68"/>
        <v>11</v>
      </c>
      <c r="K157" s="41">
        <f t="shared" si="69"/>
        <v>12</v>
      </c>
      <c r="L157" s="41">
        <f t="shared" si="70"/>
        <v>51</v>
      </c>
      <c r="M157" s="42">
        <f t="shared" si="71"/>
        <v>-39</v>
      </c>
      <c r="N157" s="43">
        <f t="shared" si="72"/>
        <v>5</v>
      </c>
      <c r="O157" s="406" t="e">
        <f t="shared" ref="O157:AD166" si="90">IF(ISNA(VLOOKUP($B157,$BD$7:$BM$183,COLUMN()-3,0)),0,VLOOKUP($B157,$BD$7:$BM$183,COLUMN()-3,0))</f>
        <v>#REF!</v>
      </c>
      <c r="P157" s="406" t="e">
        <f t="shared" si="90"/>
        <v>#REF!</v>
      </c>
      <c r="Q157" s="406" t="e">
        <f t="shared" si="90"/>
        <v>#REF!</v>
      </c>
      <c r="R157" s="406" t="e">
        <f t="shared" si="90"/>
        <v>#REF!</v>
      </c>
      <c r="S157" s="406" t="e">
        <f t="shared" si="90"/>
        <v>#REF!</v>
      </c>
      <c r="T157" s="406" t="e">
        <f t="shared" si="90"/>
        <v>#REF!</v>
      </c>
      <c r="U157" s="406" t="e">
        <f t="shared" si="90"/>
        <v>#REF!</v>
      </c>
      <c r="V157" s="54" t="e">
        <f t="shared" si="90"/>
        <v>#REF!</v>
      </c>
      <c r="W157" s="407" t="e">
        <f t="shared" si="90"/>
        <v>#REF!</v>
      </c>
      <c r="X157" s="406" t="e">
        <f t="shared" si="90"/>
        <v>#REF!</v>
      </c>
      <c r="Y157" s="406" t="e">
        <f t="shared" si="90"/>
        <v>#REF!</v>
      </c>
      <c r="Z157" s="406" t="e">
        <f t="shared" si="90"/>
        <v>#REF!</v>
      </c>
      <c r="AA157" s="406" t="e">
        <f t="shared" si="90"/>
        <v>#REF!</v>
      </c>
      <c r="AB157" s="406" t="e">
        <f t="shared" si="90"/>
        <v>#REF!</v>
      </c>
      <c r="AC157" s="406" t="e">
        <f t="shared" si="90"/>
        <v>#REF!</v>
      </c>
      <c r="AD157" s="54" t="e">
        <f t="shared" si="90"/>
        <v>#REF!</v>
      </c>
      <c r="AE157" s="54"/>
      <c r="AF157" s="462">
        <f t="shared" si="63"/>
        <v>0.35714285714285715</v>
      </c>
      <c r="AG157" s="54"/>
      <c r="AH157" s="463">
        <f t="shared" si="87"/>
        <v>59</v>
      </c>
      <c r="AI157" s="55"/>
      <c r="AJ157" s="481" t="str">
        <f>IF(ISERROR(VLOOKUP(E157,'2004'!$P$10:$AB$18,13,0)),"-",VLOOKUP(E157,'2004'!$P$10:$AB$18,13,0))</f>
        <v>-</v>
      </c>
      <c r="AK157" s="360" t="str">
        <f>IF(ISERROR(VLOOKUP(E157,'2005'!$P$10:$AB$18,13,0)),"-",VLOOKUP(E157,'2005'!$P$10:$AB$18,13,0))</f>
        <v>-</v>
      </c>
      <c r="AL157" s="360" t="str">
        <f>IF(ISERROR(VLOOKUP(E157,'2006'!$P$10:$AB$60,13,0)),"-",VLOOKUP(E157,'2006'!$P$10:$AB$60,13,0))</f>
        <v>-</v>
      </c>
      <c r="AM157" s="360" t="str">
        <f>IF(ISERROR(VLOOKUP(E157,'2007'!$P$10:$AB$60,13,0)),"-",VLOOKUP(E157,'2007'!$P$10:$AB$60,13,0))</f>
        <v>-</v>
      </c>
      <c r="AN157" s="360" t="str">
        <f>IF(ISERROR(VLOOKUP(E157,'2008'!$P$10:$AB$60,13,0)),"-",VLOOKUP(E157,'2008'!$P$10:$AB$60,13,0))</f>
        <v>-</v>
      </c>
      <c r="AO157" s="360" t="str">
        <f>IF(ISERROR(VLOOKUP(E157,'2009'!$P$10:$AB$80,13,0)),"-",VLOOKUP(E157,'2009'!$P$10:$AB$80,13,0))</f>
        <v>-</v>
      </c>
      <c r="AP157" s="360" t="str">
        <f>IF(ISERROR(VLOOKUP(E157,'2010'!$P$10:$AB$42,13,0)),"-",VLOOKUP(E157,'2010'!$P$10:$AB$42,13,0))</f>
        <v>-</v>
      </c>
      <c r="AQ157" s="360" t="str">
        <f>IF(ISERROR(VLOOKUP(E157,'2011'!$P$10:$AB$28,13,0)),"-",VLOOKUP(E157,'2011'!$P$10:$AB$28,13,0))</f>
        <v>-</v>
      </c>
      <c r="AR157" s="360" t="str">
        <f>IF(ISERROR(VLOOKUP(E157,'2012'!$P$10:$AB$46,13,0)),"-",VLOOKUP(E157,'2012'!$P$10:$AB$46,13,0))</f>
        <v>-</v>
      </c>
      <c r="AS157" s="360" t="str">
        <f>IF(ISERROR(VLOOKUP(E157,'2013'!$P$10:$AB$45,13,0)),"-",VLOOKUP(E157,'2013'!$P$10:$AB$45,13,0))</f>
        <v>-</v>
      </c>
      <c r="AT157" s="360" t="str">
        <f>IF(ISERROR(VLOOKUP(E157,'2014'!$P$10:$AB$43,13,0)),"-",VLOOKUP(E157,'2014'!$P$10:$AB$43,13,0))</f>
        <v>-</v>
      </c>
      <c r="AU157" s="360">
        <f>IF(ISERROR(VLOOKUP(E157,'2015'!$P$10:$AB$69,13,0)),"-",VLOOKUP(E157,'2015'!$P$10:$AB$69,13,0))</f>
        <v>59</v>
      </c>
      <c r="AV157" s="360" t="str">
        <f>IF(ISERROR(VLOOKUP(E157,'2016'!$P$10:$AB$49,13,0)),"-",VLOOKUP(E157,'2016'!$P$10:$AB$49,13,0))</f>
        <v>-</v>
      </c>
      <c r="AW157" s="458" t="str">
        <f>IF(ISERROR(VLOOKUP(E157,'2017'!$P$10:$AB$47,13,0)),"-",VLOOKUP(E157,'2017'!$P$10:$AB$47,13,0))</f>
        <v>-</v>
      </c>
      <c r="AX157" s="359" t="str">
        <f>IF(ISERROR(VLOOKUP(E157,'2018'!$P$10:$AB$55,13,0)),"-",VLOOKUP(E157,'2018'!$P$10:$AB$55,13,0))</f>
        <v>-</v>
      </c>
      <c r="AY157" s="359" t="str">
        <f>IF(ISERROR(VLOOKUP(E157,'2019'!$P$10:$AB$55,13,0)),"-",VLOOKUP(E157,'2019'!$P$10:$AB$55,13,0))</f>
        <v>-</v>
      </c>
      <c r="AZ157" s="359" t="str">
        <f>IF(ISERROR(VLOOKUP(E157,'2020'!$P$10:$AB$47,13,0)),"-",VLOOKUP(E157,'2020'!$P$10:$AB$47,13,0))</f>
        <v>-</v>
      </c>
      <c r="BA157" s="480" t="str">
        <f>IF(ISERROR(VLOOKUP(E157,'2021'!$P$10:$AB$47,13,0)),"-",VLOOKUP(E157,'2021'!$P$10:$AB$47,13,0))</f>
        <v>-</v>
      </c>
      <c r="BB157" s="358"/>
      <c r="BD157" s="25">
        <f t="shared" si="88"/>
        <v>123</v>
      </c>
      <c r="BE157" s="321" t="s">
        <v>247</v>
      </c>
      <c r="BF157" s="3">
        <f>IF(ISERROR(VLOOKUP($BE157,Tables!$M$3:$U$201,BF$2,0)),"0",(VLOOKUP($BE157,Tables!$M$3:$U$201,BF$2,0)))</f>
        <v>24</v>
      </c>
      <c r="BG157" s="4">
        <f>IF(ISERROR(VLOOKUP($BE157,Tables!$M$3:$U$201,BG$2,0)),"0",(VLOOKUP($BE157,Tables!$M$3:$U$201,BG$2,0)))</f>
        <v>3</v>
      </c>
      <c r="BH157" s="4">
        <f>IF(ISERROR(VLOOKUP($BE157,Tables!$M$3:$U$201,BH$2,0)),"0",(VLOOKUP($BE157,Tables!$M$3:$U$201,BH$2,0)))</f>
        <v>2</v>
      </c>
      <c r="BI157" s="4">
        <f>IF(ISERROR(VLOOKUP($BE157,Tables!$M$3:$U$201,BI$2,0)),"0",(VLOOKUP($BE157,Tables!$M$3:$U$201,BI$2,0)))</f>
        <v>19</v>
      </c>
      <c r="BJ157" s="4">
        <f>IF(ISERROR(VLOOKUP($BE157,Tables!$M$3:$U$201,BJ$2,0)),"0",(VLOOKUP($BE157,Tables!$M$3:$U$201,BJ$2,0)))</f>
        <v>16</v>
      </c>
      <c r="BK157" s="4">
        <f>IF(ISERROR(VLOOKUP($BE157,Tables!$M$3:$U$201,BK$2,0)),"0",(VLOOKUP($BE157,Tables!$M$3:$U$201,BK$2,0)))</f>
        <v>87</v>
      </c>
      <c r="BL157" s="4">
        <f>IF(ISERROR(VLOOKUP($BE157,Tables!$M$3:$U$201,BL$2,0)),"0",(VLOOKUP($BE157,Tables!$M$3:$U$201,BL$2,0)))</f>
        <v>-71</v>
      </c>
      <c r="BM157" s="321">
        <f>IF(ISERROR(VLOOKUP($BE157,Tables!$M$3:$U$201,BM$2,0)),"0",(VLOOKUP($BE157,Tables!$M$3:$U$201,BM$2,0)))</f>
        <v>11</v>
      </c>
      <c r="BN157" s="315">
        <v>151</v>
      </c>
      <c r="BO157" s="12">
        <f t="shared" si="73"/>
        <v>117</v>
      </c>
      <c r="BP157" s="13">
        <f t="shared" si="74"/>
        <v>8</v>
      </c>
      <c r="BQ157" s="12">
        <f t="shared" si="75"/>
        <v>161</v>
      </c>
      <c r="BR157" s="13">
        <f t="shared" si="76"/>
        <v>2</v>
      </c>
      <c r="BS157" s="12">
        <f t="shared" si="77"/>
        <v>129</v>
      </c>
      <c r="BT157" s="16">
        <f t="shared" si="78"/>
        <v>117161129</v>
      </c>
      <c r="BU157" s="13">
        <f t="shared" si="79"/>
        <v>1</v>
      </c>
      <c r="BV157" s="24" t="str">
        <f t="shared" si="80"/>
        <v>0</v>
      </c>
      <c r="BW157" s="14">
        <v>151</v>
      </c>
      <c r="BX157" s="16">
        <f t="shared" si="81"/>
        <v>117161129000</v>
      </c>
      <c r="BY157" s="15" t="e">
        <f>VLOOKUP(E157,#REF!,2,0)</f>
        <v>#REF!</v>
      </c>
      <c r="BZ157" s="15">
        <f t="shared" si="82"/>
        <v>123</v>
      </c>
      <c r="CA157" s="424">
        <f t="shared" si="83"/>
        <v>1</v>
      </c>
    </row>
    <row r="158" spans="1:79" ht="26.25" customHeight="1" thickBot="1" x14ac:dyDescent="0.3">
      <c r="A158" s="55"/>
      <c r="B158" s="726">
        <f t="shared" si="64"/>
        <v>152</v>
      </c>
      <c r="C158" s="727"/>
      <c r="D158" s="350"/>
      <c r="E158" s="38" t="str">
        <f t="shared" si="84"/>
        <v>tragbier</v>
      </c>
      <c r="F158" s="39">
        <f t="shared" si="85"/>
        <v>1</v>
      </c>
      <c r="G158" s="40">
        <f t="shared" si="65"/>
        <v>16</v>
      </c>
      <c r="H158" s="41">
        <f t="shared" si="66"/>
        <v>1</v>
      </c>
      <c r="I158" s="41">
        <f t="shared" si="67"/>
        <v>2</v>
      </c>
      <c r="J158" s="41">
        <f t="shared" si="68"/>
        <v>13</v>
      </c>
      <c r="K158" s="41">
        <f t="shared" si="69"/>
        <v>15</v>
      </c>
      <c r="L158" s="41">
        <f t="shared" si="70"/>
        <v>65</v>
      </c>
      <c r="M158" s="42">
        <f t="shared" si="71"/>
        <v>-50</v>
      </c>
      <c r="N158" s="43">
        <f t="shared" si="72"/>
        <v>5</v>
      </c>
      <c r="O158" s="406" t="e">
        <f t="shared" si="90"/>
        <v>#REF!</v>
      </c>
      <c r="P158" s="406" t="e">
        <f t="shared" si="90"/>
        <v>#REF!</v>
      </c>
      <c r="Q158" s="406" t="e">
        <f t="shared" si="90"/>
        <v>#REF!</v>
      </c>
      <c r="R158" s="406" t="e">
        <f t="shared" si="90"/>
        <v>#REF!</v>
      </c>
      <c r="S158" s="406" t="e">
        <f t="shared" si="90"/>
        <v>#REF!</v>
      </c>
      <c r="T158" s="406" t="e">
        <f t="shared" si="90"/>
        <v>#REF!</v>
      </c>
      <c r="U158" s="406" t="e">
        <f t="shared" si="90"/>
        <v>#REF!</v>
      </c>
      <c r="V158" s="54" t="e">
        <f t="shared" si="90"/>
        <v>#REF!</v>
      </c>
      <c r="W158" s="407" t="e">
        <f t="shared" si="90"/>
        <v>#REF!</v>
      </c>
      <c r="X158" s="406" t="e">
        <f t="shared" si="90"/>
        <v>#REF!</v>
      </c>
      <c r="Y158" s="406" t="e">
        <f t="shared" si="90"/>
        <v>#REF!</v>
      </c>
      <c r="Z158" s="406" t="e">
        <f t="shared" si="90"/>
        <v>#REF!</v>
      </c>
      <c r="AA158" s="406" t="e">
        <f t="shared" si="90"/>
        <v>#REF!</v>
      </c>
      <c r="AB158" s="406" t="e">
        <f t="shared" si="90"/>
        <v>#REF!</v>
      </c>
      <c r="AC158" s="406" t="e">
        <f t="shared" si="90"/>
        <v>#REF!</v>
      </c>
      <c r="AD158" s="54" t="e">
        <f t="shared" si="90"/>
        <v>#REF!</v>
      </c>
      <c r="AE158" s="54"/>
      <c r="AF158" s="462">
        <f t="shared" si="63"/>
        <v>0.3125</v>
      </c>
      <c r="AG158" s="54"/>
      <c r="AH158" s="463">
        <f t="shared" si="87"/>
        <v>29</v>
      </c>
      <c r="AI158" s="55"/>
      <c r="AJ158" s="481" t="str">
        <f>IF(ISERROR(VLOOKUP(E158,'2004'!$P$10:$AB$18,13,0)),"-",VLOOKUP(E158,'2004'!$P$10:$AB$18,13,0))</f>
        <v>-</v>
      </c>
      <c r="AK158" s="360" t="str">
        <f>IF(ISERROR(VLOOKUP(E158,'2005'!$P$10:$AB$18,13,0)),"-",VLOOKUP(E158,'2005'!$P$10:$AB$18,13,0))</f>
        <v>-</v>
      </c>
      <c r="AL158" s="360" t="str">
        <f>IF(ISERROR(VLOOKUP(E158,'2006'!$P$10:$AB$60,13,0)),"-",VLOOKUP(E158,'2006'!$P$10:$AB$60,13,0))</f>
        <v>-</v>
      </c>
      <c r="AM158" s="360" t="str">
        <f>IF(ISERROR(VLOOKUP(E158,'2007'!$P$10:$AB$60,13,0)),"-",VLOOKUP(E158,'2007'!$P$10:$AB$60,13,0))</f>
        <v>-</v>
      </c>
      <c r="AN158" s="360" t="str">
        <f>IF(ISERROR(VLOOKUP(E158,'2008'!$P$10:$AB$60,13,0)),"-",VLOOKUP(E158,'2008'!$P$10:$AB$60,13,0))</f>
        <v>-</v>
      </c>
      <c r="AO158" s="360" t="str">
        <f>IF(ISERROR(VLOOKUP(E158,'2009'!$P$10:$AB$80,13,0)),"-",VLOOKUP(E158,'2009'!$P$10:$AB$80,13,0))</f>
        <v>-</v>
      </c>
      <c r="AP158" s="360">
        <f>IF(ISERROR(VLOOKUP(E158,'2010'!$P$10:$AB$42,13,0)),"-",VLOOKUP(E158,'2010'!$P$10:$AB$42,13,0))</f>
        <v>29</v>
      </c>
      <c r="AQ158" s="360" t="str">
        <f>IF(ISERROR(VLOOKUP(E158,'2011'!$P$10:$AB$28,13,0)),"-",VLOOKUP(E158,'2011'!$P$10:$AB$28,13,0))</f>
        <v>-</v>
      </c>
      <c r="AR158" s="360" t="str">
        <f>IF(ISERROR(VLOOKUP(E158,'2012'!$P$10:$AB$46,13,0)),"-",VLOOKUP(E158,'2012'!$P$10:$AB$46,13,0))</f>
        <v>-</v>
      </c>
      <c r="AS158" s="360" t="str">
        <f>IF(ISERROR(VLOOKUP(E158,'2013'!$P$10:$AB$45,13,0)),"-",VLOOKUP(E158,'2013'!$P$10:$AB$45,13,0))</f>
        <v>-</v>
      </c>
      <c r="AT158" s="360" t="str">
        <f>IF(ISERROR(VLOOKUP(E158,'2014'!$P$10:$AB$43,13,0)),"-",VLOOKUP(E158,'2014'!$P$10:$AB$43,13,0))</f>
        <v>-</v>
      </c>
      <c r="AU158" s="360" t="str">
        <f>IF(ISERROR(VLOOKUP(E158,'2015'!$P$10:$AB$69,13,0)),"-",VLOOKUP(E158,'2015'!$P$10:$AB$69,13,0))</f>
        <v>-</v>
      </c>
      <c r="AV158" s="360" t="str">
        <f>IF(ISERROR(VLOOKUP(E158,'2016'!$P$10:$AB$49,13,0)),"-",VLOOKUP(E158,'2016'!$P$10:$AB$49,13,0))</f>
        <v>-</v>
      </c>
      <c r="AW158" s="458" t="str">
        <f>IF(ISERROR(VLOOKUP(E158,'2017'!$P$10:$AB$47,13,0)),"-",VLOOKUP(E158,'2017'!$P$10:$AB$47,13,0))</f>
        <v>-</v>
      </c>
      <c r="AX158" s="359" t="str">
        <f>IF(ISERROR(VLOOKUP(E158,'2018'!$P$10:$AB$55,13,0)),"-",VLOOKUP(E158,'2018'!$P$10:$AB$55,13,0))</f>
        <v>-</v>
      </c>
      <c r="AY158" s="359" t="str">
        <f>IF(ISERROR(VLOOKUP(E158,'2019'!$P$10:$AB$55,13,0)),"-",VLOOKUP(E158,'2019'!$P$10:$AB$55,13,0))</f>
        <v>-</v>
      </c>
      <c r="AZ158" s="359" t="str">
        <f>IF(ISERROR(VLOOKUP(E158,'2020'!$P$10:$AB$47,13,0)),"-",VLOOKUP(E158,'2020'!$P$10:$AB$47,13,0))</f>
        <v>-</v>
      </c>
      <c r="BA158" s="480" t="str">
        <f>IF(ISERROR(VLOOKUP(E158,'2021'!$P$10:$AB$47,13,0)),"-",VLOOKUP(E158,'2021'!$P$10:$AB$47,13,0))</f>
        <v>-</v>
      </c>
      <c r="BB158" s="358"/>
      <c r="BD158" s="25">
        <f t="shared" si="88"/>
        <v>144</v>
      </c>
      <c r="BE158" s="321" t="s">
        <v>185</v>
      </c>
      <c r="BF158" s="3">
        <f>IF(ISERROR(VLOOKUP($BE158,Tables!$M$3:$U$201,BF$2,0)),"0",(VLOOKUP($BE158,Tables!$M$3:$U$201,BF$2,0)))</f>
        <v>12</v>
      </c>
      <c r="BG158" s="4">
        <f>IF(ISERROR(VLOOKUP($BE158,Tables!$M$3:$U$201,BG$2,0)),"0",(VLOOKUP($BE158,Tables!$M$3:$U$201,BG$2,0)))</f>
        <v>1</v>
      </c>
      <c r="BH158" s="4">
        <f>IF(ISERROR(VLOOKUP($BE158,Tables!$M$3:$U$201,BH$2,0)),"0",(VLOOKUP($BE158,Tables!$M$3:$U$201,BH$2,0)))</f>
        <v>3</v>
      </c>
      <c r="BI158" s="4">
        <f>IF(ISERROR(VLOOKUP($BE158,Tables!$M$3:$U$201,BI$2,0)),"0",(VLOOKUP($BE158,Tables!$M$3:$U$201,BI$2,0)))</f>
        <v>8</v>
      </c>
      <c r="BJ158" s="4">
        <f>IF(ISERROR(VLOOKUP($BE158,Tables!$M$3:$U$201,BJ$2,0)),"0",(VLOOKUP($BE158,Tables!$M$3:$U$201,BJ$2,0)))</f>
        <v>13</v>
      </c>
      <c r="BK158" s="4">
        <f>IF(ISERROR(VLOOKUP($BE158,Tables!$M$3:$U$201,BK$2,0)),"0",(VLOOKUP($BE158,Tables!$M$3:$U$201,BK$2,0)))</f>
        <v>31</v>
      </c>
      <c r="BL158" s="4">
        <f>IF(ISERROR(VLOOKUP($BE158,Tables!$M$3:$U$201,BL$2,0)),"0",(VLOOKUP($BE158,Tables!$M$3:$U$201,BL$2,0)))</f>
        <v>-18</v>
      </c>
      <c r="BM158" s="321">
        <f>IF(ISERROR(VLOOKUP($BE158,Tables!$M$3:$U$201,BM$2,0)),"0",(VLOOKUP($BE158,Tables!$M$3:$U$201,BM$2,0)))</f>
        <v>6</v>
      </c>
      <c r="BN158" s="315">
        <v>152</v>
      </c>
      <c r="BO158" s="12">
        <f t="shared" si="73"/>
        <v>144</v>
      </c>
      <c r="BP158" s="13">
        <f t="shared" si="74"/>
        <v>3</v>
      </c>
      <c r="BQ158" s="12">
        <f t="shared" si="75"/>
        <v>84</v>
      </c>
      <c r="BR158" s="13">
        <f t="shared" si="76"/>
        <v>3</v>
      </c>
      <c r="BS158" s="12">
        <f t="shared" si="77"/>
        <v>139</v>
      </c>
      <c r="BT158" s="16">
        <f t="shared" si="78"/>
        <v>144084139</v>
      </c>
      <c r="BU158" s="13">
        <f t="shared" si="79"/>
        <v>1</v>
      </c>
      <c r="BV158" s="24" t="str">
        <f t="shared" si="80"/>
        <v>0</v>
      </c>
      <c r="BW158" s="14">
        <v>152</v>
      </c>
      <c r="BX158" s="16">
        <f t="shared" si="81"/>
        <v>144084139000</v>
      </c>
      <c r="BY158" s="15" t="e">
        <f>VLOOKUP(E158,#REF!,2,0)</f>
        <v>#REF!</v>
      </c>
      <c r="BZ158" s="15">
        <f t="shared" si="82"/>
        <v>144</v>
      </c>
      <c r="CA158" s="424">
        <f t="shared" si="83"/>
        <v>1</v>
      </c>
    </row>
    <row r="159" spans="1:79" ht="26.25" customHeight="1" thickBot="1" x14ac:dyDescent="0.3">
      <c r="A159" s="55"/>
      <c r="B159" s="726">
        <f t="shared" si="64"/>
        <v>153</v>
      </c>
      <c r="C159" s="727"/>
      <c r="D159" s="350"/>
      <c r="E159" s="38" t="str">
        <f t="shared" si="84"/>
        <v>Inbloom</v>
      </c>
      <c r="F159" s="39">
        <f t="shared" si="85"/>
        <v>1</v>
      </c>
      <c r="G159" s="40">
        <f t="shared" si="65"/>
        <v>14</v>
      </c>
      <c r="H159" s="41">
        <f t="shared" si="66"/>
        <v>1</v>
      </c>
      <c r="I159" s="41">
        <f t="shared" si="67"/>
        <v>1</v>
      </c>
      <c r="J159" s="41">
        <f t="shared" si="68"/>
        <v>12</v>
      </c>
      <c r="K159" s="41">
        <f t="shared" si="69"/>
        <v>11</v>
      </c>
      <c r="L159" s="41">
        <f t="shared" si="70"/>
        <v>33</v>
      </c>
      <c r="M159" s="42">
        <f t="shared" si="71"/>
        <v>-22</v>
      </c>
      <c r="N159" s="43">
        <f t="shared" si="72"/>
        <v>4</v>
      </c>
      <c r="O159" s="406" t="e">
        <f t="shared" si="90"/>
        <v>#REF!</v>
      </c>
      <c r="P159" s="406" t="e">
        <f t="shared" si="90"/>
        <v>#REF!</v>
      </c>
      <c r="Q159" s="406" t="e">
        <f t="shared" si="90"/>
        <v>#REF!</v>
      </c>
      <c r="R159" s="406" t="e">
        <f t="shared" si="90"/>
        <v>#REF!</v>
      </c>
      <c r="S159" s="406" t="e">
        <f t="shared" si="90"/>
        <v>#REF!</v>
      </c>
      <c r="T159" s="406" t="e">
        <f t="shared" si="90"/>
        <v>#REF!</v>
      </c>
      <c r="U159" s="406" t="e">
        <f t="shared" si="90"/>
        <v>#REF!</v>
      </c>
      <c r="V159" s="54" t="e">
        <f t="shared" si="90"/>
        <v>#REF!</v>
      </c>
      <c r="W159" s="407" t="e">
        <f t="shared" si="90"/>
        <v>#REF!</v>
      </c>
      <c r="X159" s="406" t="e">
        <f t="shared" si="90"/>
        <v>#REF!</v>
      </c>
      <c r="Y159" s="406" t="e">
        <f t="shared" si="90"/>
        <v>#REF!</v>
      </c>
      <c r="Z159" s="406" t="e">
        <f t="shared" si="90"/>
        <v>#REF!</v>
      </c>
      <c r="AA159" s="406" t="e">
        <f t="shared" si="90"/>
        <v>#REF!</v>
      </c>
      <c r="AB159" s="406" t="e">
        <f t="shared" si="90"/>
        <v>#REF!</v>
      </c>
      <c r="AC159" s="406" t="e">
        <f t="shared" si="90"/>
        <v>#REF!</v>
      </c>
      <c r="AD159" s="54" t="e">
        <f t="shared" si="90"/>
        <v>#REF!</v>
      </c>
      <c r="AE159" s="54"/>
      <c r="AF159" s="462">
        <f t="shared" si="63"/>
        <v>0.2857142857142857</v>
      </c>
      <c r="AG159" s="54"/>
      <c r="AH159" s="463">
        <f t="shared" si="87"/>
        <v>30</v>
      </c>
      <c r="AI159" s="55"/>
      <c r="AJ159" s="481" t="str">
        <f>IF(ISERROR(VLOOKUP(E159,'2004'!$P$10:$AB$18,13,0)),"-",VLOOKUP(E159,'2004'!$P$10:$AB$18,13,0))</f>
        <v>-</v>
      </c>
      <c r="AK159" s="360" t="str">
        <f>IF(ISERROR(VLOOKUP(E159,'2005'!$P$10:$AB$18,13,0)),"-",VLOOKUP(E159,'2005'!$P$10:$AB$18,13,0))</f>
        <v>-</v>
      </c>
      <c r="AL159" s="360" t="str">
        <f>IF(ISERROR(VLOOKUP(E159,'2006'!$P$10:$AB$60,13,0)),"-",VLOOKUP(E159,'2006'!$P$10:$AB$60,13,0))</f>
        <v>-</v>
      </c>
      <c r="AM159" s="360">
        <f>IF(ISERROR(VLOOKUP(E159,'2007'!$P$10:$AB$60,13,0)),"-",VLOOKUP(E159,'2007'!$P$10:$AB$60,13,0))</f>
        <v>30</v>
      </c>
      <c r="AN159" s="360" t="str">
        <f>IF(ISERROR(VLOOKUP(E159,'2008'!$P$10:$AB$60,13,0)),"-",VLOOKUP(E159,'2008'!$P$10:$AB$60,13,0))</f>
        <v>-</v>
      </c>
      <c r="AO159" s="360" t="str">
        <f>IF(ISERROR(VLOOKUP(E159,'2009'!$P$10:$AB$80,13,0)),"-",VLOOKUP(E159,'2009'!$P$10:$AB$80,13,0))</f>
        <v>-</v>
      </c>
      <c r="AP159" s="360" t="str">
        <f>IF(ISERROR(VLOOKUP(E159,'2010'!$P$10:$AB$42,13,0)),"-",VLOOKUP(E159,'2010'!$P$10:$AB$42,13,0))</f>
        <v>-</v>
      </c>
      <c r="AQ159" s="360" t="str">
        <f>IF(ISERROR(VLOOKUP(E159,'2011'!$P$10:$AB$28,13,0)),"-",VLOOKUP(E159,'2011'!$P$10:$AB$28,13,0))</f>
        <v>-</v>
      </c>
      <c r="AR159" s="360" t="str">
        <f>IF(ISERROR(VLOOKUP(E159,'2012'!$P$10:$AB$46,13,0)),"-",VLOOKUP(E159,'2012'!$P$10:$AB$46,13,0))</f>
        <v>-</v>
      </c>
      <c r="AS159" s="360" t="str">
        <f>IF(ISERROR(VLOOKUP(E159,'2013'!$P$10:$AB$45,13,0)),"-",VLOOKUP(E159,'2013'!$P$10:$AB$45,13,0))</f>
        <v>-</v>
      </c>
      <c r="AT159" s="360" t="str">
        <f>IF(ISERROR(VLOOKUP(E159,'2014'!$P$10:$AB$43,13,0)),"-",VLOOKUP(E159,'2014'!$P$10:$AB$43,13,0))</f>
        <v>-</v>
      </c>
      <c r="AU159" s="360" t="str">
        <f>IF(ISERROR(VLOOKUP(E159,'2015'!$P$10:$AB$69,13,0)),"-",VLOOKUP(E159,'2015'!$P$10:$AB$69,13,0))</f>
        <v>-</v>
      </c>
      <c r="AV159" s="360" t="str">
        <f>IF(ISERROR(VLOOKUP(E159,'2016'!$P$10:$AB$49,13,0)),"-",VLOOKUP(E159,'2016'!$P$10:$AB$49,13,0))</f>
        <v>-</v>
      </c>
      <c r="AW159" s="458" t="str">
        <f>IF(ISERROR(VLOOKUP(E159,'2017'!$P$10:$AB$47,13,0)),"-",VLOOKUP(E159,'2017'!$P$10:$AB$47,13,0))</f>
        <v>-</v>
      </c>
      <c r="AX159" s="359" t="str">
        <f>IF(ISERROR(VLOOKUP(E159,'2018'!$P$10:$AB$55,13,0)),"-",VLOOKUP(E159,'2018'!$P$10:$AB$55,13,0))</f>
        <v>-</v>
      </c>
      <c r="AY159" s="359" t="str">
        <f>IF(ISERROR(VLOOKUP(E159,'2019'!$P$10:$AB$55,13,0)),"-",VLOOKUP(E159,'2019'!$P$10:$AB$55,13,0))</f>
        <v>-</v>
      </c>
      <c r="AZ159" s="359" t="str">
        <f>IF(ISERROR(VLOOKUP(E159,'2020'!$P$10:$AB$47,13,0)),"-",VLOOKUP(E159,'2020'!$P$10:$AB$47,13,0))</f>
        <v>-</v>
      </c>
      <c r="BA159" s="480" t="str">
        <f>IF(ISERROR(VLOOKUP(E159,'2021'!$P$10:$AB$47,13,0)),"-",VLOOKUP(E159,'2021'!$P$10:$AB$47,13,0))</f>
        <v>-</v>
      </c>
      <c r="BB159" s="358"/>
      <c r="BD159" s="25">
        <f t="shared" si="88"/>
        <v>114</v>
      </c>
      <c r="BE159" s="321" t="s">
        <v>257</v>
      </c>
      <c r="BF159" s="3">
        <f>IF(ISERROR(VLOOKUP($BE159,Tables!$M$3:$U$201,BF$2,0)),"0",(VLOOKUP($BE159,Tables!$M$3:$U$201,BF$2,0)))</f>
        <v>16</v>
      </c>
      <c r="BG159" s="4">
        <f>IF(ISERROR(VLOOKUP($BE159,Tables!$M$3:$U$201,BG$2,0)),"0",(VLOOKUP($BE159,Tables!$M$3:$U$201,BG$2,0)))</f>
        <v>4</v>
      </c>
      <c r="BH159" s="4">
        <f>IF(ISERROR(VLOOKUP($BE159,Tables!$M$3:$U$201,BH$2,0)),"0",(VLOOKUP($BE159,Tables!$M$3:$U$201,BH$2,0)))</f>
        <v>2</v>
      </c>
      <c r="BI159" s="4">
        <f>IF(ISERROR(VLOOKUP($BE159,Tables!$M$3:$U$201,BI$2,0)),"0",(VLOOKUP($BE159,Tables!$M$3:$U$201,BI$2,0)))</f>
        <v>10</v>
      </c>
      <c r="BJ159" s="4">
        <f>IF(ISERROR(VLOOKUP($BE159,Tables!$M$3:$U$201,BJ$2,0)),"0",(VLOOKUP($BE159,Tables!$M$3:$U$201,BJ$2,0)))</f>
        <v>23</v>
      </c>
      <c r="BK159" s="4">
        <f>IF(ISERROR(VLOOKUP($BE159,Tables!$M$3:$U$201,BK$2,0)),"0",(VLOOKUP($BE159,Tables!$M$3:$U$201,BK$2,0)))</f>
        <v>48</v>
      </c>
      <c r="BL159" s="4">
        <f>IF(ISERROR(VLOOKUP($BE159,Tables!$M$3:$U$201,BL$2,0)),"0",(VLOOKUP($BE159,Tables!$M$3:$U$201,BL$2,0)))</f>
        <v>-25</v>
      </c>
      <c r="BM159" s="321">
        <f>IF(ISERROR(VLOOKUP($BE159,Tables!$M$3:$U$201,BM$2,0)),"0",(VLOOKUP($BE159,Tables!$M$3:$U$201,BM$2,0)))</f>
        <v>14</v>
      </c>
      <c r="BN159" s="315">
        <v>153</v>
      </c>
      <c r="BO159" s="12">
        <f t="shared" si="73"/>
        <v>113</v>
      </c>
      <c r="BP159" s="13">
        <f t="shared" si="74"/>
        <v>2</v>
      </c>
      <c r="BQ159" s="12">
        <f t="shared" si="75"/>
        <v>102</v>
      </c>
      <c r="BR159" s="13">
        <f t="shared" si="76"/>
        <v>6</v>
      </c>
      <c r="BS159" s="12">
        <f t="shared" si="77"/>
        <v>106</v>
      </c>
      <c r="BT159" s="16">
        <f t="shared" si="78"/>
        <v>113102106</v>
      </c>
      <c r="BU159" s="13">
        <f t="shared" si="79"/>
        <v>1</v>
      </c>
      <c r="BV159" s="24" t="str">
        <f t="shared" si="80"/>
        <v>0</v>
      </c>
      <c r="BW159" s="14">
        <v>153</v>
      </c>
      <c r="BX159" s="16">
        <f t="shared" si="81"/>
        <v>113102106000</v>
      </c>
      <c r="BY159" s="15" t="e">
        <f>VLOOKUP(E159,#REF!,2,0)</f>
        <v>#REF!</v>
      </c>
      <c r="BZ159" s="15">
        <f t="shared" si="82"/>
        <v>114</v>
      </c>
      <c r="CA159" s="424">
        <f t="shared" si="83"/>
        <v>1</v>
      </c>
    </row>
    <row r="160" spans="1:79" ht="26.25" customHeight="1" thickBot="1" x14ac:dyDescent="0.3">
      <c r="A160" s="55"/>
      <c r="B160" s="726">
        <f t="shared" si="64"/>
        <v>154</v>
      </c>
      <c r="C160" s="727"/>
      <c r="D160" s="350"/>
      <c r="E160" s="38" t="str">
        <f t="shared" si="84"/>
        <v>Troels</v>
      </c>
      <c r="F160" s="39">
        <f t="shared" si="85"/>
        <v>1</v>
      </c>
      <c r="G160" s="40">
        <f t="shared" si="65"/>
        <v>12</v>
      </c>
      <c r="H160" s="41">
        <f t="shared" si="66"/>
        <v>1</v>
      </c>
      <c r="I160" s="41">
        <f t="shared" si="67"/>
        <v>1</v>
      </c>
      <c r="J160" s="41">
        <f t="shared" si="68"/>
        <v>10</v>
      </c>
      <c r="K160" s="41">
        <f t="shared" si="69"/>
        <v>9</v>
      </c>
      <c r="L160" s="41">
        <f t="shared" si="70"/>
        <v>37</v>
      </c>
      <c r="M160" s="42">
        <f t="shared" si="71"/>
        <v>-28</v>
      </c>
      <c r="N160" s="43">
        <f t="shared" si="72"/>
        <v>4</v>
      </c>
      <c r="O160" s="406" t="e">
        <f t="shared" si="90"/>
        <v>#REF!</v>
      </c>
      <c r="P160" s="406" t="e">
        <f t="shared" si="90"/>
        <v>#REF!</v>
      </c>
      <c r="Q160" s="406" t="e">
        <f t="shared" si="90"/>
        <v>#REF!</v>
      </c>
      <c r="R160" s="406" t="e">
        <f t="shared" si="90"/>
        <v>#REF!</v>
      </c>
      <c r="S160" s="406" t="e">
        <f t="shared" si="90"/>
        <v>#REF!</v>
      </c>
      <c r="T160" s="406" t="e">
        <f t="shared" si="90"/>
        <v>#REF!</v>
      </c>
      <c r="U160" s="406" t="e">
        <f t="shared" si="90"/>
        <v>#REF!</v>
      </c>
      <c r="V160" s="54" t="e">
        <f t="shared" si="90"/>
        <v>#REF!</v>
      </c>
      <c r="W160" s="407" t="e">
        <f t="shared" si="90"/>
        <v>#REF!</v>
      </c>
      <c r="X160" s="406" t="e">
        <f t="shared" si="90"/>
        <v>#REF!</v>
      </c>
      <c r="Y160" s="406" t="e">
        <f t="shared" si="90"/>
        <v>#REF!</v>
      </c>
      <c r="Z160" s="406" t="e">
        <f t="shared" si="90"/>
        <v>#REF!</v>
      </c>
      <c r="AA160" s="406" t="e">
        <f t="shared" si="90"/>
        <v>#REF!</v>
      </c>
      <c r="AB160" s="406" t="e">
        <f t="shared" si="90"/>
        <v>#REF!</v>
      </c>
      <c r="AC160" s="406" t="e">
        <f t="shared" si="90"/>
        <v>#REF!</v>
      </c>
      <c r="AD160" s="54" t="e">
        <f t="shared" si="90"/>
        <v>#REF!</v>
      </c>
      <c r="AE160" s="54"/>
      <c r="AF160" s="462">
        <f t="shared" si="63"/>
        <v>0.33333333333333331</v>
      </c>
      <c r="AG160" s="54"/>
      <c r="AH160" s="463">
        <f t="shared" si="87"/>
        <v>47</v>
      </c>
      <c r="AI160" s="55"/>
      <c r="AJ160" s="481" t="str">
        <f>IF(ISERROR(VLOOKUP(E160,'2004'!$P$10:$AB$18,13,0)),"-",VLOOKUP(E160,'2004'!$P$10:$AB$18,13,0))</f>
        <v>-</v>
      </c>
      <c r="AK160" s="360" t="str">
        <f>IF(ISERROR(VLOOKUP(E160,'2005'!$P$10:$AB$18,13,0)),"-",VLOOKUP(E160,'2005'!$P$10:$AB$18,13,0))</f>
        <v>-</v>
      </c>
      <c r="AL160" s="360" t="str">
        <f>IF(ISERROR(VLOOKUP(E160,'2006'!$P$10:$AB$60,13,0)),"-",VLOOKUP(E160,'2006'!$P$10:$AB$60,13,0))</f>
        <v>-</v>
      </c>
      <c r="AM160" s="360" t="str">
        <f>IF(ISERROR(VLOOKUP(E160,'2007'!$P$10:$AB$60,13,0)),"-",VLOOKUP(E160,'2007'!$P$10:$AB$60,13,0))</f>
        <v>-</v>
      </c>
      <c r="AN160" s="360" t="str">
        <f>IF(ISERROR(VLOOKUP(E160,'2008'!$P$10:$AB$60,13,0)),"-",VLOOKUP(E160,'2008'!$P$10:$AB$60,13,0))</f>
        <v>-</v>
      </c>
      <c r="AO160" s="360">
        <f>IF(ISERROR(VLOOKUP(E160,'2009'!$P$10:$AB$80,13,0)),"-",VLOOKUP(E160,'2009'!$P$10:$AB$80,13,0))</f>
        <v>47</v>
      </c>
      <c r="AP160" s="360" t="str">
        <f>IF(ISERROR(VLOOKUP(E160,'2010'!$P$10:$AB$42,13,0)),"-",VLOOKUP(E160,'2010'!$P$10:$AB$42,13,0))</f>
        <v>-</v>
      </c>
      <c r="AQ160" s="360" t="str">
        <f>IF(ISERROR(VLOOKUP(E160,'2011'!$P$10:$AB$28,13,0)),"-",VLOOKUP(E160,'2011'!$P$10:$AB$28,13,0))</f>
        <v>-</v>
      </c>
      <c r="AR160" s="360" t="str">
        <f>IF(ISERROR(VLOOKUP(E160,'2012'!$P$10:$AB$46,13,0)),"-",VLOOKUP(E160,'2012'!$P$10:$AB$46,13,0))</f>
        <v>-</v>
      </c>
      <c r="AS160" s="360" t="str">
        <f>IF(ISERROR(VLOOKUP(E160,'2013'!$P$10:$AB$45,13,0)),"-",VLOOKUP(E160,'2013'!$P$10:$AB$45,13,0))</f>
        <v>-</v>
      </c>
      <c r="AT160" s="360" t="str">
        <f>IF(ISERROR(VLOOKUP(E160,'2014'!$P$10:$AB$43,13,0)),"-",VLOOKUP(E160,'2014'!$P$10:$AB$43,13,0))</f>
        <v>-</v>
      </c>
      <c r="AU160" s="360" t="str">
        <f>IF(ISERROR(VLOOKUP(E160,'2015'!$P$10:$AB$69,13,0)),"-",VLOOKUP(E160,'2015'!$P$10:$AB$69,13,0))</f>
        <v>-</v>
      </c>
      <c r="AV160" s="360" t="str">
        <f>IF(ISERROR(VLOOKUP(E160,'2016'!$P$10:$AB$49,13,0)),"-",VLOOKUP(E160,'2016'!$P$10:$AB$49,13,0))</f>
        <v>-</v>
      </c>
      <c r="AW160" s="458" t="str">
        <f>IF(ISERROR(VLOOKUP(E160,'2017'!$P$10:$AB$47,13,0)),"-",VLOOKUP(E160,'2017'!$P$10:$AB$47,13,0))</f>
        <v>-</v>
      </c>
      <c r="AX160" s="359" t="str">
        <f>IF(ISERROR(VLOOKUP(E160,'2018'!$P$10:$AB$55,13,0)),"-",VLOOKUP(E160,'2018'!$P$10:$AB$55,13,0))</f>
        <v>-</v>
      </c>
      <c r="AY160" s="359" t="str">
        <f>IF(ISERROR(VLOOKUP(E160,'2019'!$P$10:$AB$55,13,0)),"-",VLOOKUP(E160,'2019'!$P$10:$AB$55,13,0))</f>
        <v>-</v>
      </c>
      <c r="AZ160" s="359" t="str">
        <f>IF(ISERROR(VLOOKUP(E160,'2020'!$P$10:$AB$47,13,0)),"-",VLOOKUP(E160,'2020'!$P$10:$AB$47,13,0))</f>
        <v>-</v>
      </c>
      <c r="BA160" s="480" t="str">
        <f>IF(ISERROR(VLOOKUP(E160,'2021'!$P$10:$AB$47,13,0)),"-",VLOOKUP(E160,'2021'!$P$10:$AB$47,13,0))</f>
        <v>-</v>
      </c>
      <c r="BB160" s="358"/>
      <c r="BD160" s="25">
        <f t="shared" si="88"/>
        <v>84</v>
      </c>
      <c r="BE160" s="321" t="s">
        <v>100</v>
      </c>
      <c r="BF160" s="3">
        <f>IF(ISERROR(VLOOKUP($BE160,Tables!$M$3:$U$201,BF$2,0)),"0",(VLOOKUP($BE160,Tables!$M$3:$U$201,BF$2,0)))</f>
        <v>40</v>
      </c>
      <c r="BG160" s="4">
        <f>IF(ISERROR(VLOOKUP($BE160,Tables!$M$3:$U$201,BG$2,0)),"0",(VLOOKUP($BE160,Tables!$M$3:$U$201,BG$2,0)))</f>
        <v>7</v>
      </c>
      <c r="BH160" s="4">
        <f>IF(ISERROR(VLOOKUP($BE160,Tables!$M$3:$U$201,BH$2,0)),"0",(VLOOKUP($BE160,Tables!$M$3:$U$201,BH$2,0)))</f>
        <v>8</v>
      </c>
      <c r="BI160" s="4">
        <f>IF(ISERROR(VLOOKUP($BE160,Tables!$M$3:$U$201,BI$2,0)),"0",(VLOOKUP($BE160,Tables!$M$3:$U$201,BI$2,0)))</f>
        <v>25</v>
      </c>
      <c r="BJ160" s="4">
        <f>IF(ISERROR(VLOOKUP($BE160,Tables!$M$3:$U$201,BJ$2,0)),"0",(VLOOKUP($BE160,Tables!$M$3:$U$201,BJ$2,0)))</f>
        <v>39</v>
      </c>
      <c r="BK160" s="4">
        <f>IF(ISERROR(VLOOKUP($BE160,Tables!$M$3:$U$201,BK$2,0)),"0",(VLOOKUP($BE160,Tables!$M$3:$U$201,BK$2,0)))</f>
        <v>78</v>
      </c>
      <c r="BL160" s="4">
        <f>IF(ISERROR(VLOOKUP($BE160,Tables!$M$3:$U$201,BL$2,0)),"0",(VLOOKUP($BE160,Tables!$M$3:$U$201,BL$2,0)))</f>
        <v>-39</v>
      </c>
      <c r="BM160" s="321">
        <f>IF(ISERROR(VLOOKUP($BE160,Tables!$M$3:$U$201,BM$2,0)),"0",(VLOOKUP($BE160,Tables!$M$3:$U$201,BM$2,0)))</f>
        <v>29</v>
      </c>
      <c r="BN160" s="315">
        <v>154</v>
      </c>
      <c r="BO160" s="12">
        <f t="shared" si="73"/>
        <v>82</v>
      </c>
      <c r="BP160" s="13">
        <f t="shared" si="74"/>
        <v>3</v>
      </c>
      <c r="BQ160" s="12">
        <f t="shared" si="75"/>
        <v>131</v>
      </c>
      <c r="BR160" s="13">
        <f t="shared" si="76"/>
        <v>2</v>
      </c>
      <c r="BS160" s="12">
        <f t="shared" si="77"/>
        <v>81</v>
      </c>
      <c r="BT160" s="16">
        <f t="shared" si="78"/>
        <v>82131081</v>
      </c>
      <c r="BU160" s="13">
        <f t="shared" si="79"/>
        <v>1</v>
      </c>
      <c r="BV160" s="24" t="str">
        <f t="shared" si="80"/>
        <v>0</v>
      </c>
      <c r="BW160" s="14">
        <v>154</v>
      </c>
      <c r="BX160" s="16">
        <f t="shared" si="81"/>
        <v>82131081000</v>
      </c>
      <c r="BY160" s="15" t="e">
        <f>VLOOKUP(E160,#REF!,2,0)</f>
        <v>#REF!</v>
      </c>
      <c r="BZ160" s="15">
        <f t="shared" si="82"/>
        <v>84</v>
      </c>
      <c r="CA160" s="424">
        <f t="shared" si="83"/>
        <v>1</v>
      </c>
    </row>
    <row r="161" spans="1:79" ht="26.25" customHeight="1" thickBot="1" x14ac:dyDescent="0.3">
      <c r="A161" s="55"/>
      <c r="B161" s="726">
        <f t="shared" si="64"/>
        <v>155</v>
      </c>
      <c r="C161" s="727"/>
      <c r="D161" s="350"/>
      <c r="E161" s="38" t="str">
        <f t="shared" si="84"/>
        <v>Demox</v>
      </c>
      <c r="F161" s="39">
        <f t="shared" si="85"/>
        <v>1</v>
      </c>
      <c r="G161" s="40">
        <f t="shared" si="65"/>
        <v>10</v>
      </c>
      <c r="H161" s="41">
        <f t="shared" si="66"/>
        <v>1</v>
      </c>
      <c r="I161" s="41">
        <f t="shared" si="67"/>
        <v>1</v>
      </c>
      <c r="J161" s="41">
        <f t="shared" si="68"/>
        <v>8</v>
      </c>
      <c r="K161" s="41">
        <f t="shared" si="69"/>
        <v>7</v>
      </c>
      <c r="L161" s="41">
        <f t="shared" si="70"/>
        <v>37</v>
      </c>
      <c r="M161" s="42">
        <f t="shared" si="71"/>
        <v>-30</v>
      </c>
      <c r="N161" s="43">
        <f t="shared" si="72"/>
        <v>4</v>
      </c>
      <c r="O161" s="406" t="e">
        <f t="shared" si="90"/>
        <v>#REF!</v>
      </c>
      <c r="P161" s="406" t="e">
        <f t="shared" si="90"/>
        <v>#REF!</v>
      </c>
      <c r="Q161" s="406" t="e">
        <f t="shared" si="90"/>
        <v>#REF!</v>
      </c>
      <c r="R161" s="406" t="e">
        <f t="shared" si="90"/>
        <v>#REF!</v>
      </c>
      <c r="S161" s="406" t="e">
        <f t="shared" si="90"/>
        <v>#REF!</v>
      </c>
      <c r="T161" s="406" t="e">
        <f t="shared" si="90"/>
        <v>#REF!</v>
      </c>
      <c r="U161" s="406" t="e">
        <f t="shared" si="90"/>
        <v>#REF!</v>
      </c>
      <c r="V161" s="54" t="e">
        <f t="shared" si="90"/>
        <v>#REF!</v>
      </c>
      <c r="W161" s="407" t="e">
        <f t="shared" si="90"/>
        <v>#REF!</v>
      </c>
      <c r="X161" s="406" t="e">
        <f t="shared" si="90"/>
        <v>#REF!</v>
      </c>
      <c r="Y161" s="406" t="e">
        <f t="shared" si="90"/>
        <v>#REF!</v>
      </c>
      <c r="Z161" s="406" t="e">
        <f t="shared" si="90"/>
        <v>#REF!</v>
      </c>
      <c r="AA161" s="406" t="e">
        <f t="shared" si="90"/>
        <v>#REF!</v>
      </c>
      <c r="AB161" s="406" t="e">
        <f t="shared" si="90"/>
        <v>#REF!</v>
      </c>
      <c r="AC161" s="406" t="e">
        <f t="shared" si="90"/>
        <v>#REF!</v>
      </c>
      <c r="AD161" s="54" t="e">
        <f t="shared" si="90"/>
        <v>#REF!</v>
      </c>
      <c r="AE161" s="54"/>
      <c r="AF161" s="462">
        <f t="shared" si="63"/>
        <v>0.4</v>
      </c>
      <c r="AG161" s="54"/>
      <c r="AH161" s="463">
        <f t="shared" si="87"/>
        <v>36</v>
      </c>
      <c r="AI161" s="55"/>
      <c r="AJ161" s="481" t="str">
        <f>IF(ISERROR(VLOOKUP(E161,'2004'!$P$10:$AB$18,13,0)),"-",VLOOKUP(E161,'2004'!$P$10:$AB$18,13,0))</f>
        <v>-</v>
      </c>
      <c r="AK161" s="360" t="str">
        <f>IF(ISERROR(VLOOKUP(E161,'2005'!$P$10:$AB$18,13,0)),"-",VLOOKUP(E161,'2005'!$P$10:$AB$18,13,0))</f>
        <v>-</v>
      </c>
      <c r="AL161" s="360" t="str">
        <f>IF(ISERROR(VLOOKUP(E161,'2006'!$P$10:$AB$60,13,0)),"-",VLOOKUP(E161,'2006'!$P$10:$AB$60,13,0))</f>
        <v>-</v>
      </c>
      <c r="AM161" s="360" t="str">
        <f>IF(ISERROR(VLOOKUP(E161,'2007'!$P$10:$AB$60,13,0)),"-",VLOOKUP(E161,'2007'!$P$10:$AB$60,13,0))</f>
        <v>-</v>
      </c>
      <c r="AN161" s="360" t="str">
        <f>IF(ISERROR(VLOOKUP(E161,'2008'!$P$10:$AB$60,13,0)),"-",VLOOKUP(E161,'2008'!$P$10:$AB$60,13,0))</f>
        <v>-</v>
      </c>
      <c r="AO161" s="360" t="str">
        <f>IF(ISERROR(VLOOKUP(E161,'2009'!$P$10:$AB$80,13,0)),"-",VLOOKUP(E161,'2009'!$P$10:$AB$80,13,0))</f>
        <v>-</v>
      </c>
      <c r="AP161" s="360" t="str">
        <f>IF(ISERROR(VLOOKUP(E161,'2010'!$P$10:$AB$42,13,0)),"-",VLOOKUP(E161,'2010'!$P$10:$AB$42,13,0))</f>
        <v>-</v>
      </c>
      <c r="AQ161" s="360" t="str">
        <f>IF(ISERROR(VLOOKUP(E161,'2011'!$P$10:$AB$28,13,0)),"-",VLOOKUP(E161,'2011'!$P$10:$AB$28,13,0))</f>
        <v>-</v>
      </c>
      <c r="AR161" s="360" t="str">
        <f>IF(ISERROR(VLOOKUP(E161,'2012'!$P$10:$AB$46,13,0)),"-",VLOOKUP(E161,'2012'!$P$10:$AB$46,13,0))</f>
        <v>-</v>
      </c>
      <c r="AS161" s="360" t="str">
        <f>IF(ISERROR(VLOOKUP(E161,'2013'!$P$10:$AB$45,13,0)),"-",VLOOKUP(E161,'2013'!$P$10:$AB$45,13,0))</f>
        <v>-</v>
      </c>
      <c r="AT161" s="360" t="str">
        <f>IF(ISERROR(VLOOKUP(E161,'2014'!$P$10:$AB$43,13,0)),"-",VLOOKUP(E161,'2014'!$P$10:$AB$43,13,0))</f>
        <v>-</v>
      </c>
      <c r="AU161" s="360" t="str">
        <f>IF(ISERROR(VLOOKUP(E161,'2015'!$P$10:$AB$69,13,0)),"-",VLOOKUP(E161,'2015'!$P$10:$AB$69,13,0))</f>
        <v>-</v>
      </c>
      <c r="AV161" s="360" t="str">
        <f>IF(ISERROR(VLOOKUP(E161,'2016'!$P$10:$AB$49,13,0)),"-",VLOOKUP(E161,'2016'!$P$10:$AB$49,13,0))</f>
        <v>-</v>
      </c>
      <c r="AW161" s="458" t="str">
        <f>IF(ISERROR(VLOOKUP(E161,'2017'!$P$10:$AB$47,13,0)),"-",VLOOKUP(E161,'2017'!$P$10:$AB$47,13,0))</f>
        <v>-</v>
      </c>
      <c r="AX161" s="359" t="str">
        <f>IF(ISERROR(VLOOKUP(E161,'2018'!$P$10:$AB$55,13,0)),"-",VLOOKUP(E161,'2018'!$P$10:$AB$55,13,0))</f>
        <v>-</v>
      </c>
      <c r="AY161" s="359">
        <f>IF(ISERROR(VLOOKUP(E161,'2019'!$P$10:$AB$55,13,0)),"-",VLOOKUP(E161,'2019'!$P$10:$AB$55,13,0))</f>
        <v>36</v>
      </c>
      <c r="AZ161" s="359" t="str">
        <f>IF(ISERROR(VLOOKUP(E161,'2020'!$P$10:$AB$47,13,0)),"-",VLOOKUP(E161,'2020'!$P$10:$AB$47,13,0))</f>
        <v>-</v>
      </c>
      <c r="BA161" s="480" t="str">
        <f>IF(ISERROR(VLOOKUP(E161,'2021'!$P$10:$AB$47,13,0)),"-",VLOOKUP(E161,'2021'!$P$10:$AB$47,13,0))</f>
        <v>-</v>
      </c>
      <c r="BB161" s="358"/>
      <c r="BD161" s="25">
        <f t="shared" si="88"/>
        <v>152</v>
      </c>
      <c r="BE161" s="321" t="s">
        <v>260</v>
      </c>
      <c r="BF161" s="3">
        <f>IF(ISERROR(VLOOKUP($BE161,Tables!$M$3:$U$201,BF$2,0)),"0",(VLOOKUP($BE161,Tables!$M$3:$U$201,BF$2,0)))</f>
        <v>16</v>
      </c>
      <c r="BG161" s="4">
        <f>IF(ISERROR(VLOOKUP($BE161,Tables!$M$3:$U$201,BG$2,0)),"0",(VLOOKUP($BE161,Tables!$M$3:$U$201,BG$2,0)))</f>
        <v>1</v>
      </c>
      <c r="BH161" s="4">
        <f>IF(ISERROR(VLOOKUP($BE161,Tables!$M$3:$U$201,BH$2,0)),"0",(VLOOKUP($BE161,Tables!$M$3:$U$201,BH$2,0)))</f>
        <v>2</v>
      </c>
      <c r="BI161" s="4">
        <f>IF(ISERROR(VLOOKUP($BE161,Tables!$M$3:$U$201,BI$2,0)),"0",(VLOOKUP($BE161,Tables!$M$3:$U$201,BI$2,0)))</f>
        <v>13</v>
      </c>
      <c r="BJ161" s="4">
        <f>IF(ISERROR(VLOOKUP($BE161,Tables!$M$3:$U$201,BJ$2,0)),"0",(VLOOKUP($BE161,Tables!$M$3:$U$201,BJ$2,0)))</f>
        <v>15</v>
      </c>
      <c r="BK161" s="4">
        <f>IF(ISERROR(VLOOKUP($BE161,Tables!$M$3:$U$201,BK$2,0)),"0",(VLOOKUP($BE161,Tables!$M$3:$U$201,BK$2,0)))</f>
        <v>65</v>
      </c>
      <c r="BL161" s="4">
        <f>IF(ISERROR(VLOOKUP($BE161,Tables!$M$3:$U$201,BL$2,0)),"0",(VLOOKUP($BE161,Tables!$M$3:$U$201,BL$2,0)))</f>
        <v>-50</v>
      </c>
      <c r="BM161" s="321">
        <f>IF(ISERROR(VLOOKUP($BE161,Tables!$M$3:$U$201,BM$2,0)),"0",(VLOOKUP($BE161,Tables!$M$3:$U$201,BM$2,0)))</f>
        <v>5</v>
      </c>
      <c r="BN161" s="315">
        <v>155</v>
      </c>
      <c r="BO161" s="12">
        <f t="shared" si="73"/>
        <v>147</v>
      </c>
      <c r="BP161" s="13">
        <f t="shared" si="74"/>
        <v>6</v>
      </c>
      <c r="BQ161" s="12">
        <f t="shared" si="75"/>
        <v>141</v>
      </c>
      <c r="BR161" s="13">
        <f t="shared" si="76"/>
        <v>1</v>
      </c>
      <c r="BS161" s="12" t="str">
        <f t="shared" si="77"/>
        <v/>
      </c>
      <c r="BT161" s="16">
        <f t="shared" si="78"/>
        <v>147141000</v>
      </c>
      <c r="BU161" s="13">
        <f t="shared" si="79"/>
        <v>1</v>
      </c>
      <c r="BV161" s="24" t="str">
        <f t="shared" si="80"/>
        <v>0</v>
      </c>
      <c r="BW161" s="14">
        <v>155</v>
      </c>
      <c r="BX161" s="16">
        <f t="shared" si="81"/>
        <v>147141000000</v>
      </c>
      <c r="BY161" s="15" t="e">
        <f>VLOOKUP(E161,#REF!,2,0)</f>
        <v>#REF!</v>
      </c>
      <c r="BZ161" s="15">
        <f t="shared" si="82"/>
        <v>152</v>
      </c>
      <c r="CA161" s="424">
        <f t="shared" si="83"/>
        <v>1</v>
      </c>
    </row>
    <row r="162" spans="1:79" ht="26.25" customHeight="1" thickBot="1" x14ac:dyDescent="0.3">
      <c r="A162" s="55"/>
      <c r="B162" s="726">
        <f t="shared" si="64"/>
        <v>156</v>
      </c>
      <c r="C162" s="727"/>
      <c r="D162" s="350"/>
      <c r="E162" s="38" t="str">
        <f t="shared" si="84"/>
        <v>abba</v>
      </c>
      <c r="F162" s="39">
        <f t="shared" si="85"/>
        <v>1</v>
      </c>
      <c r="G162" s="40">
        <f t="shared" si="65"/>
        <v>16</v>
      </c>
      <c r="H162" s="41">
        <f t="shared" si="66"/>
        <v>0</v>
      </c>
      <c r="I162" s="41">
        <f t="shared" si="67"/>
        <v>4</v>
      </c>
      <c r="J162" s="41">
        <f t="shared" si="68"/>
        <v>12</v>
      </c>
      <c r="K162" s="41">
        <f t="shared" si="69"/>
        <v>11</v>
      </c>
      <c r="L162" s="41">
        <f t="shared" si="70"/>
        <v>44</v>
      </c>
      <c r="M162" s="42">
        <f t="shared" si="71"/>
        <v>-33</v>
      </c>
      <c r="N162" s="43">
        <f t="shared" si="72"/>
        <v>4</v>
      </c>
      <c r="O162" s="406" t="e">
        <f t="shared" si="90"/>
        <v>#REF!</v>
      </c>
      <c r="P162" s="406" t="e">
        <f t="shared" si="90"/>
        <v>#REF!</v>
      </c>
      <c r="Q162" s="406" t="e">
        <f t="shared" si="90"/>
        <v>#REF!</v>
      </c>
      <c r="R162" s="406" t="e">
        <f t="shared" si="90"/>
        <v>#REF!</v>
      </c>
      <c r="S162" s="406" t="e">
        <f t="shared" si="90"/>
        <v>#REF!</v>
      </c>
      <c r="T162" s="406" t="e">
        <f t="shared" si="90"/>
        <v>#REF!</v>
      </c>
      <c r="U162" s="406" t="e">
        <f t="shared" si="90"/>
        <v>#REF!</v>
      </c>
      <c r="V162" s="54" t="e">
        <f t="shared" si="90"/>
        <v>#REF!</v>
      </c>
      <c r="W162" s="407" t="e">
        <f t="shared" si="90"/>
        <v>#REF!</v>
      </c>
      <c r="X162" s="406" t="e">
        <f t="shared" si="90"/>
        <v>#REF!</v>
      </c>
      <c r="Y162" s="406" t="e">
        <f t="shared" si="90"/>
        <v>#REF!</v>
      </c>
      <c r="Z162" s="406" t="e">
        <f t="shared" si="90"/>
        <v>#REF!</v>
      </c>
      <c r="AA162" s="406" t="e">
        <f t="shared" si="90"/>
        <v>#REF!</v>
      </c>
      <c r="AB162" s="406" t="e">
        <f t="shared" si="90"/>
        <v>#REF!</v>
      </c>
      <c r="AC162" s="406" t="e">
        <f t="shared" si="90"/>
        <v>#REF!</v>
      </c>
      <c r="AD162" s="54" t="e">
        <f t="shared" si="90"/>
        <v>#REF!</v>
      </c>
      <c r="AE162" s="54"/>
      <c r="AF162" s="462">
        <f t="shared" si="63"/>
        <v>0.25</v>
      </c>
      <c r="AG162" s="54"/>
      <c r="AH162" s="463">
        <f t="shared" si="87"/>
        <v>33</v>
      </c>
      <c r="AI162" s="55"/>
      <c r="AJ162" s="481" t="str">
        <f>IF(ISERROR(VLOOKUP(E162,'2004'!$P$10:$AB$18,13,0)),"-",VLOOKUP(E162,'2004'!$P$10:$AB$18,13,0))</f>
        <v>-</v>
      </c>
      <c r="AK162" s="360" t="str">
        <f>IF(ISERROR(VLOOKUP(E162,'2005'!$P$10:$AB$18,13,0)),"-",VLOOKUP(E162,'2005'!$P$10:$AB$18,13,0))</f>
        <v>-</v>
      </c>
      <c r="AL162" s="360" t="str">
        <f>IF(ISERROR(VLOOKUP(E162,'2006'!$P$10:$AB$60,13,0)),"-",VLOOKUP(E162,'2006'!$P$10:$AB$60,13,0))</f>
        <v>-</v>
      </c>
      <c r="AM162" s="360" t="str">
        <f>IF(ISERROR(VLOOKUP(E162,'2007'!$P$10:$AB$60,13,0)),"-",VLOOKUP(E162,'2007'!$P$10:$AB$60,13,0))</f>
        <v>-</v>
      </c>
      <c r="AN162" s="360" t="str">
        <f>IF(ISERROR(VLOOKUP(E162,'2008'!$P$10:$AB$60,13,0)),"-",VLOOKUP(E162,'2008'!$P$10:$AB$60,13,0))</f>
        <v>-</v>
      </c>
      <c r="AO162" s="360" t="str">
        <f>IF(ISERROR(VLOOKUP(E162,'2009'!$P$10:$AB$80,13,0)),"-",VLOOKUP(E162,'2009'!$P$10:$AB$80,13,0))</f>
        <v>-</v>
      </c>
      <c r="AP162" s="360" t="str">
        <f>IF(ISERROR(VLOOKUP(E162,'2010'!$P$10:$AB$42,13,0)),"-",VLOOKUP(E162,'2010'!$P$10:$AB$42,13,0))</f>
        <v>-</v>
      </c>
      <c r="AQ162" s="360" t="str">
        <f>IF(ISERROR(VLOOKUP(E162,'2011'!$P$10:$AB$28,13,0)),"-",VLOOKUP(E162,'2011'!$P$10:$AB$28,13,0))</f>
        <v>-</v>
      </c>
      <c r="AR162" s="360" t="str">
        <f>IF(ISERROR(VLOOKUP(E162,'2012'!$P$10:$AB$46,13,0)),"-",VLOOKUP(E162,'2012'!$P$10:$AB$46,13,0))</f>
        <v>-</v>
      </c>
      <c r="AS162" s="360">
        <f>IF(ISERROR(VLOOKUP(E162,'2013'!$P$10:$AB$45,13,0)),"-",VLOOKUP(E162,'2013'!$P$10:$AB$45,13,0))</f>
        <v>33</v>
      </c>
      <c r="AT162" s="360" t="str">
        <f>IF(ISERROR(VLOOKUP(E162,'2014'!$P$10:$AB$43,13,0)),"-",VLOOKUP(E162,'2014'!$P$10:$AB$43,13,0))</f>
        <v>-</v>
      </c>
      <c r="AU162" s="360" t="str">
        <f>IF(ISERROR(VLOOKUP(E162,'2015'!$P$10:$AB$69,13,0)),"-",VLOOKUP(E162,'2015'!$P$10:$AB$69,13,0))</f>
        <v>-</v>
      </c>
      <c r="AV162" s="360" t="str">
        <f>IF(ISERROR(VLOOKUP(E162,'2016'!$P$10:$AB$49,13,0)),"-",VLOOKUP(E162,'2016'!$P$10:$AB$49,13,0))</f>
        <v>-</v>
      </c>
      <c r="AW162" s="458" t="str">
        <f>IF(ISERROR(VLOOKUP(E162,'2017'!$P$10:$AB$47,13,0)),"-",VLOOKUP(E162,'2017'!$P$10:$AB$47,13,0))</f>
        <v>-</v>
      </c>
      <c r="AX162" s="359" t="str">
        <f>IF(ISERROR(VLOOKUP(E162,'2018'!$P$10:$AB$55,13,0)),"-",VLOOKUP(E162,'2018'!$P$10:$AB$55,13,0))</f>
        <v>-</v>
      </c>
      <c r="AY162" s="359" t="str">
        <f>IF(ISERROR(VLOOKUP(E162,'2019'!$P$10:$AB$55,13,0)),"-",VLOOKUP(E162,'2019'!$P$10:$AB$55,13,0))</f>
        <v>-</v>
      </c>
      <c r="AZ162" s="359" t="str">
        <f>IF(ISERROR(VLOOKUP(E162,'2020'!$P$10:$AB$47,13,0)),"-",VLOOKUP(E162,'2020'!$P$10:$AB$47,13,0))</f>
        <v>-</v>
      </c>
      <c r="BA162" s="480" t="str">
        <f>IF(ISERROR(VLOOKUP(E162,'2021'!$P$10:$AB$47,13,0)),"-",VLOOKUP(E162,'2021'!$P$10:$AB$47,13,0))</f>
        <v>-</v>
      </c>
      <c r="BB162" s="358"/>
      <c r="BD162" s="25">
        <f t="shared" si="88"/>
        <v>154</v>
      </c>
      <c r="BE162" s="321" t="s">
        <v>244</v>
      </c>
      <c r="BF162" s="3">
        <f>IF(ISERROR(VLOOKUP($BE162,Tables!$M$3:$U$201,BF$2,0)),"0",(VLOOKUP($BE162,Tables!$M$3:$U$201,BF$2,0)))</f>
        <v>12</v>
      </c>
      <c r="BG162" s="4">
        <f>IF(ISERROR(VLOOKUP($BE162,Tables!$M$3:$U$201,BG$2,0)),"0",(VLOOKUP($BE162,Tables!$M$3:$U$201,BG$2,0)))</f>
        <v>1</v>
      </c>
      <c r="BH162" s="4">
        <f>IF(ISERROR(VLOOKUP($BE162,Tables!$M$3:$U$201,BH$2,0)),"0",(VLOOKUP($BE162,Tables!$M$3:$U$201,BH$2,0)))</f>
        <v>1</v>
      </c>
      <c r="BI162" s="4">
        <f>IF(ISERROR(VLOOKUP($BE162,Tables!$M$3:$U$201,BI$2,0)),"0",(VLOOKUP($BE162,Tables!$M$3:$U$201,BI$2,0)))</f>
        <v>10</v>
      </c>
      <c r="BJ162" s="4">
        <f>IF(ISERROR(VLOOKUP($BE162,Tables!$M$3:$U$201,BJ$2,0)),"0",(VLOOKUP($BE162,Tables!$M$3:$U$201,BJ$2,0)))</f>
        <v>9</v>
      </c>
      <c r="BK162" s="4">
        <f>IF(ISERROR(VLOOKUP($BE162,Tables!$M$3:$U$201,BK$2,0)),"0",(VLOOKUP($BE162,Tables!$M$3:$U$201,BK$2,0)))</f>
        <v>37</v>
      </c>
      <c r="BL162" s="4">
        <f>IF(ISERROR(VLOOKUP($BE162,Tables!$M$3:$U$201,BL$2,0)),"0",(VLOOKUP($BE162,Tables!$M$3:$U$201,BL$2,0)))</f>
        <v>-28</v>
      </c>
      <c r="BM162" s="321">
        <f>IF(ISERROR(VLOOKUP($BE162,Tables!$M$3:$U$201,BM$2,0)),"0",(VLOOKUP($BE162,Tables!$M$3:$U$201,BM$2,0)))</f>
        <v>4</v>
      </c>
      <c r="BN162" s="315">
        <v>156</v>
      </c>
      <c r="BO162" s="12">
        <f t="shared" si="73"/>
        <v>153</v>
      </c>
      <c r="BP162" s="13">
        <f t="shared" si="74"/>
        <v>8</v>
      </c>
      <c r="BQ162" s="12">
        <f t="shared" si="75"/>
        <v>113</v>
      </c>
      <c r="BR162" s="13">
        <f t="shared" si="76"/>
        <v>2</v>
      </c>
      <c r="BS162" s="12">
        <f t="shared" si="77"/>
        <v>152</v>
      </c>
      <c r="BT162" s="16">
        <f t="shared" si="78"/>
        <v>153113152</v>
      </c>
      <c r="BU162" s="13">
        <f t="shared" si="79"/>
        <v>1</v>
      </c>
      <c r="BV162" s="24" t="str">
        <f t="shared" si="80"/>
        <v>0</v>
      </c>
      <c r="BW162" s="14">
        <v>156</v>
      </c>
      <c r="BX162" s="16">
        <f t="shared" si="81"/>
        <v>153113152000</v>
      </c>
      <c r="BY162" s="15" t="e">
        <f>VLOOKUP(E162,#REF!,2,0)</f>
        <v>#REF!</v>
      </c>
      <c r="BZ162" s="15">
        <f t="shared" si="82"/>
        <v>154</v>
      </c>
      <c r="CA162" s="424">
        <f t="shared" si="83"/>
        <v>1</v>
      </c>
    </row>
    <row r="163" spans="1:79" ht="26.25" customHeight="1" thickBot="1" x14ac:dyDescent="0.3">
      <c r="A163" s="55"/>
      <c r="B163" s="726">
        <f t="shared" si="64"/>
        <v>157</v>
      </c>
      <c r="C163" s="727"/>
      <c r="D163" s="350"/>
      <c r="E163" s="38" t="str">
        <f t="shared" si="84"/>
        <v>Fulgore</v>
      </c>
      <c r="F163" s="39">
        <f t="shared" si="85"/>
        <v>1</v>
      </c>
      <c r="G163" s="40">
        <f t="shared" si="65"/>
        <v>12</v>
      </c>
      <c r="H163" s="41">
        <f t="shared" si="66"/>
        <v>1</v>
      </c>
      <c r="I163" s="41">
        <f t="shared" si="67"/>
        <v>1</v>
      </c>
      <c r="J163" s="41">
        <f t="shared" si="68"/>
        <v>10</v>
      </c>
      <c r="K163" s="41">
        <f t="shared" si="69"/>
        <v>11</v>
      </c>
      <c r="L163" s="41">
        <f t="shared" si="70"/>
        <v>46</v>
      </c>
      <c r="M163" s="42">
        <f t="shared" si="71"/>
        <v>-35</v>
      </c>
      <c r="N163" s="43">
        <f t="shared" si="72"/>
        <v>4</v>
      </c>
      <c r="O163" s="406" t="e">
        <f t="shared" si="90"/>
        <v>#REF!</v>
      </c>
      <c r="P163" s="406" t="e">
        <f t="shared" si="90"/>
        <v>#REF!</v>
      </c>
      <c r="Q163" s="406" t="e">
        <f t="shared" si="90"/>
        <v>#REF!</v>
      </c>
      <c r="R163" s="406" t="e">
        <f t="shared" si="90"/>
        <v>#REF!</v>
      </c>
      <c r="S163" s="406" t="e">
        <f t="shared" si="90"/>
        <v>#REF!</v>
      </c>
      <c r="T163" s="406" t="e">
        <f t="shared" si="90"/>
        <v>#REF!</v>
      </c>
      <c r="U163" s="406" t="e">
        <f t="shared" si="90"/>
        <v>#REF!</v>
      </c>
      <c r="V163" s="54" t="e">
        <f t="shared" si="90"/>
        <v>#REF!</v>
      </c>
      <c r="W163" s="407" t="e">
        <f t="shared" si="90"/>
        <v>#REF!</v>
      </c>
      <c r="X163" s="406" t="e">
        <f t="shared" si="90"/>
        <v>#REF!</v>
      </c>
      <c r="Y163" s="406" t="e">
        <f t="shared" si="90"/>
        <v>#REF!</v>
      </c>
      <c r="Z163" s="406" t="e">
        <f t="shared" si="90"/>
        <v>#REF!</v>
      </c>
      <c r="AA163" s="406" t="e">
        <f t="shared" si="90"/>
        <v>#REF!</v>
      </c>
      <c r="AB163" s="406" t="e">
        <f t="shared" si="90"/>
        <v>#REF!</v>
      </c>
      <c r="AC163" s="406" t="e">
        <f t="shared" si="90"/>
        <v>#REF!</v>
      </c>
      <c r="AD163" s="54" t="e">
        <f t="shared" si="90"/>
        <v>#REF!</v>
      </c>
      <c r="AE163" s="54"/>
      <c r="AF163" s="462">
        <f t="shared" si="63"/>
        <v>0.33333333333333331</v>
      </c>
      <c r="AG163" s="54"/>
      <c r="AH163" s="463">
        <f t="shared" si="87"/>
        <v>37</v>
      </c>
      <c r="AI163" s="55"/>
      <c r="AJ163" s="481" t="str">
        <f>IF(ISERROR(VLOOKUP(E163,'2004'!$P$10:$AB$18,13,0)),"-",VLOOKUP(E163,'2004'!$P$10:$AB$18,13,0))</f>
        <v>-</v>
      </c>
      <c r="AK163" s="360" t="str">
        <f>IF(ISERROR(VLOOKUP(E163,'2005'!$P$10:$AB$18,13,0)),"-",VLOOKUP(E163,'2005'!$P$10:$AB$18,13,0))</f>
        <v>-</v>
      </c>
      <c r="AL163" s="360" t="str">
        <f>IF(ISERROR(VLOOKUP(E163,'2006'!$P$10:$AB$60,13,0)),"-",VLOOKUP(E163,'2006'!$P$10:$AB$60,13,0))</f>
        <v>-</v>
      </c>
      <c r="AM163" s="360" t="str">
        <f>IF(ISERROR(VLOOKUP(E163,'2007'!$P$10:$AB$60,13,0)),"-",VLOOKUP(E163,'2007'!$P$10:$AB$60,13,0))</f>
        <v>-</v>
      </c>
      <c r="AN163" s="360" t="str">
        <f>IF(ISERROR(VLOOKUP(E163,'2008'!$P$10:$AB$60,13,0)),"-",VLOOKUP(E163,'2008'!$P$10:$AB$60,13,0))</f>
        <v>-</v>
      </c>
      <c r="AO163" s="360" t="str">
        <f>IF(ISERROR(VLOOKUP(E163,'2009'!$P$10:$AB$80,13,0)),"-",VLOOKUP(E163,'2009'!$P$10:$AB$80,13,0))</f>
        <v>-</v>
      </c>
      <c r="AP163" s="360" t="str">
        <f>IF(ISERROR(VLOOKUP(E163,'2010'!$P$10:$AB$42,13,0)),"-",VLOOKUP(E163,'2010'!$P$10:$AB$42,13,0))</f>
        <v>-</v>
      </c>
      <c r="AQ163" s="360" t="str">
        <f>IF(ISERROR(VLOOKUP(E163,'2011'!$P$10:$AB$28,13,0)),"-",VLOOKUP(E163,'2011'!$P$10:$AB$28,13,0))</f>
        <v>-</v>
      </c>
      <c r="AR163" s="360" t="str">
        <f>IF(ISERROR(VLOOKUP(E163,'2012'!$P$10:$AB$46,13,0)),"-",VLOOKUP(E163,'2012'!$P$10:$AB$46,13,0))</f>
        <v>-</v>
      </c>
      <c r="AS163" s="360" t="str">
        <f>IF(ISERROR(VLOOKUP(E163,'2013'!$P$10:$AB$45,13,0)),"-",VLOOKUP(E163,'2013'!$P$10:$AB$45,13,0))</f>
        <v>-</v>
      </c>
      <c r="AT163" s="360" t="str">
        <f>IF(ISERROR(VLOOKUP(E163,'2014'!$P$10:$AB$43,13,0)),"-",VLOOKUP(E163,'2014'!$P$10:$AB$43,13,0))</f>
        <v>-</v>
      </c>
      <c r="AU163" s="360" t="str">
        <f>IF(ISERROR(VLOOKUP(E163,'2015'!$P$10:$AB$69,13,0)),"-",VLOOKUP(E163,'2015'!$P$10:$AB$69,13,0))</f>
        <v>-</v>
      </c>
      <c r="AV163" s="360" t="str">
        <f>IF(ISERROR(VLOOKUP(E163,'2016'!$P$10:$AB$49,13,0)),"-",VLOOKUP(E163,'2016'!$P$10:$AB$49,13,0))</f>
        <v>-</v>
      </c>
      <c r="AW163" s="458" t="str">
        <f>IF(ISERROR(VLOOKUP(E163,'2017'!$P$10:$AB$47,13,0)),"-",VLOOKUP(E163,'2017'!$P$10:$AB$47,13,0))</f>
        <v>-</v>
      </c>
      <c r="AX163" s="359" t="str">
        <f>IF(ISERROR(VLOOKUP(E163,'2018'!$P$10:$AB$55,13,0)),"-",VLOOKUP(E163,'2018'!$P$10:$AB$55,13,0))</f>
        <v>-</v>
      </c>
      <c r="AY163" s="359">
        <f>IF(ISERROR(VLOOKUP(E163,'2019'!$P$10:$AB$55,13,0)),"-",VLOOKUP(E163,'2019'!$P$10:$AB$55,13,0))</f>
        <v>37</v>
      </c>
      <c r="AZ163" s="359" t="str">
        <f>IF(ISERROR(VLOOKUP(E163,'2020'!$P$10:$AB$47,13,0)),"-",VLOOKUP(E163,'2020'!$P$10:$AB$47,13,0))</f>
        <v>-</v>
      </c>
      <c r="BA163" s="480" t="str">
        <f>IF(ISERROR(VLOOKUP(E163,'2021'!$P$10:$AB$47,13,0)),"-",VLOOKUP(E163,'2021'!$P$10:$AB$47,13,0))</f>
        <v>-</v>
      </c>
      <c r="BB163" s="358"/>
      <c r="BD163" s="25">
        <f t="shared" si="88"/>
        <v>125</v>
      </c>
      <c r="BE163" s="321" t="s">
        <v>63</v>
      </c>
      <c r="BF163" s="3">
        <f>IF(ISERROR(VLOOKUP($BE163,Tables!$M$3:$U$201,BF$2,0)),"0",(VLOOKUP($BE163,Tables!$M$3:$U$201,BF$2,0)))</f>
        <v>10</v>
      </c>
      <c r="BG163" s="4">
        <f>IF(ISERROR(VLOOKUP($BE163,Tables!$M$3:$U$201,BG$2,0)),"0",(VLOOKUP($BE163,Tables!$M$3:$U$201,BG$2,0)))</f>
        <v>2</v>
      </c>
      <c r="BH163" s="4">
        <f>IF(ISERROR(VLOOKUP($BE163,Tables!$M$3:$U$201,BH$2,0)),"0",(VLOOKUP($BE163,Tables!$M$3:$U$201,BH$2,0)))</f>
        <v>4</v>
      </c>
      <c r="BI163" s="4">
        <f>IF(ISERROR(VLOOKUP($BE163,Tables!$M$3:$U$201,BI$2,0)),"0",(VLOOKUP($BE163,Tables!$M$3:$U$201,BI$2,0)))</f>
        <v>4</v>
      </c>
      <c r="BJ163" s="4">
        <f>IF(ISERROR(VLOOKUP($BE163,Tables!$M$3:$U$201,BJ$2,0)),"0",(VLOOKUP($BE163,Tables!$M$3:$U$201,BJ$2,0)))</f>
        <v>9</v>
      </c>
      <c r="BK163" s="4">
        <f>IF(ISERROR(VLOOKUP($BE163,Tables!$M$3:$U$201,BK$2,0)),"0",(VLOOKUP($BE163,Tables!$M$3:$U$201,BK$2,0)))</f>
        <v>13</v>
      </c>
      <c r="BL163" s="4">
        <f>IF(ISERROR(VLOOKUP($BE163,Tables!$M$3:$U$201,BL$2,0)),"0",(VLOOKUP($BE163,Tables!$M$3:$U$201,BL$2,0)))</f>
        <v>-4</v>
      </c>
      <c r="BM163" s="321">
        <f>IF(ISERROR(VLOOKUP($BE163,Tables!$M$3:$U$201,BM$2,0)),"0",(VLOOKUP($BE163,Tables!$M$3:$U$201,BM$2,0)))</f>
        <v>10</v>
      </c>
      <c r="BN163" s="315">
        <v>157</v>
      </c>
      <c r="BO163" s="12">
        <f t="shared" si="73"/>
        <v>125</v>
      </c>
      <c r="BP163" s="13">
        <f t="shared" si="74"/>
        <v>6</v>
      </c>
      <c r="BQ163" s="12">
        <f t="shared" si="75"/>
        <v>58</v>
      </c>
      <c r="BR163" s="13">
        <f t="shared" si="76"/>
        <v>1</v>
      </c>
      <c r="BS163" s="12" t="str">
        <f t="shared" si="77"/>
        <v/>
      </c>
      <c r="BT163" s="16">
        <f t="shared" si="78"/>
        <v>125058000</v>
      </c>
      <c r="BU163" s="13">
        <f t="shared" si="79"/>
        <v>1</v>
      </c>
      <c r="BV163" s="24" t="str">
        <f t="shared" si="80"/>
        <v>0</v>
      </c>
      <c r="BW163" s="14">
        <v>157</v>
      </c>
      <c r="BX163" s="16">
        <f t="shared" si="81"/>
        <v>125058000000</v>
      </c>
      <c r="BY163" s="15" t="e">
        <f>VLOOKUP(E163,#REF!,2,0)</f>
        <v>#REF!</v>
      </c>
      <c r="BZ163" s="15">
        <f t="shared" si="82"/>
        <v>125</v>
      </c>
      <c r="CA163" s="424">
        <f t="shared" si="83"/>
        <v>1</v>
      </c>
    </row>
    <row r="164" spans="1:79" ht="26.25" customHeight="1" thickBot="1" x14ac:dyDescent="0.3">
      <c r="A164" s="55"/>
      <c r="B164" s="726">
        <f t="shared" si="64"/>
        <v>158</v>
      </c>
      <c r="C164" s="727"/>
      <c r="D164" s="350"/>
      <c r="E164" s="38" t="str">
        <f t="shared" si="84"/>
        <v>Cheval</v>
      </c>
      <c r="F164" s="39">
        <f t="shared" si="85"/>
        <v>1</v>
      </c>
      <c r="G164" s="40">
        <f t="shared" si="65"/>
        <v>12</v>
      </c>
      <c r="H164" s="41">
        <f t="shared" si="66"/>
        <v>1</v>
      </c>
      <c r="I164" s="41">
        <f t="shared" si="67"/>
        <v>1</v>
      </c>
      <c r="J164" s="41">
        <f t="shared" si="68"/>
        <v>10</v>
      </c>
      <c r="K164" s="41">
        <f t="shared" si="69"/>
        <v>10</v>
      </c>
      <c r="L164" s="41">
        <f t="shared" si="70"/>
        <v>51</v>
      </c>
      <c r="M164" s="42">
        <f t="shared" si="71"/>
        <v>-41</v>
      </c>
      <c r="N164" s="43">
        <f t="shared" si="72"/>
        <v>4</v>
      </c>
      <c r="O164" s="406" t="e">
        <f t="shared" si="90"/>
        <v>#REF!</v>
      </c>
      <c r="P164" s="406" t="e">
        <f t="shared" si="90"/>
        <v>#REF!</v>
      </c>
      <c r="Q164" s="406" t="e">
        <f t="shared" si="90"/>
        <v>#REF!</v>
      </c>
      <c r="R164" s="406" t="e">
        <f t="shared" si="90"/>
        <v>#REF!</v>
      </c>
      <c r="S164" s="406" t="e">
        <f t="shared" si="90"/>
        <v>#REF!</v>
      </c>
      <c r="T164" s="406" t="e">
        <f t="shared" si="90"/>
        <v>#REF!</v>
      </c>
      <c r="U164" s="406" t="e">
        <f t="shared" si="90"/>
        <v>#REF!</v>
      </c>
      <c r="V164" s="54" t="e">
        <f t="shared" si="90"/>
        <v>#REF!</v>
      </c>
      <c r="W164" s="407" t="e">
        <f t="shared" si="90"/>
        <v>#REF!</v>
      </c>
      <c r="X164" s="406" t="e">
        <f t="shared" si="90"/>
        <v>#REF!</v>
      </c>
      <c r="Y164" s="406" t="e">
        <f t="shared" si="90"/>
        <v>#REF!</v>
      </c>
      <c r="Z164" s="406" t="e">
        <f t="shared" si="90"/>
        <v>#REF!</v>
      </c>
      <c r="AA164" s="406" t="e">
        <f t="shared" si="90"/>
        <v>#REF!</v>
      </c>
      <c r="AB164" s="406" t="e">
        <f t="shared" si="90"/>
        <v>#REF!</v>
      </c>
      <c r="AC164" s="406" t="e">
        <f t="shared" si="90"/>
        <v>#REF!</v>
      </c>
      <c r="AD164" s="54" t="e">
        <f t="shared" si="90"/>
        <v>#REF!</v>
      </c>
      <c r="AE164" s="54"/>
      <c r="AF164" s="462">
        <f t="shared" si="63"/>
        <v>0.33333333333333331</v>
      </c>
      <c r="AG164" s="54"/>
      <c r="AH164" s="463">
        <f t="shared" si="87"/>
        <v>34</v>
      </c>
      <c r="AI164" s="55"/>
      <c r="AJ164" s="481" t="str">
        <f>IF(ISERROR(VLOOKUP(E164,'2004'!$P$10:$AB$18,13,0)),"-",VLOOKUP(E164,'2004'!$P$10:$AB$18,13,0))</f>
        <v>-</v>
      </c>
      <c r="AK164" s="360" t="str">
        <f>IF(ISERROR(VLOOKUP(E164,'2005'!$P$10:$AB$18,13,0)),"-",VLOOKUP(E164,'2005'!$P$10:$AB$18,13,0))</f>
        <v>-</v>
      </c>
      <c r="AL164" s="360" t="str">
        <f>IF(ISERROR(VLOOKUP(E164,'2006'!$P$10:$AB$60,13,0)),"-",VLOOKUP(E164,'2006'!$P$10:$AB$60,13,0))</f>
        <v>-</v>
      </c>
      <c r="AM164" s="360" t="str">
        <f>IF(ISERROR(VLOOKUP(E164,'2007'!$P$10:$AB$60,13,0)),"-",VLOOKUP(E164,'2007'!$P$10:$AB$60,13,0))</f>
        <v>-</v>
      </c>
      <c r="AN164" s="360" t="str">
        <f>IF(ISERROR(VLOOKUP(E164,'2008'!$P$10:$AB$60,13,0)),"-",VLOOKUP(E164,'2008'!$P$10:$AB$60,13,0))</f>
        <v>-</v>
      </c>
      <c r="AO164" s="360" t="str">
        <f>IF(ISERROR(VLOOKUP(E164,'2009'!$P$10:$AB$80,13,0)),"-",VLOOKUP(E164,'2009'!$P$10:$AB$80,13,0))</f>
        <v>-</v>
      </c>
      <c r="AP164" s="360" t="str">
        <f>IF(ISERROR(VLOOKUP(E164,'2010'!$P$10:$AB$42,13,0)),"-",VLOOKUP(E164,'2010'!$P$10:$AB$42,13,0))</f>
        <v>-</v>
      </c>
      <c r="AQ164" s="360" t="str">
        <f>IF(ISERROR(VLOOKUP(E164,'2011'!$P$10:$AB$28,13,0)),"-",VLOOKUP(E164,'2011'!$P$10:$AB$28,13,0))</f>
        <v>-</v>
      </c>
      <c r="AR164" s="360" t="str">
        <f>IF(ISERROR(VLOOKUP(E164,'2012'!$P$10:$AB$46,13,0)),"-",VLOOKUP(E164,'2012'!$P$10:$AB$46,13,0))</f>
        <v>-</v>
      </c>
      <c r="AS164" s="360" t="str">
        <f>IF(ISERROR(VLOOKUP(E164,'2013'!$P$10:$AB$45,13,0)),"-",VLOOKUP(E164,'2013'!$P$10:$AB$45,13,0))</f>
        <v>-</v>
      </c>
      <c r="AT164" s="360" t="str">
        <f>IF(ISERROR(VLOOKUP(E164,'2014'!$P$10:$AB$43,13,0)),"-",VLOOKUP(E164,'2014'!$P$10:$AB$43,13,0))</f>
        <v>-</v>
      </c>
      <c r="AU164" s="360" t="str">
        <f>IF(ISERROR(VLOOKUP(E164,'2015'!$P$10:$AB$69,13,0)),"-",VLOOKUP(E164,'2015'!$P$10:$AB$69,13,0))</f>
        <v>-</v>
      </c>
      <c r="AV164" s="360" t="str">
        <f>IF(ISERROR(VLOOKUP(E164,'2016'!$P$10:$AB$49,13,0)),"-",VLOOKUP(E164,'2016'!$P$10:$AB$49,13,0))</f>
        <v>-</v>
      </c>
      <c r="AW164" s="458">
        <f>IF(ISERROR(VLOOKUP(E164,'2017'!$P$10:$AB$47,13,0)),"-",VLOOKUP(E164,'2017'!$P$10:$AB$47,13,0))</f>
        <v>34</v>
      </c>
      <c r="AX164" s="359" t="str">
        <f>IF(ISERROR(VLOOKUP(E164,'2018'!$P$10:$AB$55,13,0)),"-",VLOOKUP(E164,'2018'!$P$10:$AB$55,13,0))</f>
        <v>-</v>
      </c>
      <c r="AY164" s="359" t="str">
        <f>IF(ISERROR(VLOOKUP(E164,'2019'!$P$10:$AB$55,13,0)),"-",VLOOKUP(E164,'2019'!$P$10:$AB$55,13,0))</f>
        <v>-</v>
      </c>
      <c r="AZ164" s="359" t="str">
        <f>IF(ISERROR(VLOOKUP(E164,'2020'!$P$10:$AB$47,13,0)),"-",VLOOKUP(E164,'2020'!$P$10:$AB$47,13,0))</f>
        <v>-</v>
      </c>
      <c r="BA164" s="480" t="str">
        <f>IF(ISERROR(VLOOKUP(E164,'2021'!$P$10:$AB$47,13,0)),"-",VLOOKUP(E164,'2021'!$P$10:$AB$47,13,0))</f>
        <v>-</v>
      </c>
      <c r="BB164" s="358"/>
      <c r="BD164" s="25">
        <f t="shared" si="88"/>
        <v>78</v>
      </c>
      <c r="BE164" s="321" t="s">
        <v>323</v>
      </c>
      <c r="BF164" s="3">
        <f>IF(ISERROR(VLOOKUP($BE164,Tables!$M$3:$U$201,BF$2,0)),"0",(VLOOKUP($BE164,Tables!$M$3:$U$201,BF$2,0)))</f>
        <v>22</v>
      </c>
      <c r="BG164" s="4">
        <f>IF(ISERROR(VLOOKUP($BE164,Tables!$M$3:$U$201,BG$2,0)),"0",(VLOOKUP($BE164,Tables!$M$3:$U$201,BG$2,0)))</f>
        <v>10</v>
      </c>
      <c r="BH164" s="4">
        <f>IF(ISERROR(VLOOKUP($BE164,Tables!$M$3:$U$201,BH$2,0)),"0",(VLOOKUP($BE164,Tables!$M$3:$U$201,BH$2,0)))</f>
        <v>2</v>
      </c>
      <c r="BI164" s="4">
        <f>IF(ISERROR(VLOOKUP($BE164,Tables!$M$3:$U$201,BI$2,0)),"0",(VLOOKUP($BE164,Tables!$M$3:$U$201,BI$2,0)))</f>
        <v>10</v>
      </c>
      <c r="BJ164" s="4">
        <f>IF(ISERROR(VLOOKUP($BE164,Tables!$M$3:$U$201,BJ$2,0)),"0",(VLOOKUP($BE164,Tables!$M$3:$U$201,BJ$2,0)))</f>
        <v>57</v>
      </c>
      <c r="BK164" s="4">
        <f>IF(ISERROR(VLOOKUP($BE164,Tables!$M$3:$U$201,BK$2,0)),"0",(VLOOKUP($BE164,Tables!$M$3:$U$201,BK$2,0)))</f>
        <v>49</v>
      </c>
      <c r="BL164" s="4">
        <f>IF(ISERROR(VLOOKUP($BE164,Tables!$M$3:$U$201,BL$2,0)),"0",(VLOOKUP($BE164,Tables!$M$3:$U$201,BL$2,0)))</f>
        <v>8</v>
      </c>
      <c r="BM164" s="321">
        <f>IF(ISERROR(VLOOKUP($BE164,Tables!$M$3:$U$201,BM$2,0)),"0",(VLOOKUP($BE164,Tables!$M$3:$U$201,BM$2,0)))</f>
        <v>32</v>
      </c>
      <c r="BN164" s="315">
        <v>158</v>
      </c>
      <c r="BO164" s="12">
        <f t="shared" si="73"/>
        <v>78</v>
      </c>
      <c r="BP164" s="13">
        <f t="shared" si="74"/>
        <v>2</v>
      </c>
      <c r="BQ164" s="12">
        <f t="shared" si="75"/>
        <v>44</v>
      </c>
      <c r="BR164" s="13">
        <f t="shared" si="76"/>
        <v>2</v>
      </c>
      <c r="BS164" s="12">
        <f t="shared" si="77"/>
        <v>64</v>
      </c>
      <c r="BT164" s="16">
        <f t="shared" si="78"/>
        <v>78044064</v>
      </c>
      <c r="BU164" s="13">
        <f t="shared" si="79"/>
        <v>1</v>
      </c>
      <c r="BV164" s="24" t="str">
        <f t="shared" si="80"/>
        <v>0</v>
      </c>
      <c r="BW164" s="14">
        <v>158</v>
      </c>
      <c r="BX164" s="16">
        <f t="shared" si="81"/>
        <v>78044064000</v>
      </c>
      <c r="BY164" s="15" t="e">
        <f>VLOOKUP(E164,#REF!,2,0)</f>
        <v>#REF!</v>
      </c>
      <c r="BZ164" s="15">
        <f t="shared" si="82"/>
        <v>78</v>
      </c>
      <c r="CA164" s="424">
        <f t="shared" si="83"/>
        <v>1</v>
      </c>
    </row>
    <row r="165" spans="1:79" ht="26.25" customHeight="1" thickBot="1" x14ac:dyDescent="0.3">
      <c r="A165" s="55"/>
      <c r="B165" s="726">
        <f t="shared" si="64"/>
        <v>159</v>
      </c>
      <c r="C165" s="727"/>
      <c r="D165" s="350"/>
      <c r="E165" s="38" t="str">
        <f t="shared" si="84"/>
        <v>Idefix</v>
      </c>
      <c r="F165" s="39">
        <f t="shared" si="85"/>
        <v>1</v>
      </c>
      <c r="G165" s="40">
        <f t="shared" si="65"/>
        <v>14</v>
      </c>
      <c r="H165" s="41">
        <f t="shared" si="66"/>
        <v>1</v>
      </c>
      <c r="I165" s="41">
        <f t="shared" si="67"/>
        <v>1</v>
      </c>
      <c r="J165" s="41">
        <f t="shared" si="68"/>
        <v>12</v>
      </c>
      <c r="K165" s="41">
        <f t="shared" si="69"/>
        <v>7</v>
      </c>
      <c r="L165" s="41">
        <f t="shared" si="70"/>
        <v>49</v>
      </c>
      <c r="M165" s="42">
        <f t="shared" si="71"/>
        <v>-42</v>
      </c>
      <c r="N165" s="43">
        <f t="shared" si="72"/>
        <v>4</v>
      </c>
      <c r="O165" s="406" t="e">
        <f t="shared" si="90"/>
        <v>#REF!</v>
      </c>
      <c r="P165" s="406" t="e">
        <f t="shared" si="90"/>
        <v>#REF!</v>
      </c>
      <c r="Q165" s="406" t="e">
        <f t="shared" si="90"/>
        <v>#REF!</v>
      </c>
      <c r="R165" s="406" t="e">
        <f t="shared" si="90"/>
        <v>#REF!</v>
      </c>
      <c r="S165" s="406" t="e">
        <f t="shared" si="90"/>
        <v>#REF!</v>
      </c>
      <c r="T165" s="406" t="e">
        <f t="shared" si="90"/>
        <v>#REF!</v>
      </c>
      <c r="U165" s="406" t="e">
        <f t="shared" si="90"/>
        <v>#REF!</v>
      </c>
      <c r="V165" s="54" t="e">
        <f t="shared" si="90"/>
        <v>#REF!</v>
      </c>
      <c r="W165" s="407" t="e">
        <f t="shared" si="90"/>
        <v>#REF!</v>
      </c>
      <c r="X165" s="406" t="e">
        <f t="shared" si="90"/>
        <v>#REF!</v>
      </c>
      <c r="Y165" s="406" t="e">
        <f t="shared" si="90"/>
        <v>#REF!</v>
      </c>
      <c r="Z165" s="406" t="e">
        <f t="shared" si="90"/>
        <v>#REF!</v>
      </c>
      <c r="AA165" s="406" t="e">
        <f t="shared" si="90"/>
        <v>#REF!</v>
      </c>
      <c r="AB165" s="406" t="e">
        <f t="shared" si="90"/>
        <v>#REF!</v>
      </c>
      <c r="AC165" s="406" t="e">
        <f t="shared" si="90"/>
        <v>#REF!</v>
      </c>
      <c r="AD165" s="54" t="e">
        <f t="shared" si="90"/>
        <v>#REF!</v>
      </c>
      <c r="AE165" s="54"/>
      <c r="AF165" s="462">
        <f t="shared" si="63"/>
        <v>0.2857142857142857</v>
      </c>
      <c r="AG165" s="54"/>
      <c r="AH165" s="463">
        <f t="shared" si="87"/>
        <v>31</v>
      </c>
      <c r="AI165" s="55"/>
      <c r="AJ165" s="481" t="str">
        <f>IF(ISERROR(VLOOKUP(E165,'2004'!$P$10:$AB$18,13,0)),"-",VLOOKUP(E165,'2004'!$P$10:$AB$18,13,0))</f>
        <v>-</v>
      </c>
      <c r="AK165" s="360" t="str">
        <f>IF(ISERROR(VLOOKUP(E165,'2005'!$P$10:$AB$18,13,0)),"-",VLOOKUP(E165,'2005'!$P$10:$AB$18,13,0))</f>
        <v>-</v>
      </c>
      <c r="AL165" s="360" t="str">
        <f>IF(ISERROR(VLOOKUP(E165,'2006'!$P$10:$AB$60,13,0)),"-",VLOOKUP(E165,'2006'!$P$10:$AB$60,13,0))</f>
        <v>-</v>
      </c>
      <c r="AM165" s="360" t="str">
        <f>IF(ISERROR(VLOOKUP(E165,'2007'!$P$10:$AB$60,13,0)),"-",VLOOKUP(E165,'2007'!$P$10:$AB$60,13,0))</f>
        <v>-</v>
      </c>
      <c r="AN165" s="360" t="str">
        <f>IF(ISERROR(VLOOKUP(E165,'2008'!$P$10:$AB$60,13,0)),"-",VLOOKUP(E165,'2008'!$P$10:$AB$60,13,0))</f>
        <v>-</v>
      </c>
      <c r="AO165" s="360" t="str">
        <f>IF(ISERROR(VLOOKUP(E165,'2009'!$P$10:$AB$80,13,0)),"-",VLOOKUP(E165,'2009'!$P$10:$AB$80,13,0))</f>
        <v>-</v>
      </c>
      <c r="AP165" s="360" t="str">
        <f>IF(ISERROR(VLOOKUP(E165,'2010'!$P$10:$AB$42,13,0)),"-",VLOOKUP(E165,'2010'!$P$10:$AB$42,13,0))</f>
        <v>-</v>
      </c>
      <c r="AQ165" s="360" t="str">
        <f>IF(ISERROR(VLOOKUP(E165,'2011'!$P$10:$AB$28,13,0)),"-",VLOOKUP(E165,'2011'!$P$10:$AB$28,13,0))</f>
        <v>-</v>
      </c>
      <c r="AR165" s="360">
        <f>IF(ISERROR(VLOOKUP(E165,'2012'!$P$10:$AB$46,13,0)),"-",VLOOKUP(E165,'2012'!$P$10:$AB$46,13,0))</f>
        <v>31</v>
      </c>
      <c r="AS165" s="360" t="str">
        <f>IF(ISERROR(VLOOKUP(E165,'2013'!$P$10:$AB$45,13,0)),"-",VLOOKUP(E165,'2013'!$P$10:$AB$45,13,0))</f>
        <v>-</v>
      </c>
      <c r="AT165" s="360" t="str">
        <f>IF(ISERROR(VLOOKUP(E165,'2014'!$P$10:$AB$43,13,0)),"-",VLOOKUP(E165,'2014'!$P$10:$AB$43,13,0))</f>
        <v>-</v>
      </c>
      <c r="AU165" s="360" t="str">
        <f>IF(ISERROR(VLOOKUP(E165,'2015'!$P$10:$AB$69,13,0)),"-",VLOOKUP(E165,'2015'!$P$10:$AB$69,13,0))</f>
        <v>-</v>
      </c>
      <c r="AV165" s="360" t="str">
        <f>IF(ISERROR(VLOOKUP(E165,'2016'!$P$10:$AB$49,13,0)),"-",VLOOKUP(E165,'2016'!$P$10:$AB$49,13,0))</f>
        <v>-</v>
      </c>
      <c r="AW165" s="458" t="str">
        <f>IF(ISERROR(VLOOKUP(E165,'2017'!$P$10:$AB$47,13,0)),"-",VLOOKUP(E165,'2017'!$P$10:$AB$47,13,0))</f>
        <v>-</v>
      </c>
      <c r="AX165" s="359" t="str">
        <f>IF(ISERROR(VLOOKUP(E165,'2018'!$P$10:$AB$55,13,0)),"-",VLOOKUP(E165,'2018'!$P$10:$AB$55,13,0))</f>
        <v>-</v>
      </c>
      <c r="AY165" s="359" t="str">
        <f>IF(ISERROR(VLOOKUP(E165,'2019'!$P$10:$AB$55,13,0)),"-",VLOOKUP(E165,'2019'!$P$10:$AB$55,13,0))</f>
        <v>-</v>
      </c>
      <c r="AZ165" s="359" t="str">
        <f>IF(ISERROR(VLOOKUP(E165,'2020'!$P$10:$AB$47,13,0)),"-",VLOOKUP(E165,'2020'!$P$10:$AB$47,13,0))</f>
        <v>-</v>
      </c>
      <c r="BA165" s="480" t="str">
        <f>IF(ISERROR(VLOOKUP(E165,'2021'!$P$10:$AB$47,13,0)),"-",VLOOKUP(E165,'2021'!$P$10:$AB$47,13,0))</f>
        <v>-</v>
      </c>
      <c r="BB165" s="358"/>
      <c r="BD165" s="25">
        <f t="shared" si="88"/>
        <v>160</v>
      </c>
      <c r="BE165" s="321" t="s">
        <v>271</v>
      </c>
      <c r="BF165" s="3">
        <f>IF(ISERROR(VLOOKUP($BE165,Tables!$M$3:$U$201,BF$2,0)),"0",(VLOOKUP($BE165,Tables!$M$3:$U$201,BF$2,0)))</f>
        <v>18</v>
      </c>
      <c r="BG165" s="4">
        <f>IF(ISERROR(VLOOKUP($BE165,Tables!$M$3:$U$201,BG$2,0)),"0",(VLOOKUP($BE165,Tables!$M$3:$U$201,BG$2,0)))</f>
        <v>1</v>
      </c>
      <c r="BH165" s="4">
        <f>IF(ISERROR(VLOOKUP($BE165,Tables!$M$3:$U$201,BH$2,0)),"0",(VLOOKUP($BE165,Tables!$M$3:$U$201,BH$2,0)))</f>
        <v>1</v>
      </c>
      <c r="BI165" s="4">
        <f>IF(ISERROR(VLOOKUP($BE165,Tables!$M$3:$U$201,BI$2,0)),"0",(VLOOKUP($BE165,Tables!$M$3:$U$201,BI$2,0)))</f>
        <v>16</v>
      </c>
      <c r="BJ165" s="4">
        <f>IF(ISERROR(VLOOKUP($BE165,Tables!$M$3:$U$201,BJ$2,0)),"0",(VLOOKUP($BE165,Tables!$M$3:$U$201,BJ$2,0)))</f>
        <v>6</v>
      </c>
      <c r="BK165" s="4">
        <f>IF(ISERROR(VLOOKUP($BE165,Tables!$M$3:$U$201,BK$2,0)),"0",(VLOOKUP($BE165,Tables!$M$3:$U$201,BK$2,0)))</f>
        <v>75</v>
      </c>
      <c r="BL165" s="4">
        <f>IF(ISERROR(VLOOKUP($BE165,Tables!$M$3:$U$201,BL$2,0)),"0",(VLOOKUP($BE165,Tables!$M$3:$U$201,BL$2,0)))</f>
        <v>-69</v>
      </c>
      <c r="BM165" s="321">
        <f>IF(ISERROR(VLOOKUP($BE165,Tables!$M$3:$U$201,BM$2,0)),"0",(VLOOKUP($BE165,Tables!$M$3:$U$201,BM$2,0)))</f>
        <v>4</v>
      </c>
      <c r="BN165" s="315">
        <v>159</v>
      </c>
      <c r="BO165" s="12">
        <f t="shared" si="73"/>
        <v>153</v>
      </c>
      <c r="BP165" s="13">
        <f t="shared" si="74"/>
        <v>8</v>
      </c>
      <c r="BQ165" s="12">
        <f t="shared" si="75"/>
        <v>157</v>
      </c>
      <c r="BR165" s="13">
        <f t="shared" si="76"/>
        <v>1</v>
      </c>
      <c r="BS165" s="12" t="str">
        <f t="shared" si="77"/>
        <v/>
      </c>
      <c r="BT165" s="16">
        <f t="shared" si="78"/>
        <v>153157000</v>
      </c>
      <c r="BU165" s="13">
        <f t="shared" si="79"/>
        <v>1</v>
      </c>
      <c r="BV165" s="24" t="str">
        <f t="shared" si="80"/>
        <v>0</v>
      </c>
      <c r="BW165" s="14">
        <v>159</v>
      </c>
      <c r="BX165" s="16">
        <f t="shared" si="81"/>
        <v>153157000000</v>
      </c>
      <c r="BY165" s="15" t="e">
        <f>VLOOKUP(E165,#REF!,2,0)</f>
        <v>#REF!</v>
      </c>
      <c r="BZ165" s="15">
        <f t="shared" si="82"/>
        <v>160</v>
      </c>
      <c r="CA165" s="424">
        <f t="shared" si="83"/>
        <v>1</v>
      </c>
    </row>
    <row r="166" spans="1:79" ht="26.25" customHeight="1" thickBot="1" x14ac:dyDescent="0.3">
      <c r="A166" s="55"/>
      <c r="B166" s="726">
        <f t="shared" si="64"/>
        <v>160</v>
      </c>
      <c r="C166" s="727"/>
      <c r="D166" s="350"/>
      <c r="E166" s="38" t="str">
        <f t="shared" si="84"/>
        <v>Ventzi</v>
      </c>
      <c r="F166" s="39">
        <f t="shared" si="85"/>
        <v>1</v>
      </c>
      <c r="G166" s="40">
        <f t="shared" si="65"/>
        <v>18</v>
      </c>
      <c r="H166" s="41">
        <f t="shared" si="66"/>
        <v>1</v>
      </c>
      <c r="I166" s="41">
        <f t="shared" si="67"/>
        <v>1</v>
      </c>
      <c r="J166" s="41">
        <f t="shared" si="68"/>
        <v>16</v>
      </c>
      <c r="K166" s="41">
        <f t="shared" si="69"/>
        <v>6</v>
      </c>
      <c r="L166" s="41">
        <f t="shared" si="70"/>
        <v>75</v>
      </c>
      <c r="M166" s="42">
        <f t="shared" si="71"/>
        <v>-69</v>
      </c>
      <c r="N166" s="43">
        <f t="shared" si="72"/>
        <v>4</v>
      </c>
      <c r="O166" s="406" t="e">
        <f t="shared" si="90"/>
        <v>#REF!</v>
      </c>
      <c r="P166" s="406" t="e">
        <f t="shared" si="90"/>
        <v>#REF!</v>
      </c>
      <c r="Q166" s="406" t="e">
        <f t="shared" si="90"/>
        <v>#REF!</v>
      </c>
      <c r="R166" s="406" t="e">
        <f t="shared" si="90"/>
        <v>#REF!</v>
      </c>
      <c r="S166" s="406" t="e">
        <f t="shared" si="90"/>
        <v>#REF!</v>
      </c>
      <c r="T166" s="406" t="e">
        <f t="shared" si="90"/>
        <v>#REF!</v>
      </c>
      <c r="U166" s="406" t="e">
        <f t="shared" si="90"/>
        <v>#REF!</v>
      </c>
      <c r="V166" s="54" t="e">
        <f t="shared" si="90"/>
        <v>#REF!</v>
      </c>
      <c r="W166" s="407" t="e">
        <f t="shared" si="90"/>
        <v>#REF!</v>
      </c>
      <c r="X166" s="406" t="e">
        <f t="shared" si="90"/>
        <v>#REF!</v>
      </c>
      <c r="Y166" s="406" t="e">
        <f t="shared" si="90"/>
        <v>#REF!</v>
      </c>
      <c r="Z166" s="406" t="e">
        <f t="shared" si="90"/>
        <v>#REF!</v>
      </c>
      <c r="AA166" s="406" t="e">
        <f t="shared" si="90"/>
        <v>#REF!</v>
      </c>
      <c r="AB166" s="406" t="e">
        <f t="shared" si="90"/>
        <v>#REF!</v>
      </c>
      <c r="AC166" s="406" t="e">
        <f t="shared" si="90"/>
        <v>#REF!</v>
      </c>
      <c r="AD166" s="54" t="e">
        <f t="shared" si="90"/>
        <v>#REF!</v>
      </c>
      <c r="AE166" s="54"/>
      <c r="AF166" s="462">
        <f t="shared" si="63"/>
        <v>0.22222222222222221</v>
      </c>
      <c r="AG166" s="54"/>
      <c r="AH166" s="463">
        <f t="shared" si="87"/>
        <v>16</v>
      </c>
      <c r="AI166" s="55"/>
      <c r="AJ166" s="481" t="str">
        <f>IF(ISERROR(VLOOKUP(E166,'2004'!$P$10:$AB$18,13,0)),"-",VLOOKUP(E166,'2004'!$P$10:$AB$18,13,0))</f>
        <v>-</v>
      </c>
      <c r="AK166" s="360" t="str">
        <f>IF(ISERROR(VLOOKUP(E166,'2005'!$P$10:$AB$18,13,0)),"-",VLOOKUP(E166,'2005'!$P$10:$AB$18,13,0))</f>
        <v>-</v>
      </c>
      <c r="AL166" s="360" t="str">
        <f>IF(ISERROR(VLOOKUP(E166,'2006'!$P$10:$AB$60,13,0)),"-",VLOOKUP(E166,'2006'!$P$10:$AB$60,13,0))</f>
        <v>-</v>
      </c>
      <c r="AM166" s="360" t="str">
        <f>IF(ISERROR(VLOOKUP(E166,'2007'!$P$10:$AB$60,13,0)),"-",VLOOKUP(E166,'2007'!$P$10:$AB$60,13,0))</f>
        <v>-</v>
      </c>
      <c r="AN166" s="360" t="str">
        <f>IF(ISERROR(VLOOKUP(E166,'2008'!$P$10:$AB$60,13,0)),"-",VLOOKUP(E166,'2008'!$P$10:$AB$60,13,0))</f>
        <v>-</v>
      </c>
      <c r="AO166" s="360" t="str">
        <f>IF(ISERROR(VLOOKUP(E166,'2009'!$P$10:$AB$80,13,0)),"-",VLOOKUP(E166,'2009'!$P$10:$AB$80,13,0))</f>
        <v>-</v>
      </c>
      <c r="AP166" s="360" t="str">
        <f>IF(ISERROR(VLOOKUP(E166,'2010'!$P$10:$AB$42,13,0)),"-",VLOOKUP(E166,'2010'!$P$10:$AB$42,13,0))</f>
        <v>-</v>
      </c>
      <c r="AQ166" s="360">
        <f>IF(ISERROR(VLOOKUP(E166,'2011'!$P$10:$AB$28,13,0)),"-",VLOOKUP(E166,'2011'!$P$10:$AB$28,13,0))</f>
        <v>16</v>
      </c>
      <c r="AR166" s="360" t="str">
        <f>IF(ISERROR(VLOOKUP(E166,'2012'!$P$10:$AB$46,13,0)),"-",VLOOKUP(E166,'2012'!$P$10:$AB$46,13,0))</f>
        <v>-</v>
      </c>
      <c r="AS166" s="360" t="str">
        <f>IF(ISERROR(VLOOKUP(E166,'2013'!$P$10:$AB$45,13,0)),"-",VLOOKUP(E166,'2013'!$P$10:$AB$45,13,0))</f>
        <v>-</v>
      </c>
      <c r="AT166" s="360" t="str">
        <f>IF(ISERROR(VLOOKUP(E166,'2014'!$P$10:$AB$43,13,0)),"-",VLOOKUP(E166,'2014'!$P$10:$AB$43,13,0))</f>
        <v>-</v>
      </c>
      <c r="AU166" s="360" t="str">
        <f>IF(ISERROR(VLOOKUP(E166,'2015'!$P$10:$AB$69,13,0)),"-",VLOOKUP(E166,'2015'!$P$10:$AB$69,13,0))</f>
        <v>-</v>
      </c>
      <c r="AV166" s="360" t="str">
        <f>IF(ISERROR(VLOOKUP(E166,'2016'!$P$10:$AB$49,13,0)),"-",VLOOKUP(E166,'2016'!$P$10:$AB$49,13,0))</f>
        <v>-</v>
      </c>
      <c r="AW166" s="458" t="str">
        <f>IF(ISERROR(VLOOKUP(E166,'2017'!$P$10:$AB$47,13,0)),"-",VLOOKUP(E166,'2017'!$P$10:$AB$47,13,0))</f>
        <v>-</v>
      </c>
      <c r="AX166" s="359" t="str">
        <f>IF(ISERROR(VLOOKUP(E166,'2018'!$P$10:$AB$55,13,0)),"-",VLOOKUP(E166,'2018'!$P$10:$AB$55,13,0))</f>
        <v>-</v>
      </c>
      <c r="AY166" s="359" t="str">
        <f>IF(ISERROR(VLOOKUP(E166,'2019'!$P$10:$AB$55,13,0)),"-",VLOOKUP(E166,'2019'!$P$10:$AB$55,13,0))</f>
        <v>-</v>
      </c>
      <c r="AZ166" s="359" t="str">
        <f>IF(ISERROR(VLOOKUP(E166,'2020'!$P$10:$AB$47,13,0)),"-",VLOOKUP(E166,'2020'!$P$10:$AB$47,13,0))</f>
        <v>-</v>
      </c>
      <c r="BA166" s="480" t="str">
        <f>IF(ISERROR(VLOOKUP(E166,'2021'!$P$10:$AB$47,13,0)),"-",VLOOKUP(E166,'2021'!$P$10:$AB$47,13,0))</f>
        <v>-</v>
      </c>
      <c r="BB166" s="358"/>
      <c r="BD166" s="25">
        <f t="shared" si="88"/>
        <v>38</v>
      </c>
      <c r="BE166" s="321" t="s">
        <v>97</v>
      </c>
      <c r="BF166" s="3">
        <f>IF(ISERROR(VLOOKUP($BE166,Tables!$M$3:$U$201,BF$2,0)),"0",(VLOOKUP($BE166,Tables!$M$3:$U$201,BF$2,0)))</f>
        <v>70</v>
      </c>
      <c r="BG166" s="4">
        <f>IF(ISERROR(VLOOKUP($BE166,Tables!$M$3:$U$201,BG$2,0)),"0",(VLOOKUP($BE166,Tables!$M$3:$U$201,BG$2,0)))</f>
        <v>33</v>
      </c>
      <c r="BH166" s="4">
        <f>IF(ISERROR(VLOOKUP($BE166,Tables!$M$3:$U$201,BH$2,0)),"0",(VLOOKUP($BE166,Tables!$M$3:$U$201,BH$2,0)))</f>
        <v>10</v>
      </c>
      <c r="BI166" s="4">
        <f>IF(ISERROR(VLOOKUP($BE166,Tables!$M$3:$U$201,BI$2,0)),"0",(VLOOKUP($BE166,Tables!$M$3:$U$201,BI$2,0)))</f>
        <v>27</v>
      </c>
      <c r="BJ166" s="4">
        <f>IF(ISERROR(VLOOKUP($BE166,Tables!$M$3:$U$201,BJ$2,0)),"0",(VLOOKUP($BE166,Tables!$M$3:$U$201,BJ$2,0)))</f>
        <v>154</v>
      </c>
      <c r="BK166" s="4">
        <f>IF(ISERROR(VLOOKUP($BE166,Tables!$M$3:$U$201,BK$2,0)),"0",(VLOOKUP($BE166,Tables!$M$3:$U$201,BK$2,0)))</f>
        <v>115</v>
      </c>
      <c r="BL166" s="4">
        <f>IF(ISERROR(VLOOKUP($BE166,Tables!$M$3:$U$201,BL$2,0)),"0",(VLOOKUP($BE166,Tables!$M$3:$U$201,BL$2,0)))</f>
        <v>39</v>
      </c>
      <c r="BM166" s="321">
        <f>IF(ISERROR(VLOOKUP($BE166,Tables!$M$3:$U$201,BM$2,0)),"0",(VLOOKUP($BE166,Tables!$M$3:$U$201,BM$2,0)))</f>
        <v>109</v>
      </c>
      <c r="BN166" s="315">
        <v>160</v>
      </c>
      <c r="BO166" s="12">
        <f t="shared" si="73"/>
        <v>38</v>
      </c>
      <c r="BP166" s="13">
        <f t="shared" si="74"/>
        <v>1</v>
      </c>
      <c r="BQ166" s="12" t="str">
        <f t="shared" si="75"/>
        <v/>
      </c>
      <c r="BR166" s="13">
        <f t="shared" si="76"/>
        <v>1</v>
      </c>
      <c r="BS166" s="12" t="str">
        <f t="shared" si="77"/>
        <v/>
      </c>
      <c r="BT166" s="16">
        <f t="shared" si="78"/>
        <v>38000000</v>
      </c>
      <c r="BU166" s="13">
        <f t="shared" si="79"/>
        <v>1</v>
      </c>
      <c r="BV166" s="24" t="str">
        <f t="shared" si="80"/>
        <v>0</v>
      </c>
      <c r="BW166" s="14">
        <v>160</v>
      </c>
      <c r="BX166" s="16">
        <f t="shared" si="81"/>
        <v>38000000000</v>
      </c>
      <c r="BY166" s="15" t="e">
        <f>VLOOKUP(E166,#REF!,2,0)</f>
        <v>#REF!</v>
      </c>
      <c r="BZ166" s="15">
        <f t="shared" si="82"/>
        <v>38</v>
      </c>
      <c r="CA166" s="424">
        <f t="shared" si="83"/>
        <v>1</v>
      </c>
    </row>
    <row r="167" spans="1:79" ht="26.25" customHeight="1" thickBot="1" x14ac:dyDescent="0.3">
      <c r="A167" s="55"/>
      <c r="B167" s="726">
        <f t="shared" si="64"/>
        <v>161</v>
      </c>
      <c r="C167" s="727"/>
      <c r="D167" s="350"/>
      <c r="E167" s="38" t="str">
        <f t="shared" si="84"/>
        <v>GoaGuru</v>
      </c>
      <c r="F167" s="39">
        <f t="shared" si="85"/>
        <v>1</v>
      </c>
      <c r="G167" s="40">
        <f t="shared" si="65"/>
        <v>10</v>
      </c>
      <c r="H167" s="41">
        <f t="shared" si="66"/>
        <v>0</v>
      </c>
      <c r="I167" s="41">
        <f t="shared" si="67"/>
        <v>3</v>
      </c>
      <c r="J167" s="41">
        <f t="shared" si="68"/>
        <v>7</v>
      </c>
      <c r="K167" s="41">
        <f t="shared" si="69"/>
        <v>9</v>
      </c>
      <c r="L167" s="41">
        <f t="shared" si="70"/>
        <v>24</v>
      </c>
      <c r="M167" s="42">
        <f t="shared" si="71"/>
        <v>-15</v>
      </c>
      <c r="N167" s="43">
        <f t="shared" si="72"/>
        <v>3</v>
      </c>
      <c r="O167" s="406" t="e">
        <f t="shared" ref="O167:AD172" si="91">IF(ISNA(VLOOKUP($B167,$BD$7:$BM$183,COLUMN()-3,0)),0,VLOOKUP($B167,$BD$7:$BM$183,COLUMN()-3,0))</f>
        <v>#REF!</v>
      </c>
      <c r="P167" s="406" t="e">
        <f t="shared" si="91"/>
        <v>#REF!</v>
      </c>
      <c r="Q167" s="406" t="e">
        <f t="shared" si="91"/>
        <v>#REF!</v>
      </c>
      <c r="R167" s="406" t="e">
        <f t="shared" si="91"/>
        <v>#REF!</v>
      </c>
      <c r="S167" s="406" t="e">
        <f t="shared" si="91"/>
        <v>#REF!</v>
      </c>
      <c r="T167" s="406" t="e">
        <f t="shared" si="91"/>
        <v>#REF!</v>
      </c>
      <c r="U167" s="406" t="e">
        <f t="shared" si="91"/>
        <v>#REF!</v>
      </c>
      <c r="V167" s="54" t="e">
        <f t="shared" si="91"/>
        <v>#REF!</v>
      </c>
      <c r="W167" s="407" t="e">
        <f t="shared" si="91"/>
        <v>#REF!</v>
      </c>
      <c r="X167" s="406" t="e">
        <f t="shared" si="91"/>
        <v>#REF!</v>
      </c>
      <c r="Y167" s="406" t="e">
        <f t="shared" si="91"/>
        <v>#REF!</v>
      </c>
      <c r="Z167" s="406" t="e">
        <f t="shared" si="91"/>
        <v>#REF!</v>
      </c>
      <c r="AA167" s="406" t="e">
        <f t="shared" si="91"/>
        <v>#REF!</v>
      </c>
      <c r="AB167" s="406" t="e">
        <f t="shared" si="91"/>
        <v>#REF!</v>
      </c>
      <c r="AC167" s="406" t="e">
        <f t="shared" si="91"/>
        <v>#REF!</v>
      </c>
      <c r="AD167" s="54" t="e">
        <f t="shared" si="91"/>
        <v>#REF!</v>
      </c>
      <c r="AE167" s="54"/>
      <c r="AF167" s="462">
        <f t="shared" si="63"/>
        <v>0.3</v>
      </c>
      <c r="AG167" s="54"/>
      <c r="AH167" s="463">
        <f t="shared" si="87"/>
        <v>35</v>
      </c>
      <c r="AI167" s="55"/>
      <c r="AJ167" s="481" t="str">
        <f>IF(ISERROR(VLOOKUP(E167,'2004'!$P$10:$AB$18,13,0)),"-",VLOOKUP(E167,'2004'!$P$10:$AB$18,13,0))</f>
        <v>-</v>
      </c>
      <c r="AK167" s="360" t="str">
        <f>IF(ISERROR(VLOOKUP(E167,'2005'!$P$10:$AB$18,13,0)),"-",VLOOKUP(E167,'2005'!$P$10:$AB$18,13,0))</f>
        <v>-</v>
      </c>
      <c r="AL167" s="360" t="str">
        <f>IF(ISERROR(VLOOKUP(E167,'2006'!$P$10:$AB$60,13,0)),"-",VLOOKUP(E167,'2006'!$P$10:$AB$60,13,0))</f>
        <v>-</v>
      </c>
      <c r="AM167" s="360" t="str">
        <f>IF(ISERROR(VLOOKUP(E167,'2007'!$P$10:$AB$60,13,0)),"-",VLOOKUP(E167,'2007'!$P$10:$AB$60,13,0))</f>
        <v>-</v>
      </c>
      <c r="AN167" s="360" t="str">
        <f>IF(ISERROR(VLOOKUP(E167,'2008'!$P$10:$AB$60,13,0)),"-",VLOOKUP(E167,'2008'!$P$10:$AB$60,13,0))</f>
        <v>-</v>
      </c>
      <c r="AO167" s="360" t="str">
        <f>IF(ISERROR(VLOOKUP(E167,'2009'!$P$10:$AB$80,13,0)),"-",VLOOKUP(E167,'2009'!$P$10:$AB$80,13,0))</f>
        <v>-</v>
      </c>
      <c r="AP167" s="360" t="str">
        <f>IF(ISERROR(VLOOKUP(E167,'2010'!$P$10:$AB$42,13,0)),"-",VLOOKUP(E167,'2010'!$P$10:$AB$42,13,0))</f>
        <v>-</v>
      </c>
      <c r="AQ167" s="360" t="str">
        <f>IF(ISERROR(VLOOKUP(E167,'2011'!$P$10:$AB$28,13,0)),"-",VLOOKUP(E167,'2011'!$P$10:$AB$28,13,0))</f>
        <v>-</v>
      </c>
      <c r="AR167" s="360" t="str">
        <f>IF(ISERROR(VLOOKUP(E167,'2012'!$P$10:$AB$46,13,0)),"-",VLOOKUP(E167,'2012'!$P$10:$AB$46,13,0))</f>
        <v>-</v>
      </c>
      <c r="AS167" s="360" t="str">
        <f>IF(ISERROR(VLOOKUP(E167,'2013'!$P$10:$AB$45,13,0)),"-",VLOOKUP(E167,'2013'!$P$10:$AB$45,13,0))</f>
        <v>-</v>
      </c>
      <c r="AT167" s="360" t="str">
        <f>IF(ISERROR(VLOOKUP(E167,'2014'!$P$10:$AB$43,13,0)),"-",VLOOKUP(E167,'2014'!$P$10:$AB$43,13,0))</f>
        <v>-</v>
      </c>
      <c r="AU167" s="360" t="str">
        <f>IF(ISERROR(VLOOKUP(E167,'2015'!$P$10:$AB$69,13,0)),"-",VLOOKUP(E167,'2015'!$P$10:$AB$69,13,0))</f>
        <v>-</v>
      </c>
      <c r="AV167" s="360" t="str">
        <f>IF(ISERROR(VLOOKUP(E167,'2016'!$P$10:$AB$49,13,0)),"-",VLOOKUP(E167,'2016'!$P$10:$AB$49,13,0))</f>
        <v>-</v>
      </c>
      <c r="AW167" s="458">
        <f>IF(ISERROR(VLOOKUP(E167,'2017'!$P$10:$AB$47,13,0)),"-",VLOOKUP(E167,'2017'!$P$10:$AB$47,13,0))</f>
        <v>35</v>
      </c>
      <c r="AX167" s="359" t="str">
        <f>IF(ISERROR(VLOOKUP(E167,'2018'!$P$10:$AB$55,13,0)),"-",VLOOKUP(E167,'2018'!$P$10:$AB$55,13,0))</f>
        <v>-</v>
      </c>
      <c r="AY167" s="359" t="str">
        <f>IF(ISERROR(VLOOKUP(E167,'2019'!$P$10:$AB$55,13,0)),"-",VLOOKUP(E167,'2019'!$P$10:$AB$55,13,0))</f>
        <v>-</v>
      </c>
      <c r="AZ167" s="359" t="str">
        <f>IF(ISERROR(VLOOKUP(E167,'2020'!$P$10:$AB$47,13,0)),"-",VLOOKUP(E167,'2020'!$P$10:$AB$47,13,0))</f>
        <v>-</v>
      </c>
      <c r="BA167" s="480" t="str">
        <f>IF(ISERROR(VLOOKUP(E167,'2021'!$P$10:$AB$47,13,0)),"-",VLOOKUP(E167,'2021'!$P$10:$AB$47,13,0))</f>
        <v>-</v>
      </c>
      <c r="BB167" s="358"/>
      <c r="BD167" s="25">
        <f t="shared" si="88"/>
        <v>179</v>
      </c>
      <c r="BE167" s="321" t="s">
        <v>103</v>
      </c>
      <c r="BF167" s="3">
        <f>IF(ISERROR(VLOOKUP($BE167,Tables!$M$3:$U$201,BF$2,0)),"0",(VLOOKUP($BE167,Tables!$M$3:$U$201,BF$2,0)))</f>
        <v>14</v>
      </c>
      <c r="BG167" s="4">
        <f>IF(ISERROR(VLOOKUP($BE167,Tables!$M$3:$U$201,BG$2,0)),"0",(VLOOKUP($BE167,Tables!$M$3:$U$201,BG$2,0)))</f>
        <v>0</v>
      </c>
      <c r="BH167" s="4">
        <f>IF(ISERROR(VLOOKUP($BE167,Tables!$M$3:$U$201,BH$2,0)),"0",(VLOOKUP($BE167,Tables!$M$3:$U$201,BH$2,0)))</f>
        <v>0</v>
      </c>
      <c r="BI167" s="4">
        <f>IF(ISERROR(VLOOKUP($BE167,Tables!$M$3:$U$201,BI$2,0)),"0",(VLOOKUP($BE167,Tables!$M$3:$U$201,BI$2,0)))</f>
        <v>14</v>
      </c>
      <c r="BJ167" s="4">
        <f>IF(ISERROR(VLOOKUP($BE167,Tables!$M$3:$U$201,BJ$2,0)),"0",(VLOOKUP($BE167,Tables!$M$3:$U$201,BJ$2,0)))</f>
        <v>2</v>
      </c>
      <c r="BK167" s="4">
        <f>IF(ISERROR(VLOOKUP($BE167,Tables!$M$3:$U$201,BK$2,0)),"0",(VLOOKUP($BE167,Tables!$M$3:$U$201,BK$2,0)))</f>
        <v>72</v>
      </c>
      <c r="BL167" s="4">
        <f>IF(ISERROR(VLOOKUP($BE167,Tables!$M$3:$U$201,BL$2,0)),"0",(VLOOKUP($BE167,Tables!$M$3:$U$201,BL$2,0)))</f>
        <v>-70</v>
      </c>
      <c r="BM167" s="321">
        <f>IF(ISERROR(VLOOKUP($BE167,Tables!$M$3:$U$201,BM$2,0)),"0",(VLOOKUP($BE167,Tables!$M$3:$U$201,BM$2,0)))</f>
        <v>0</v>
      </c>
      <c r="BN167" s="315">
        <v>161</v>
      </c>
      <c r="BO167" s="12">
        <f t="shared" si="73"/>
        <v>174</v>
      </c>
      <c r="BP167" s="13">
        <f t="shared" si="74"/>
        <v>9</v>
      </c>
      <c r="BQ167" s="12">
        <f t="shared" si="75"/>
        <v>158</v>
      </c>
      <c r="BR167" s="13">
        <f t="shared" si="76"/>
        <v>3</v>
      </c>
      <c r="BS167" s="12">
        <f t="shared" si="77"/>
        <v>177</v>
      </c>
      <c r="BT167" s="16">
        <f t="shared" si="78"/>
        <v>174158177</v>
      </c>
      <c r="BU167" s="13">
        <f t="shared" si="79"/>
        <v>1</v>
      </c>
      <c r="BV167" s="24" t="str">
        <f t="shared" si="80"/>
        <v>0</v>
      </c>
      <c r="BW167" s="14">
        <v>161</v>
      </c>
      <c r="BX167" s="16">
        <f t="shared" si="81"/>
        <v>174158177000</v>
      </c>
      <c r="BY167" s="15" t="e">
        <f>VLOOKUP(E167,#REF!,2,0)</f>
        <v>#REF!</v>
      </c>
      <c r="BZ167" s="15">
        <f t="shared" si="82"/>
        <v>179</v>
      </c>
      <c r="CA167" s="424">
        <f t="shared" si="83"/>
        <v>1</v>
      </c>
    </row>
    <row r="168" spans="1:79" ht="26.25" customHeight="1" thickBot="1" x14ac:dyDescent="0.3">
      <c r="A168" s="55"/>
      <c r="B168" s="726">
        <f t="shared" si="64"/>
        <v>162</v>
      </c>
      <c r="C168" s="727"/>
      <c r="D168" s="350"/>
      <c r="E168" s="38" t="str">
        <f t="shared" si="84"/>
        <v>Caniggia11</v>
      </c>
      <c r="F168" s="39">
        <f t="shared" si="85"/>
        <v>1</v>
      </c>
      <c r="G168" s="40">
        <f t="shared" si="65"/>
        <v>10</v>
      </c>
      <c r="H168" s="41">
        <f t="shared" si="66"/>
        <v>1</v>
      </c>
      <c r="I168" s="41">
        <f t="shared" si="67"/>
        <v>0</v>
      </c>
      <c r="J168" s="41">
        <f t="shared" si="68"/>
        <v>9</v>
      </c>
      <c r="K168" s="41">
        <f t="shared" si="69"/>
        <v>9</v>
      </c>
      <c r="L168" s="41">
        <f t="shared" si="70"/>
        <v>35</v>
      </c>
      <c r="M168" s="42">
        <f t="shared" si="71"/>
        <v>-26</v>
      </c>
      <c r="N168" s="43">
        <f t="shared" si="72"/>
        <v>3</v>
      </c>
      <c r="O168" s="406" t="e">
        <f t="shared" si="91"/>
        <v>#REF!</v>
      </c>
      <c r="P168" s="406" t="e">
        <f t="shared" si="91"/>
        <v>#REF!</v>
      </c>
      <c r="Q168" s="406" t="e">
        <f t="shared" si="91"/>
        <v>#REF!</v>
      </c>
      <c r="R168" s="406" t="e">
        <f t="shared" si="91"/>
        <v>#REF!</v>
      </c>
      <c r="S168" s="406" t="e">
        <f t="shared" si="91"/>
        <v>#REF!</v>
      </c>
      <c r="T168" s="406" t="e">
        <f t="shared" si="91"/>
        <v>#REF!</v>
      </c>
      <c r="U168" s="406" t="e">
        <f t="shared" si="91"/>
        <v>#REF!</v>
      </c>
      <c r="V168" s="54" t="e">
        <f t="shared" si="91"/>
        <v>#REF!</v>
      </c>
      <c r="W168" s="407" t="e">
        <f t="shared" si="91"/>
        <v>#REF!</v>
      </c>
      <c r="X168" s="406" t="e">
        <f t="shared" si="91"/>
        <v>#REF!</v>
      </c>
      <c r="Y168" s="406" t="e">
        <f t="shared" si="91"/>
        <v>#REF!</v>
      </c>
      <c r="Z168" s="406" t="e">
        <f t="shared" si="91"/>
        <v>#REF!</v>
      </c>
      <c r="AA168" s="406" t="e">
        <f t="shared" si="91"/>
        <v>#REF!</v>
      </c>
      <c r="AB168" s="406" t="e">
        <f t="shared" si="91"/>
        <v>#REF!</v>
      </c>
      <c r="AC168" s="406" t="e">
        <f t="shared" si="91"/>
        <v>#REF!</v>
      </c>
      <c r="AD168" s="54" t="e">
        <f t="shared" si="91"/>
        <v>#REF!</v>
      </c>
      <c r="AE168" s="54"/>
      <c r="AF168" s="462">
        <f t="shared" si="63"/>
        <v>0.3</v>
      </c>
      <c r="AG168" s="54"/>
      <c r="AH168" s="463">
        <f t="shared" si="87"/>
        <v>36</v>
      </c>
      <c r="AI168" s="55"/>
      <c r="AJ168" s="481" t="str">
        <f>IF(ISERROR(VLOOKUP(E168,'2004'!$P$10:$AB$18,13,0)),"-",VLOOKUP(E168,'2004'!$P$10:$AB$18,13,0))</f>
        <v>-</v>
      </c>
      <c r="AK168" s="360" t="str">
        <f>IF(ISERROR(VLOOKUP(E168,'2005'!$P$10:$AB$18,13,0)),"-",VLOOKUP(E168,'2005'!$P$10:$AB$18,13,0))</f>
        <v>-</v>
      </c>
      <c r="AL168" s="360" t="str">
        <f>IF(ISERROR(VLOOKUP(E168,'2006'!$P$10:$AB$60,13,0)),"-",VLOOKUP(E168,'2006'!$P$10:$AB$60,13,0))</f>
        <v>-</v>
      </c>
      <c r="AM168" s="360" t="str">
        <f>IF(ISERROR(VLOOKUP(E168,'2007'!$P$10:$AB$60,13,0)),"-",VLOOKUP(E168,'2007'!$P$10:$AB$60,13,0))</f>
        <v>-</v>
      </c>
      <c r="AN168" s="360" t="str">
        <f>IF(ISERROR(VLOOKUP(E168,'2008'!$P$10:$AB$60,13,0)),"-",VLOOKUP(E168,'2008'!$P$10:$AB$60,13,0))</f>
        <v>-</v>
      </c>
      <c r="AO168" s="360" t="str">
        <f>IF(ISERROR(VLOOKUP(E168,'2009'!$P$10:$AB$80,13,0)),"-",VLOOKUP(E168,'2009'!$P$10:$AB$80,13,0))</f>
        <v>-</v>
      </c>
      <c r="AP168" s="360" t="str">
        <f>IF(ISERROR(VLOOKUP(E168,'2010'!$P$10:$AB$42,13,0)),"-",VLOOKUP(E168,'2010'!$P$10:$AB$42,13,0))</f>
        <v>-</v>
      </c>
      <c r="AQ168" s="360" t="str">
        <f>IF(ISERROR(VLOOKUP(E168,'2011'!$P$10:$AB$28,13,0)),"-",VLOOKUP(E168,'2011'!$P$10:$AB$28,13,0))</f>
        <v>-</v>
      </c>
      <c r="AR168" s="360" t="str">
        <f>IF(ISERROR(VLOOKUP(E168,'2012'!$P$10:$AB$46,13,0)),"-",VLOOKUP(E168,'2012'!$P$10:$AB$46,13,0))</f>
        <v>-</v>
      </c>
      <c r="AS168" s="360" t="str">
        <f>IF(ISERROR(VLOOKUP(E168,'2013'!$P$10:$AB$45,13,0)),"-",VLOOKUP(E168,'2013'!$P$10:$AB$45,13,0))</f>
        <v>-</v>
      </c>
      <c r="AT168" s="360" t="str">
        <f>IF(ISERROR(VLOOKUP(E168,'2014'!$P$10:$AB$43,13,0)),"-",VLOOKUP(E168,'2014'!$P$10:$AB$43,13,0))</f>
        <v>-</v>
      </c>
      <c r="AU168" s="360" t="str">
        <f>IF(ISERROR(VLOOKUP(E168,'2015'!$P$10:$AB$69,13,0)),"-",VLOOKUP(E168,'2015'!$P$10:$AB$69,13,0))</f>
        <v>-</v>
      </c>
      <c r="AV168" s="360" t="str">
        <f>IF(ISERROR(VLOOKUP(E168,'2016'!$P$10:$AB$49,13,0)),"-",VLOOKUP(E168,'2016'!$P$10:$AB$49,13,0))</f>
        <v>-</v>
      </c>
      <c r="AW168" s="458">
        <f>IF(ISERROR(VLOOKUP(E168,'2017'!$P$10:$AB$47,13,0)),"-",VLOOKUP(E168,'2017'!$P$10:$AB$47,13,0))</f>
        <v>36</v>
      </c>
      <c r="AX168" s="359" t="str">
        <f>IF(ISERROR(VLOOKUP(E168,'2018'!$P$10:$AB$55,13,0)),"-",VLOOKUP(E168,'2018'!$P$10:$AB$55,13,0))</f>
        <v>-</v>
      </c>
      <c r="AY168" s="359" t="str">
        <f>IF(ISERROR(VLOOKUP(E168,'2019'!$P$10:$AB$55,13,0)),"-",VLOOKUP(E168,'2019'!$P$10:$AB$55,13,0))</f>
        <v>-</v>
      </c>
      <c r="AZ168" s="359" t="str">
        <f>IF(ISERROR(VLOOKUP(E168,'2020'!$P$10:$AB$47,13,0)),"-",VLOOKUP(E168,'2020'!$P$10:$AB$47,13,0))</f>
        <v>-</v>
      </c>
      <c r="BA168" s="480" t="str">
        <f>IF(ISERROR(VLOOKUP(E168,'2021'!$P$10:$AB$47,13,0)),"-",VLOOKUP(E168,'2021'!$P$10:$AB$47,13,0))</f>
        <v>-</v>
      </c>
      <c r="BB168" s="358"/>
      <c r="BD168" s="25">
        <f t="shared" si="88"/>
        <v>51</v>
      </c>
      <c r="BE168" s="321" t="s">
        <v>253</v>
      </c>
      <c r="BF168" s="3">
        <f>IF(ISERROR(VLOOKUP($BE168,Tables!$M$3:$U$201,BF$2,0)),"0",(VLOOKUP($BE168,Tables!$M$3:$U$201,BF$2,0)))</f>
        <v>40</v>
      </c>
      <c r="BG168" s="4">
        <f>IF(ISERROR(VLOOKUP($BE168,Tables!$M$3:$U$201,BG$2,0)),"0",(VLOOKUP($BE168,Tables!$M$3:$U$201,BG$2,0)))</f>
        <v>23</v>
      </c>
      <c r="BH168" s="4">
        <f>IF(ISERROR(VLOOKUP($BE168,Tables!$M$3:$U$201,BH$2,0)),"0",(VLOOKUP($BE168,Tables!$M$3:$U$201,BH$2,0)))</f>
        <v>7</v>
      </c>
      <c r="BI168" s="4">
        <f>IF(ISERROR(VLOOKUP($BE168,Tables!$M$3:$U$201,BI$2,0)),"0",(VLOOKUP($BE168,Tables!$M$3:$U$201,BI$2,0)))</f>
        <v>10</v>
      </c>
      <c r="BJ168" s="4">
        <f>IF(ISERROR(VLOOKUP($BE168,Tables!$M$3:$U$201,BJ$2,0)),"0",(VLOOKUP($BE168,Tables!$M$3:$U$201,BJ$2,0)))</f>
        <v>117</v>
      </c>
      <c r="BK168" s="4">
        <f>IF(ISERROR(VLOOKUP($BE168,Tables!$M$3:$U$201,BK$2,0)),"0",(VLOOKUP($BE168,Tables!$M$3:$U$201,BK$2,0)))</f>
        <v>67</v>
      </c>
      <c r="BL168" s="4">
        <f>IF(ISERROR(VLOOKUP($BE168,Tables!$M$3:$U$201,BL$2,0)),"0",(VLOOKUP($BE168,Tables!$M$3:$U$201,BL$2,0)))</f>
        <v>50</v>
      </c>
      <c r="BM168" s="321">
        <f>IF(ISERROR(VLOOKUP($BE168,Tables!$M$3:$U$201,BM$2,0)),"0",(VLOOKUP($BE168,Tables!$M$3:$U$201,BM$2,0)))</f>
        <v>76</v>
      </c>
      <c r="BN168" s="315">
        <v>162</v>
      </c>
      <c r="BO168" s="12">
        <f t="shared" si="73"/>
        <v>51</v>
      </c>
      <c r="BP168" s="13">
        <f t="shared" si="74"/>
        <v>1</v>
      </c>
      <c r="BQ168" s="12" t="str">
        <f t="shared" si="75"/>
        <v/>
      </c>
      <c r="BR168" s="13">
        <f t="shared" si="76"/>
        <v>1</v>
      </c>
      <c r="BS168" s="12" t="str">
        <f t="shared" si="77"/>
        <v/>
      </c>
      <c r="BT168" s="16">
        <f t="shared" si="78"/>
        <v>51000000</v>
      </c>
      <c r="BU168" s="13">
        <f t="shared" si="79"/>
        <v>1</v>
      </c>
      <c r="BV168" s="24" t="str">
        <f t="shared" si="80"/>
        <v>0</v>
      </c>
      <c r="BW168" s="14">
        <v>162</v>
      </c>
      <c r="BX168" s="16">
        <f t="shared" si="81"/>
        <v>51000000000</v>
      </c>
      <c r="BY168" s="15" t="e">
        <f>VLOOKUP(E168,#REF!,2,0)</f>
        <v>#REF!</v>
      </c>
      <c r="BZ168" s="15">
        <f t="shared" si="82"/>
        <v>51</v>
      </c>
      <c r="CA168" s="424">
        <f t="shared" ref="CA168:CA188" si="92">IF(VLOOKUP(BN168,$BD$7:$BF$188,3,0)&gt;0,1,0)</f>
        <v>1</v>
      </c>
    </row>
    <row r="169" spans="1:79" ht="26.25" customHeight="1" thickBot="1" x14ac:dyDescent="0.3">
      <c r="A169" s="55"/>
      <c r="B169" s="726">
        <f t="shared" si="64"/>
        <v>163</v>
      </c>
      <c r="C169" s="727"/>
      <c r="D169" s="350"/>
      <c r="E169" s="38" t="str">
        <f t="shared" si="84"/>
        <v>Griesgram</v>
      </c>
      <c r="F169" s="39">
        <f t="shared" si="85"/>
        <v>1</v>
      </c>
      <c r="G169" s="40">
        <f t="shared" si="65"/>
        <v>17</v>
      </c>
      <c r="H169" s="41">
        <f t="shared" si="66"/>
        <v>1</v>
      </c>
      <c r="I169" s="41">
        <f t="shared" si="67"/>
        <v>0</v>
      </c>
      <c r="J169" s="41">
        <f t="shared" si="68"/>
        <v>16</v>
      </c>
      <c r="K169" s="41">
        <f t="shared" si="69"/>
        <v>7</v>
      </c>
      <c r="L169" s="41">
        <f t="shared" si="70"/>
        <v>78</v>
      </c>
      <c r="M169" s="42">
        <f t="shared" si="71"/>
        <v>-71</v>
      </c>
      <c r="N169" s="43">
        <f t="shared" si="72"/>
        <v>3</v>
      </c>
      <c r="O169" s="406" t="e">
        <f t="shared" si="91"/>
        <v>#REF!</v>
      </c>
      <c r="P169" s="406" t="e">
        <f t="shared" si="91"/>
        <v>#REF!</v>
      </c>
      <c r="Q169" s="406" t="e">
        <f t="shared" si="91"/>
        <v>#REF!</v>
      </c>
      <c r="R169" s="406" t="e">
        <f t="shared" si="91"/>
        <v>#REF!</v>
      </c>
      <c r="S169" s="406" t="e">
        <f t="shared" si="91"/>
        <v>#REF!</v>
      </c>
      <c r="T169" s="406" t="e">
        <f t="shared" si="91"/>
        <v>#REF!</v>
      </c>
      <c r="U169" s="406" t="e">
        <f t="shared" si="91"/>
        <v>#REF!</v>
      </c>
      <c r="V169" s="54" t="e">
        <f t="shared" si="91"/>
        <v>#REF!</v>
      </c>
      <c r="W169" s="407" t="e">
        <f t="shared" si="91"/>
        <v>#REF!</v>
      </c>
      <c r="X169" s="406" t="e">
        <f t="shared" si="91"/>
        <v>#REF!</v>
      </c>
      <c r="Y169" s="406" t="e">
        <f t="shared" si="91"/>
        <v>#REF!</v>
      </c>
      <c r="Z169" s="406" t="e">
        <f t="shared" si="91"/>
        <v>#REF!</v>
      </c>
      <c r="AA169" s="406" t="e">
        <f t="shared" si="91"/>
        <v>#REF!</v>
      </c>
      <c r="AB169" s="406" t="e">
        <f t="shared" si="91"/>
        <v>#REF!</v>
      </c>
      <c r="AC169" s="406" t="e">
        <f t="shared" si="91"/>
        <v>#REF!</v>
      </c>
      <c r="AD169" s="54" t="e">
        <f t="shared" si="91"/>
        <v>#REF!</v>
      </c>
      <c r="AE169" s="54"/>
      <c r="AF169" s="462">
        <f t="shared" si="63"/>
        <v>0.17647058823529413</v>
      </c>
      <c r="AG169" s="54"/>
      <c r="AH169" s="463">
        <f t="shared" si="87"/>
        <v>37</v>
      </c>
      <c r="AI169" s="55"/>
      <c r="AJ169" s="481" t="str">
        <f>IF(ISERROR(VLOOKUP(E169,'2004'!$P$10:$AB$18,13,0)),"-",VLOOKUP(E169,'2004'!$P$10:$AB$18,13,0))</f>
        <v>-</v>
      </c>
      <c r="AK169" s="360" t="str">
        <f>IF(ISERROR(VLOOKUP(E169,'2005'!$P$10:$AB$18,13,0)),"-",VLOOKUP(E169,'2005'!$P$10:$AB$18,13,0))</f>
        <v>-</v>
      </c>
      <c r="AL169" s="360" t="str">
        <f>IF(ISERROR(VLOOKUP(E169,'2006'!$P$10:$AB$60,13,0)),"-",VLOOKUP(E169,'2006'!$P$10:$AB$60,13,0))</f>
        <v>-</v>
      </c>
      <c r="AM169" s="360" t="str">
        <f>IF(ISERROR(VLOOKUP(E169,'2007'!$P$10:$AB$60,13,0)),"-",VLOOKUP(E169,'2007'!$P$10:$AB$60,13,0))</f>
        <v>-</v>
      </c>
      <c r="AN169" s="360" t="str">
        <f>IF(ISERROR(VLOOKUP(E169,'2008'!$P$10:$AB$60,13,0)),"-",VLOOKUP(E169,'2008'!$P$10:$AB$60,13,0))</f>
        <v>-</v>
      </c>
      <c r="AO169" s="360" t="str">
        <f>IF(ISERROR(VLOOKUP(E169,'2009'!$P$10:$AB$80,13,0)),"-",VLOOKUP(E169,'2009'!$P$10:$AB$80,13,0))</f>
        <v>-</v>
      </c>
      <c r="AP169" s="360" t="str">
        <f>IF(ISERROR(VLOOKUP(E169,'2010'!$P$10:$AB$42,13,0)),"-",VLOOKUP(E169,'2010'!$P$10:$AB$42,13,0))</f>
        <v>-</v>
      </c>
      <c r="AQ169" s="360" t="str">
        <f>IF(ISERROR(VLOOKUP(E169,'2011'!$P$10:$AB$28,13,0)),"-",VLOOKUP(E169,'2011'!$P$10:$AB$28,13,0))</f>
        <v>-</v>
      </c>
      <c r="AR169" s="360" t="str">
        <f>IF(ISERROR(VLOOKUP(E169,'2012'!$P$10:$AB$46,13,0)),"-",VLOOKUP(E169,'2012'!$P$10:$AB$46,13,0))</f>
        <v>-</v>
      </c>
      <c r="AS169" s="360" t="str">
        <f>IF(ISERROR(VLOOKUP(E169,'2013'!$P$10:$AB$45,13,0)),"-",VLOOKUP(E169,'2013'!$P$10:$AB$45,13,0))</f>
        <v>-</v>
      </c>
      <c r="AT169" s="360" t="str">
        <f>IF(ISERROR(VLOOKUP(E169,'2014'!$P$10:$AB$43,13,0)),"-",VLOOKUP(E169,'2014'!$P$10:$AB$43,13,0))</f>
        <v>-</v>
      </c>
      <c r="AU169" s="360" t="str">
        <f>IF(ISERROR(VLOOKUP(E169,'2015'!$P$10:$AB$69,13,0)),"-",VLOOKUP(E169,'2015'!$P$10:$AB$69,13,0))</f>
        <v>-</v>
      </c>
      <c r="AV169" s="360">
        <f>IF(ISERROR(VLOOKUP(E169,'2016'!$P$10:$AB$49,13,0)),"-",VLOOKUP(E169,'2016'!$P$10:$AB$49,13,0))</f>
        <v>37</v>
      </c>
      <c r="AW169" s="458" t="str">
        <f>IF(ISERROR(VLOOKUP(E169,'2017'!$P$10:$AB$47,13,0)),"-",VLOOKUP(E169,'2017'!$P$10:$AB$47,13,0))</f>
        <v>-</v>
      </c>
      <c r="AX169" s="359" t="str">
        <f>IF(ISERROR(VLOOKUP(E169,'2018'!$P$10:$AB$55,13,0)),"-",VLOOKUP(E169,'2018'!$P$10:$AB$55,13,0))</f>
        <v>-</v>
      </c>
      <c r="AY169" s="359" t="str">
        <f>IF(ISERROR(VLOOKUP(E169,'2019'!$P$10:$AB$55,13,0)),"-",VLOOKUP(E169,'2019'!$P$10:$AB$55,13,0))</f>
        <v>-</v>
      </c>
      <c r="AZ169" s="359" t="str">
        <f>IF(ISERROR(VLOOKUP(E169,'2020'!$P$10:$AB$47,13,0)),"-",VLOOKUP(E169,'2020'!$P$10:$AB$47,13,0))</f>
        <v>-</v>
      </c>
      <c r="BA169" s="480" t="str">
        <f>IF(ISERROR(VLOOKUP(E169,'2021'!$P$10:$AB$47,13,0)),"-",VLOOKUP(E169,'2021'!$P$10:$AB$47,13,0))</f>
        <v>-</v>
      </c>
      <c r="BB169" s="358"/>
      <c r="BD169" s="25">
        <f t="shared" si="88"/>
        <v>181</v>
      </c>
      <c r="BE169" s="321" t="s">
        <v>319</v>
      </c>
      <c r="BF169" s="3">
        <f>IF(ISERROR(VLOOKUP($BE169,Tables!$M$3:$U$201,BF$2,0)),"0",(VLOOKUP($BE169,Tables!$M$3:$U$201,BF$2,0)))</f>
        <v>16</v>
      </c>
      <c r="BG169" s="4">
        <f>IF(ISERROR(VLOOKUP($BE169,Tables!$M$3:$U$201,BG$2,0)),"0",(VLOOKUP($BE169,Tables!$M$3:$U$201,BG$2,0)))</f>
        <v>0</v>
      </c>
      <c r="BH169" s="4">
        <f>IF(ISERROR(VLOOKUP($BE169,Tables!$M$3:$U$201,BH$2,0)),"0",(VLOOKUP($BE169,Tables!$M$3:$U$201,BH$2,0)))</f>
        <v>0</v>
      </c>
      <c r="BI169" s="4">
        <f>IF(ISERROR(VLOOKUP($BE169,Tables!$M$3:$U$201,BI$2,0)),"0",(VLOOKUP($BE169,Tables!$M$3:$U$201,BI$2,0)))</f>
        <v>16</v>
      </c>
      <c r="BJ169" s="4">
        <f>IF(ISERROR(VLOOKUP($BE169,Tables!$M$3:$U$201,BJ$2,0)),"0",(VLOOKUP($BE169,Tables!$M$3:$U$201,BJ$2,0)))</f>
        <v>2</v>
      </c>
      <c r="BK169" s="4">
        <f>IF(ISERROR(VLOOKUP($BE169,Tables!$M$3:$U$201,BK$2,0)),"0",(VLOOKUP($BE169,Tables!$M$3:$U$201,BK$2,0)))</f>
        <v>101</v>
      </c>
      <c r="BL169" s="4">
        <f>IF(ISERROR(VLOOKUP($BE169,Tables!$M$3:$U$201,BL$2,0)),"0",(VLOOKUP($BE169,Tables!$M$3:$U$201,BL$2,0)))</f>
        <v>-99</v>
      </c>
      <c r="BM169" s="321">
        <f>IF(ISERROR(VLOOKUP($BE169,Tables!$M$3:$U$201,BM$2,0)),"0",(VLOOKUP($BE169,Tables!$M$3:$U$201,BM$2,0)))</f>
        <v>0</v>
      </c>
      <c r="BN169" s="315">
        <v>163</v>
      </c>
      <c r="BO169" s="12">
        <f t="shared" si="73"/>
        <v>174</v>
      </c>
      <c r="BP169" s="13">
        <f t="shared" si="74"/>
        <v>9</v>
      </c>
      <c r="BQ169" s="12">
        <f t="shared" si="75"/>
        <v>174</v>
      </c>
      <c r="BR169" s="13">
        <f t="shared" si="76"/>
        <v>1</v>
      </c>
      <c r="BS169" s="12" t="str">
        <f t="shared" si="77"/>
        <v/>
      </c>
      <c r="BT169" s="16">
        <f t="shared" si="78"/>
        <v>174174000</v>
      </c>
      <c r="BU169" s="13">
        <f t="shared" si="79"/>
        <v>1</v>
      </c>
      <c r="BV169" s="24" t="str">
        <f t="shared" si="80"/>
        <v>0</v>
      </c>
      <c r="BW169" s="14">
        <v>163</v>
      </c>
      <c r="BX169" s="16">
        <f t="shared" si="81"/>
        <v>174174000000</v>
      </c>
      <c r="BY169" s="15" t="e">
        <f>VLOOKUP(E169,#REF!,2,0)</f>
        <v>#REF!</v>
      </c>
      <c r="BZ169" s="15">
        <f t="shared" si="82"/>
        <v>181</v>
      </c>
      <c r="CA169" s="424">
        <f t="shared" si="92"/>
        <v>1</v>
      </c>
    </row>
    <row r="170" spans="1:79" ht="26.25" customHeight="1" thickBot="1" x14ac:dyDescent="0.3">
      <c r="A170" s="55"/>
      <c r="B170" s="726">
        <f t="shared" si="64"/>
        <v>164</v>
      </c>
      <c r="C170" s="727"/>
      <c r="D170" s="350"/>
      <c r="E170" s="38" t="str">
        <f t="shared" si="84"/>
        <v>SWOS-Hool</v>
      </c>
      <c r="F170" s="39">
        <f t="shared" si="85"/>
        <v>1</v>
      </c>
      <c r="G170" s="40">
        <f t="shared" si="65"/>
        <v>14</v>
      </c>
      <c r="H170" s="41">
        <f t="shared" si="66"/>
        <v>1</v>
      </c>
      <c r="I170" s="41">
        <f t="shared" si="67"/>
        <v>0</v>
      </c>
      <c r="J170" s="41">
        <f t="shared" si="68"/>
        <v>13</v>
      </c>
      <c r="K170" s="41">
        <f t="shared" si="69"/>
        <v>4</v>
      </c>
      <c r="L170" s="41">
        <f t="shared" si="70"/>
        <v>77</v>
      </c>
      <c r="M170" s="42">
        <f t="shared" si="71"/>
        <v>-73</v>
      </c>
      <c r="N170" s="43">
        <f t="shared" si="72"/>
        <v>3</v>
      </c>
      <c r="O170" s="406" t="e">
        <f t="shared" si="91"/>
        <v>#REF!</v>
      </c>
      <c r="P170" s="406" t="e">
        <f t="shared" si="91"/>
        <v>#REF!</v>
      </c>
      <c r="Q170" s="406" t="e">
        <f t="shared" si="91"/>
        <v>#REF!</v>
      </c>
      <c r="R170" s="406" t="e">
        <f t="shared" si="91"/>
        <v>#REF!</v>
      </c>
      <c r="S170" s="406" t="e">
        <f t="shared" si="91"/>
        <v>#REF!</v>
      </c>
      <c r="T170" s="406" t="e">
        <f t="shared" si="91"/>
        <v>#REF!</v>
      </c>
      <c r="U170" s="406" t="e">
        <f t="shared" si="91"/>
        <v>#REF!</v>
      </c>
      <c r="V170" s="54" t="e">
        <f t="shared" si="91"/>
        <v>#REF!</v>
      </c>
      <c r="W170" s="407" t="e">
        <f t="shared" si="91"/>
        <v>#REF!</v>
      </c>
      <c r="X170" s="406" t="e">
        <f t="shared" si="91"/>
        <v>#REF!</v>
      </c>
      <c r="Y170" s="406" t="e">
        <f t="shared" si="91"/>
        <v>#REF!</v>
      </c>
      <c r="Z170" s="406" t="e">
        <f t="shared" si="91"/>
        <v>#REF!</v>
      </c>
      <c r="AA170" s="406" t="e">
        <f t="shared" si="91"/>
        <v>#REF!</v>
      </c>
      <c r="AB170" s="406" t="e">
        <f t="shared" si="91"/>
        <v>#REF!</v>
      </c>
      <c r="AC170" s="406" t="e">
        <f t="shared" si="91"/>
        <v>#REF!</v>
      </c>
      <c r="AD170" s="54" t="e">
        <f t="shared" si="91"/>
        <v>#REF!</v>
      </c>
      <c r="AE170" s="54"/>
      <c r="AF170" s="462">
        <f t="shared" si="63"/>
        <v>0.21428571428571427</v>
      </c>
      <c r="AG170" s="54"/>
      <c r="AH170" s="463">
        <f t="shared" si="87"/>
        <v>32</v>
      </c>
      <c r="AI170" s="55"/>
      <c r="AJ170" s="481" t="str">
        <f>IF(ISERROR(VLOOKUP(E170,'2004'!$P$10:$AB$18,13,0)),"-",VLOOKUP(E170,'2004'!$P$10:$AB$18,13,0))</f>
        <v>-</v>
      </c>
      <c r="AK170" s="360" t="str">
        <f>IF(ISERROR(VLOOKUP(E170,'2005'!$P$10:$AB$18,13,0)),"-",VLOOKUP(E170,'2005'!$P$10:$AB$18,13,0))</f>
        <v>-</v>
      </c>
      <c r="AL170" s="360" t="str">
        <f>IF(ISERROR(VLOOKUP(E170,'2006'!$P$10:$AB$60,13,0)),"-",VLOOKUP(E170,'2006'!$P$10:$AB$60,13,0))</f>
        <v>-</v>
      </c>
      <c r="AM170" s="360" t="str">
        <f>IF(ISERROR(VLOOKUP(E170,'2007'!$P$10:$AB$60,13,0)),"-",VLOOKUP(E170,'2007'!$P$10:$AB$60,13,0))</f>
        <v>-</v>
      </c>
      <c r="AN170" s="360" t="str">
        <f>IF(ISERROR(VLOOKUP(E170,'2008'!$P$10:$AB$60,13,0)),"-",VLOOKUP(E170,'2008'!$P$10:$AB$60,13,0))</f>
        <v>-</v>
      </c>
      <c r="AO170" s="360" t="str">
        <f>IF(ISERROR(VLOOKUP(E170,'2009'!$P$10:$AB$80,13,0)),"-",VLOOKUP(E170,'2009'!$P$10:$AB$80,13,0))</f>
        <v>-</v>
      </c>
      <c r="AP170" s="360" t="str">
        <f>IF(ISERROR(VLOOKUP(E170,'2010'!$P$10:$AB$42,13,0)),"-",VLOOKUP(E170,'2010'!$P$10:$AB$42,13,0))</f>
        <v>-</v>
      </c>
      <c r="AQ170" s="360" t="str">
        <f>IF(ISERROR(VLOOKUP(E170,'2011'!$P$10:$AB$28,13,0)),"-",VLOOKUP(E170,'2011'!$P$10:$AB$28,13,0))</f>
        <v>-</v>
      </c>
      <c r="AR170" s="360">
        <f>IF(ISERROR(VLOOKUP(E170,'2012'!$P$10:$AB$46,13,0)),"-",VLOOKUP(E170,'2012'!$P$10:$AB$46,13,0))</f>
        <v>32</v>
      </c>
      <c r="AS170" s="360" t="str">
        <f>IF(ISERROR(VLOOKUP(E170,'2013'!$P$10:$AB$45,13,0)),"-",VLOOKUP(E170,'2013'!$P$10:$AB$45,13,0))</f>
        <v>-</v>
      </c>
      <c r="AT170" s="360" t="str">
        <f>IF(ISERROR(VLOOKUP(E170,'2014'!$P$10:$AB$43,13,0)),"-",VLOOKUP(E170,'2014'!$P$10:$AB$43,13,0))</f>
        <v>-</v>
      </c>
      <c r="AU170" s="360" t="str">
        <f>IF(ISERROR(VLOOKUP(E170,'2015'!$P$10:$AB$69,13,0)),"-",VLOOKUP(E170,'2015'!$P$10:$AB$69,13,0))</f>
        <v>-</v>
      </c>
      <c r="AV170" s="360" t="str">
        <f>IF(ISERROR(VLOOKUP(E170,'2016'!$P$10:$AB$49,13,0)),"-",VLOOKUP(E170,'2016'!$P$10:$AB$49,13,0))</f>
        <v>-</v>
      </c>
      <c r="AW170" s="458" t="str">
        <f>IF(ISERROR(VLOOKUP(E170,'2017'!$P$10:$AB$47,13,0)),"-",VLOOKUP(E170,'2017'!$P$10:$AB$47,13,0))</f>
        <v>-</v>
      </c>
      <c r="AX170" s="359" t="str">
        <f>IF(ISERROR(VLOOKUP(E170,'2018'!$P$10:$AB$55,13,0)),"-",VLOOKUP(E170,'2018'!$P$10:$AB$55,13,0))</f>
        <v>-</v>
      </c>
      <c r="AY170" s="359" t="str">
        <f>IF(ISERROR(VLOOKUP(E170,'2019'!$P$10:$AB$55,13,0)),"-",VLOOKUP(E170,'2019'!$P$10:$AB$55,13,0))</f>
        <v>-</v>
      </c>
      <c r="AZ170" s="359" t="str">
        <f>IF(ISERROR(VLOOKUP(E170,'2020'!$P$10:$AB$47,13,0)),"-",VLOOKUP(E170,'2020'!$P$10:$AB$47,13,0))</f>
        <v>-</v>
      </c>
      <c r="BA170" s="480" t="str">
        <f>IF(ISERROR(VLOOKUP(E170,'2021'!$P$10:$AB$47,13,0)),"-",VLOOKUP(E170,'2021'!$P$10:$AB$47,13,0))</f>
        <v>-</v>
      </c>
      <c r="BB170" s="358"/>
      <c r="BD170" s="25">
        <f t="shared" si="88"/>
        <v>17</v>
      </c>
      <c r="BE170" s="321" t="s">
        <v>174</v>
      </c>
      <c r="BF170" s="3">
        <f>IF(ISERROR(VLOOKUP($BE170,Tables!$M$3:$U$201,BF$2,0)),"0",(VLOOKUP($BE170,Tables!$M$3:$U$201,BF$2,0)))</f>
        <v>220</v>
      </c>
      <c r="BG170" s="4">
        <f>IF(ISERROR(VLOOKUP($BE170,Tables!$M$3:$U$201,BG$2,0)),"0",(VLOOKUP($BE170,Tables!$M$3:$U$201,BG$2,0)))</f>
        <v>88</v>
      </c>
      <c r="BH170" s="4">
        <f>IF(ISERROR(VLOOKUP($BE170,Tables!$M$3:$U$201,BH$2,0)),"0",(VLOOKUP($BE170,Tables!$M$3:$U$201,BH$2,0)))</f>
        <v>20</v>
      </c>
      <c r="BI170" s="4">
        <f>IF(ISERROR(VLOOKUP($BE170,Tables!$M$3:$U$201,BI$2,0)),"0",(VLOOKUP($BE170,Tables!$M$3:$U$201,BI$2,0)))</f>
        <v>112</v>
      </c>
      <c r="BJ170" s="4">
        <f>IF(ISERROR(VLOOKUP($BE170,Tables!$M$3:$U$201,BJ$2,0)),"0",(VLOOKUP($BE170,Tables!$M$3:$U$201,BJ$2,0)))</f>
        <v>383</v>
      </c>
      <c r="BK170" s="4">
        <f>IF(ISERROR(VLOOKUP($BE170,Tables!$M$3:$U$201,BK$2,0)),"0",(VLOOKUP($BE170,Tables!$M$3:$U$201,BK$2,0)))</f>
        <v>473</v>
      </c>
      <c r="BL170" s="4">
        <f>IF(ISERROR(VLOOKUP($BE170,Tables!$M$3:$U$201,BL$2,0)),"0",(VLOOKUP($BE170,Tables!$M$3:$U$201,BL$2,0)))</f>
        <v>-90</v>
      </c>
      <c r="BM170" s="321">
        <f>IF(ISERROR(VLOOKUP($BE170,Tables!$M$3:$U$201,BM$2,0)),"0",(VLOOKUP($BE170,Tables!$M$3:$U$201,BM$2,0)))</f>
        <v>284</v>
      </c>
      <c r="BN170" s="315">
        <v>164</v>
      </c>
      <c r="BO170" s="12">
        <f t="shared" si="73"/>
        <v>17</v>
      </c>
      <c r="BP170" s="13">
        <f t="shared" si="74"/>
        <v>1</v>
      </c>
      <c r="BQ170" s="12" t="str">
        <f t="shared" si="75"/>
        <v/>
      </c>
      <c r="BR170" s="13">
        <f t="shared" si="76"/>
        <v>1</v>
      </c>
      <c r="BS170" s="12" t="str">
        <f t="shared" si="77"/>
        <v/>
      </c>
      <c r="BT170" s="16">
        <f t="shared" si="78"/>
        <v>17000000</v>
      </c>
      <c r="BU170" s="13">
        <f t="shared" si="79"/>
        <v>1</v>
      </c>
      <c r="BV170" s="24" t="str">
        <f t="shared" si="80"/>
        <v>0</v>
      </c>
      <c r="BW170" s="14">
        <v>164</v>
      </c>
      <c r="BX170" s="16">
        <f t="shared" si="81"/>
        <v>17000000000</v>
      </c>
      <c r="BY170" s="15" t="e">
        <f>VLOOKUP(E170,#REF!,2,0)</f>
        <v>#REF!</v>
      </c>
      <c r="BZ170" s="15">
        <f t="shared" si="82"/>
        <v>17</v>
      </c>
      <c r="CA170" s="424">
        <f t="shared" si="92"/>
        <v>1</v>
      </c>
    </row>
    <row r="171" spans="1:79" ht="26.25" customHeight="1" thickBot="1" x14ac:dyDescent="0.3">
      <c r="A171" s="55"/>
      <c r="B171" s="726">
        <f t="shared" si="64"/>
        <v>165</v>
      </c>
      <c r="C171" s="727"/>
      <c r="D171" s="350"/>
      <c r="E171" s="38" t="str">
        <f t="shared" si="84"/>
        <v>boesjesman</v>
      </c>
      <c r="F171" s="39">
        <f t="shared" si="85"/>
        <v>3</v>
      </c>
      <c r="G171" s="40">
        <f t="shared" si="65"/>
        <v>40</v>
      </c>
      <c r="H171" s="41">
        <f t="shared" si="66"/>
        <v>1</v>
      </c>
      <c r="I171" s="41">
        <f t="shared" si="67"/>
        <v>0</v>
      </c>
      <c r="J171" s="41">
        <f t="shared" si="68"/>
        <v>39</v>
      </c>
      <c r="K171" s="41">
        <f t="shared" si="69"/>
        <v>11</v>
      </c>
      <c r="L171" s="41">
        <f t="shared" si="70"/>
        <v>272</v>
      </c>
      <c r="M171" s="42">
        <f t="shared" si="71"/>
        <v>-261</v>
      </c>
      <c r="N171" s="43">
        <f t="shared" si="72"/>
        <v>3</v>
      </c>
      <c r="O171" s="406" t="e">
        <f t="shared" si="91"/>
        <v>#REF!</v>
      </c>
      <c r="P171" s="406" t="e">
        <f t="shared" si="91"/>
        <v>#REF!</v>
      </c>
      <c r="Q171" s="406" t="e">
        <f t="shared" si="91"/>
        <v>#REF!</v>
      </c>
      <c r="R171" s="406" t="e">
        <f t="shared" si="91"/>
        <v>#REF!</v>
      </c>
      <c r="S171" s="406" t="e">
        <f t="shared" si="91"/>
        <v>#REF!</v>
      </c>
      <c r="T171" s="406" t="e">
        <f t="shared" si="91"/>
        <v>#REF!</v>
      </c>
      <c r="U171" s="406" t="e">
        <f t="shared" si="91"/>
        <v>#REF!</v>
      </c>
      <c r="V171" s="54" t="e">
        <f t="shared" si="91"/>
        <v>#REF!</v>
      </c>
      <c r="W171" s="407" t="e">
        <f t="shared" si="91"/>
        <v>#REF!</v>
      </c>
      <c r="X171" s="406" t="e">
        <f t="shared" si="91"/>
        <v>#REF!</v>
      </c>
      <c r="Y171" s="406" t="e">
        <f t="shared" si="91"/>
        <v>#REF!</v>
      </c>
      <c r="Z171" s="406" t="e">
        <f t="shared" si="91"/>
        <v>#REF!</v>
      </c>
      <c r="AA171" s="406" t="e">
        <f t="shared" si="91"/>
        <v>#REF!</v>
      </c>
      <c r="AB171" s="406" t="e">
        <f t="shared" si="91"/>
        <v>#REF!</v>
      </c>
      <c r="AC171" s="406" t="e">
        <f t="shared" si="91"/>
        <v>#REF!</v>
      </c>
      <c r="AD171" s="54" t="e">
        <f t="shared" si="91"/>
        <v>#REF!</v>
      </c>
      <c r="AE171" s="54"/>
      <c r="AF171" s="462">
        <f t="shared" si="63"/>
        <v>7.4999999999999997E-2</v>
      </c>
      <c r="AG171" s="54"/>
      <c r="AH171" s="463">
        <f t="shared" si="87"/>
        <v>33</v>
      </c>
      <c r="AI171" s="55"/>
      <c r="AJ171" s="481" t="str">
        <f>IF(ISERROR(VLOOKUP(E171,'2004'!$P$10:$AB$18,13,0)),"-",VLOOKUP(E171,'2004'!$P$10:$AB$18,13,0))</f>
        <v>-</v>
      </c>
      <c r="AK171" s="360" t="str">
        <f>IF(ISERROR(VLOOKUP(E171,'2005'!$P$10:$AB$18,13,0)),"-",VLOOKUP(E171,'2005'!$P$10:$AB$18,13,0))</f>
        <v>-</v>
      </c>
      <c r="AL171" s="360" t="str">
        <f>IF(ISERROR(VLOOKUP(E171,'2006'!$P$10:$AB$60,13,0)),"-",VLOOKUP(E171,'2006'!$P$10:$AB$60,13,0))</f>
        <v>-</v>
      </c>
      <c r="AM171" s="360" t="str">
        <f>IF(ISERROR(VLOOKUP(E171,'2007'!$P$10:$AB$60,13,0)),"-",VLOOKUP(E171,'2007'!$P$10:$AB$60,13,0))</f>
        <v>-</v>
      </c>
      <c r="AN171" s="360" t="str">
        <f>IF(ISERROR(VLOOKUP(E171,'2008'!$P$10:$AB$60,13,0)),"-",VLOOKUP(E171,'2008'!$P$10:$AB$60,13,0))</f>
        <v>-</v>
      </c>
      <c r="AO171" s="360" t="str">
        <f>IF(ISERROR(VLOOKUP(E171,'2009'!$P$10:$AB$80,13,0)),"-",VLOOKUP(E171,'2009'!$P$10:$AB$80,13,0))</f>
        <v>-</v>
      </c>
      <c r="AP171" s="360" t="str">
        <f>IF(ISERROR(VLOOKUP(E171,'2010'!$P$10:$AB$42,13,0)),"-",VLOOKUP(E171,'2010'!$P$10:$AB$42,13,0))</f>
        <v>-</v>
      </c>
      <c r="AQ171" s="360" t="str">
        <f>IF(ISERROR(VLOOKUP(E171,'2011'!$P$10:$AB$28,13,0)),"-",VLOOKUP(E171,'2011'!$P$10:$AB$28,13,0))</f>
        <v>-</v>
      </c>
      <c r="AR171" s="360" t="str">
        <f>IF(ISERROR(VLOOKUP(E171,'2012'!$P$10:$AB$46,13,0)),"-",VLOOKUP(E171,'2012'!$P$10:$AB$46,13,0))</f>
        <v>-</v>
      </c>
      <c r="AS171" s="360" t="str">
        <f>IF(ISERROR(VLOOKUP(E171,'2013'!$P$10:$AB$45,13,0)),"-",VLOOKUP(E171,'2013'!$P$10:$AB$45,13,0))</f>
        <v>-</v>
      </c>
      <c r="AT171" s="360" t="str">
        <f>IF(ISERROR(VLOOKUP(E171,'2014'!$P$10:$AB$43,13,0)),"-",VLOOKUP(E171,'2014'!$P$10:$AB$43,13,0))</f>
        <v>-</v>
      </c>
      <c r="AU171" s="360">
        <f>IF(ISERROR(VLOOKUP(E171,'2015'!$P$10:$AB$69,13,0)),"-",VLOOKUP(E171,'2015'!$P$10:$AB$69,13,0))</f>
        <v>57</v>
      </c>
      <c r="AV171" s="360">
        <f>IF(ISERROR(VLOOKUP(E171,'2016'!$P$10:$AB$49,13,0)),"-",VLOOKUP(E171,'2016'!$P$10:$AB$49,13,0))</f>
        <v>39</v>
      </c>
      <c r="AW171" s="458" t="str">
        <f>IF(ISERROR(VLOOKUP(E171,'2017'!$P$10:$AB$47,13,0)),"-",VLOOKUP(E171,'2017'!$P$10:$AB$47,13,0))</f>
        <v>-</v>
      </c>
      <c r="AX171" s="359" t="str">
        <f>IF(ISERROR(VLOOKUP(E171,'2018'!$P$10:$AB$55,13,0)),"-",VLOOKUP(E171,'2018'!$P$10:$AB$55,13,0))</f>
        <v>-</v>
      </c>
      <c r="AY171" s="359">
        <f>IF(ISERROR(VLOOKUP(E171,'2019'!$P$10:$AB$55,13,0)),"-",VLOOKUP(E171,'2019'!$P$10:$AB$55,13,0))</f>
        <v>33</v>
      </c>
      <c r="AZ171" s="359" t="str">
        <f>IF(ISERROR(VLOOKUP(E171,'2020'!$P$10:$AB$47,13,0)),"-",VLOOKUP(E171,'2020'!$P$10:$AB$47,13,0))</f>
        <v>-</v>
      </c>
      <c r="BA171" s="480" t="str">
        <f>IF(ISERROR(VLOOKUP(E171,'2021'!$P$10:$AB$47,13,0)),"-",VLOOKUP(E171,'2021'!$P$10:$AB$47,13,0))</f>
        <v>-</v>
      </c>
      <c r="BB171" s="358"/>
      <c r="BD171" s="25">
        <f t="shared" si="88"/>
        <v>105</v>
      </c>
      <c r="BE171" s="321" t="s">
        <v>239</v>
      </c>
      <c r="BF171" s="3">
        <f>IF(ISERROR(VLOOKUP($BE171,Tables!$M$3:$U$201,BF$2,0)),"0",(VLOOKUP($BE171,Tables!$M$3:$U$201,BF$2,0)))</f>
        <v>14</v>
      </c>
      <c r="BG171" s="4">
        <f>IF(ISERROR(VLOOKUP($BE171,Tables!$M$3:$U$201,BG$2,0)),"0",(VLOOKUP($BE171,Tables!$M$3:$U$201,BG$2,0)))</f>
        <v>5</v>
      </c>
      <c r="BH171" s="4">
        <f>IF(ISERROR(VLOOKUP($BE171,Tables!$M$3:$U$201,BH$2,0)),"0",(VLOOKUP($BE171,Tables!$M$3:$U$201,BH$2,0)))</f>
        <v>4</v>
      </c>
      <c r="BI171" s="4">
        <f>IF(ISERROR(VLOOKUP($BE171,Tables!$M$3:$U$201,BI$2,0)),"0",(VLOOKUP($BE171,Tables!$M$3:$U$201,BI$2,0)))</f>
        <v>5</v>
      </c>
      <c r="BJ171" s="4">
        <f>IF(ISERROR(VLOOKUP($BE171,Tables!$M$3:$U$201,BJ$2,0)),"0",(VLOOKUP($BE171,Tables!$M$3:$U$201,BJ$2,0)))</f>
        <v>23</v>
      </c>
      <c r="BK171" s="4">
        <f>IF(ISERROR(VLOOKUP($BE171,Tables!$M$3:$U$201,BK$2,0)),"0",(VLOOKUP($BE171,Tables!$M$3:$U$201,BK$2,0)))</f>
        <v>20</v>
      </c>
      <c r="BL171" s="4">
        <f>IF(ISERROR(VLOOKUP($BE171,Tables!$M$3:$U$201,BL$2,0)),"0",(VLOOKUP($BE171,Tables!$M$3:$U$201,BL$2,0)))</f>
        <v>3</v>
      </c>
      <c r="BM171" s="321">
        <f>IF(ISERROR(VLOOKUP($BE171,Tables!$M$3:$U$201,BM$2,0)),"0",(VLOOKUP($BE171,Tables!$M$3:$U$201,BM$2,0)))</f>
        <v>19</v>
      </c>
      <c r="BN171" s="315">
        <v>165</v>
      </c>
      <c r="BO171" s="12">
        <f t="shared" si="73"/>
        <v>105</v>
      </c>
      <c r="BP171" s="13">
        <f t="shared" si="74"/>
        <v>2</v>
      </c>
      <c r="BQ171" s="12">
        <f t="shared" si="75"/>
        <v>52</v>
      </c>
      <c r="BR171" s="13">
        <f t="shared" si="76"/>
        <v>2</v>
      </c>
      <c r="BS171" s="12">
        <f t="shared" si="77"/>
        <v>106</v>
      </c>
      <c r="BT171" s="16">
        <f t="shared" si="78"/>
        <v>105052106</v>
      </c>
      <c r="BU171" s="13">
        <f t="shared" si="79"/>
        <v>1</v>
      </c>
      <c r="BV171" s="24" t="str">
        <f t="shared" si="80"/>
        <v>0</v>
      </c>
      <c r="BW171" s="14">
        <v>165</v>
      </c>
      <c r="BX171" s="16">
        <f t="shared" si="81"/>
        <v>105052106000</v>
      </c>
      <c r="BY171" s="15" t="e">
        <f>VLOOKUP(E171,#REF!,2,0)</f>
        <v>#REF!</v>
      </c>
      <c r="BZ171" s="15">
        <f t="shared" si="82"/>
        <v>105</v>
      </c>
      <c r="CA171" s="424">
        <f t="shared" si="92"/>
        <v>1</v>
      </c>
    </row>
    <row r="172" spans="1:79" ht="26.25" customHeight="1" thickBot="1" x14ac:dyDescent="0.3">
      <c r="A172" s="55"/>
      <c r="B172" s="726">
        <f t="shared" si="64"/>
        <v>166</v>
      </c>
      <c r="C172" s="727"/>
      <c r="D172" s="350"/>
      <c r="E172" s="38" t="str">
        <f t="shared" si="84"/>
        <v>Dons</v>
      </c>
      <c r="F172" s="39">
        <f t="shared" si="85"/>
        <v>1</v>
      </c>
      <c r="G172" s="40">
        <f t="shared" si="65"/>
        <v>14</v>
      </c>
      <c r="H172" s="41">
        <f t="shared" si="66"/>
        <v>0</v>
      </c>
      <c r="I172" s="41">
        <f t="shared" si="67"/>
        <v>2</v>
      </c>
      <c r="J172" s="41">
        <f t="shared" si="68"/>
        <v>12</v>
      </c>
      <c r="K172" s="41">
        <f t="shared" si="69"/>
        <v>18</v>
      </c>
      <c r="L172" s="41">
        <f t="shared" si="70"/>
        <v>55</v>
      </c>
      <c r="M172" s="42">
        <f t="shared" si="71"/>
        <v>-37</v>
      </c>
      <c r="N172" s="43">
        <f t="shared" si="72"/>
        <v>2</v>
      </c>
      <c r="O172" s="459" t="e">
        <f t="shared" si="91"/>
        <v>#REF!</v>
      </c>
      <c r="P172" s="459" t="e">
        <f t="shared" si="91"/>
        <v>#REF!</v>
      </c>
      <c r="Q172" s="459" t="e">
        <f t="shared" si="91"/>
        <v>#REF!</v>
      </c>
      <c r="R172" s="459" t="e">
        <f t="shared" si="91"/>
        <v>#REF!</v>
      </c>
      <c r="S172" s="459" t="e">
        <f t="shared" si="91"/>
        <v>#REF!</v>
      </c>
      <c r="T172" s="459" t="e">
        <f t="shared" si="91"/>
        <v>#REF!</v>
      </c>
      <c r="U172" s="459" t="e">
        <f t="shared" si="91"/>
        <v>#REF!</v>
      </c>
      <c r="V172" s="460" t="e">
        <f t="shared" si="91"/>
        <v>#REF!</v>
      </c>
      <c r="W172" s="461" t="e">
        <f t="shared" si="91"/>
        <v>#REF!</v>
      </c>
      <c r="X172" s="459" t="e">
        <f t="shared" si="91"/>
        <v>#REF!</v>
      </c>
      <c r="Y172" s="459" t="e">
        <f t="shared" si="91"/>
        <v>#REF!</v>
      </c>
      <c r="Z172" s="459" t="e">
        <f t="shared" si="91"/>
        <v>#REF!</v>
      </c>
      <c r="AA172" s="459" t="e">
        <f t="shared" si="91"/>
        <v>#REF!</v>
      </c>
      <c r="AB172" s="459" t="e">
        <f t="shared" si="91"/>
        <v>#REF!</v>
      </c>
      <c r="AC172" s="459" t="e">
        <f t="shared" si="91"/>
        <v>#REF!</v>
      </c>
      <c r="AD172" s="460" t="e">
        <f t="shared" si="91"/>
        <v>#REF!</v>
      </c>
      <c r="AE172" s="460"/>
      <c r="AF172" s="462">
        <f>N172/G172</f>
        <v>0.14285714285714285</v>
      </c>
      <c r="AG172" s="460"/>
      <c r="AH172" s="463">
        <f t="shared" si="87"/>
        <v>33</v>
      </c>
      <c r="AI172" s="464"/>
      <c r="AJ172" s="481" t="str">
        <f>IF(ISERROR(VLOOKUP(E172,'2004'!$P$10:$AB$18,13,0)),"-",VLOOKUP(E172,'2004'!$P$10:$AB$18,13,0))</f>
        <v>-</v>
      </c>
      <c r="AK172" s="360" t="str">
        <f>IF(ISERROR(VLOOKUP(E172,'2005'!$P$10:$AB$18,13,0)),"-",VLOOKUP(E172,'2005'!$P$10:$AB$18,13,0))</f>
        <v>-</v>
      </c>
      <c r="AL172" s="360" t="str">
        <f>IF(ISERROR(VLOOKUP(E172,'2006'!$P$10:$AB$60,13,0)),"-",VLOOKUP(E172,'2006'!$P$10:$AB$60,13,0))</f>
        <v>-</v>
      </c>
      <c r="AM172" s="360" t="str">
        <f>IF(ISERROR(VLOOKUP(E172,'2007'!$P$10:$AB$60,13,0)),"-",VLOOKUP(E172,'2007'!$P$10:$AB$60,13,0))</f>
        <v>-</v>
      </c>
      <c r="AN172" s="360" t="str">
        <f>IF(ISERROR(VLOOKUP(E172,'2008'!$P$10:$AB$60,13,0)),"-",VLOOKUP(E172,'2008'!$P$10:$AB$60,13,0))</f>
        <v>-</v>
      </c>
      <c r="AO172" s="360" t="str">
        <f>IF(ISERROR(VLOOKUP(E172,'2009'!$P$10:$AB$80,13,0)),"-",VLOOKUP(E172,'2009'!$P$10:$AB$80,13,0))</f>
        <v>-</v>
      </c>
      <c r="AP172" s="360" t="str">
        <f>IF(ISERROR(VLOOKUP(E172,'2010'!$P$10:$AB$42,13,0)),"-",VLOOKUP(E172,'2010'!$P$10:$AB$42,13,0))</f>
        <v>-</v>
      </c>
      <c r="AQ172" s="360" t="str">
        <f>IF(ISERROR(VLOOKUP(E172,'2011'!$P$10:$AB$28,13,0)),"-",VLOOKUP(E172,'2011'!$P$10:$AB$28,13,0))</f>
        <v>-</v>
      </c>
      <c r="AR172" s="360" t="str">
        <f>IF(ISERROR(VLOOKUP(E172,'2012'!$P$10:$AB$46,13,0)),"-",VLOOKUP(E172,'2012'!$P$10:$AB$46,13,0))</f>
        <v>-</v>
      </c>
      <c r="AS172" s="360" t="str">
        <f>IF(ISERROR(VLOOKUP(E172,'2013'!$P$10:$AB$45,13,0)),"-",VLOOKUP(E172,'2013'!$P$10:$AB$45,13,0))</f>
        <v>-</v>
      </c>
      <c r="AT172" s="360">
        <f>IF(ISERROR(VLOOKUP(E172,'2014'!$P$10:$AB$43,13,0)),"-",VLOOKUP(E172,'2014'!$P$10:$AB$43,13,0))</f>
        <v>33</v>
      </c>
      <c r="AU172" s="360" t="str">
        <f>IF(ISERROR(VLOOKUP(E172,'2015'!$P$10:$AB$69,13,0)),"-",VLOOKUP(E172,'2015'!$P$10:$AB$69,13,0))</f>
        <v>-</v>
      </c>
      <c r="AV172" s="360" t="str">
        <f>IF(ISERROR(VLOOKUP(E172,'2016'!$P$10:$AB$49,13,0)),"-",VLOOKUP(E172,'2016'!$P$10:$AB$49,13,0))</f>
        <v>-</v>
      </c>
      <c r="AW172" s="458" t="str">
        <f>IF(ISERROR(VLOOKUP(E172,'2017'!$P$10:$AB$47,13,0)),"-",VLOOKUP(E172,'2017'!$P$10:$AB$47,13,0))</f>
        <v>-</v>
      </c>
      <c r="AX172" s="359" t="str">
        <f>IF(ISERROR(VLOOKUP(E172,'2018'!$P$10:$AB$55,13,0)),"-",VLOOKUP(E172,'2018'!$P$10:$AB$55,13,0))</f>
        <v>-</v>
      </c>
      <c r="AY172" s="359" t="str">
        <f>IF(ISERROR(VLOOKUP(E172,'2019'!$P$10:$AB$55,13,0)),"-",VLOOKUP(E172,'2019'!$P$10:$AB$55,13,0))</f>
        <v>-</v>
      </c>
      <c r="AZ172" s="359" t="str">
        <f>IF(ISERROR(VLOOKUP(E172,'2020'!$P$10:$AB$47,13,0)),"-",VLOOKUP(E172,'2020'!$P$10:$AB$47,13,0))</f>
        <v>-</v>
      </c>
      <c r="BA172" s="480" t="str">
        <f>IF(ISERROR(VLOOKUP(E172,'2021'!$P$10:$AB$47,13,0)),"-",VLOOKUP(E172,'2021'!$P$10:$AB$47,13,0))</f>
        <v>-</v>
      </c>
      <c r="BB172" s="358"/>
      <c r="BD172" s="25">
        <f t="shared" si="88"/>
        <v>106</v>
      </c>
      <c r="BE172" s="425" t="s">
        <v>281</v>
      </c>
      <c r="BF172" s="3">
        <f>IF(ISERROR(VLOOKUP($BE172,Tables!$M$3:$U$201,BF$2,0)),"0",(VLOOKUP($BE172,Tables!$M$3:$U$201,BF$2,0)))</f>
        <v>30</v>
      </c>
      <c r="BG172" s="4">
        <f>IF(ISERROR(VLOOKUP($BE172,Tables!$M$3:$U$201,BG$2,0)),"0",(VLOOKUP($BE172,Tables!$M$3:$U$201,BG$2,0)))</f>
        <v>6</v>
      </c>
      <c r="BH172" s="4">
        <f>IF(ISERROR(VLOOKUP($BE172,Tables!$M$3:$U$201,BH$2,0)),"0",(VLOOKUP($BE172,Tables!$M$3:$U$201,BH$2,0)))</f>
        <v>1</v>
      </c>
      <c r="BI172" s="4">
        <f>IF(ISERROR(VLOOKUP($BE172,Tables!$M$3:$U$201,BI$2,0)),"0",(VLOOKUP($BE172,Tables!$M$3:$U$201,BI$2,0)))</f>
        <v>23</v>
      </c>
      <c r="BJ172" s="4">
        <f>IF(ISERROR(VLOOKUP($BE172,Tables!$M$3:$U$201,BJ$2,0)),"0",(VLOOKUP($BE172,Tables!$M$3:$U$201,BJ$2,0)))</f>
        <v>23</v>
      </c>
      <c r="BK172" s="4">
        <f>IF(ISERROR(VLOOKUP($BE172,Tables!$M$3:$U$201,BK$2,0)),"0",(VLOOKUP($BE172,Tables!$M$3:$U$201,BK$2,0)))</f>
        <v>104</v>
      </c>
      <c r="BL172" s="4">
        <f>IF(ISERROR(VLOOKUP($BE172,Tables!$M$3:$U$201,BL$2,0)),"0",(VLOOKUP($BE172,Tables!$M$3:$U$201,BL$2,0)))</f>
        <v>-81</v>
      </c>
      <c r="BM172" s="425">
        <f>IF(ISERROR(VLOOKUP($BE172,Tables!$M$3:$U$201,BM$2,0)),"0",(VLOOKUP($BE172,Tables!$M$3:$U$201,BM$2,0)))</f>
        <v>19</v>
      </c>
      <c r="BN172" s="315">
        <v>166</v>
      </c>
      <c r="BO172" s="12">
        <f t="shared" si="73"/>
        <v>105</v>
      </c>
      <c r="BP172" s="13">
        <f t="shared" si="74"/>
        <v>2</v>
      </c>
      <c r="BQ172" s="12">
        <f t="shared" si="75"/>
        <v>166</v>
      </c>
      <c r="BR172" s="13">
        <f t="shared" si="76"/>
        <v>2</v>
      </c>
      <c r="BS172" s="12">
        <f t="shared" si="77"/>
        <v>106</v>
      </c>
      <c r="BT172" s="16">
        <f t="shared" si="78"/>
        <v>105166106</v>
      </c>
      <c r="BU172" s="13">
        <f t="shared" si="79"/>
        <v>1</v>
      </c>
      <c r="BV172" s="24" t="str">
        <f t="shared" si="80"/>
        <v>0</v>
      </c>
      <c r="BW172" s="14">
        <v>166</v>
      </c>
      <c r="BX172" s="16">
        <f t="shared" si="81"/>
        <v>105166106000</v>
      </c>
      <c r="BY172" s="15" t="e">
        <f>VLOOKUP(E172,#REF!,2,0)</f>
        <v>#REF!</v>
      </c>
      <c r="BZ172" s="15">
        <f t="shared" si="82"/>
        <v>106</v>
      </c>
      <c r="CA172" s="424">
        <f t="shared" si="92"/>
        <v>1</v>
      </c>
    </row>
    <row r="173" spans="1:79" ht="26.25" customHeight="1" thickBot="1" x14ac:dyDescent="0.3">
      <c r="A173" s="55"/>
      <c r="B173" s="726">
        <f t="shared" si="64"/>
        <v>167</v>
      </c>
      <c r="C173" s="727"/>
      <c r="D173" s="350"/>
      <c r="E173" s="38" t="str">
        <f t="shared" si="84"/>
        <v>Ebster</v>
      </c>
      <c r="F173" s="39">
        <f t="shared" si="85"/>
        <v>1</v>
      </c>
      <c r="G173" s="40">
        <f t="shared" si="65"/>
        <v>12</v>
      </c>
      <c r="H173" s="41">
        <f t="shared" si="66"/>
        <v>0</v>
      </c>
      <c r="I173" s="41">
        <f t="shared" si="67"/>
        <v>2</v>
      </c>
      <c r="J173" s="41">
        <f t="shared" si="68"/>
        <v>10</v>
      </c>
      <c r="K173" s="41">
        <f t="shared" si="69"/>
        <v>9</v>
      </c>
      <c r="L173" s="41">
        <f t="shared" si="70"/>
        <v>56</v>
      </c>
      <c r="M173" s="42">
        <f t="shared" si="71"/>
        <v>-47</v>
      </c>
      <c r="N173" s="43">
        <f t="shared" si="72"/>
        <v>2</v>
      </c>
      <c r="O173" s="465"/>
      <c r="P173" s="465"/>
      <c r="Q173" s="465"/>
      <c r="R173" s="465"/>
      <c r="S173" s="465"/>
      <c r="T173" s="465"/>
      <c r="U173" s="465"/>
      <c r="V173" s="466"/>
      <c r="W173" s="467"/>
      <c r="X173" s="465"/>
      <c r="Y173" s="465"/>
      <c r="Z173" s="465"/>
      <c r="AA173" s="465"/>
      <c r="AB173" s="465"/>
      <c r="AC173" s="465"/>
      <c r="AD173" s="466"/>
      <c r="AE173" s="466"/>
      <c r="AF173" s="462">
        <f t="shared" ref="AF173:AF188" si="93">N173/G173</f>
        <v>0.16666666666666666</v>
      </c>
      <c r="AG173" s="466"/>
      <c r="AH173" s="463">
        <f t="shared" si="87"/>
        <v>38</v>
      </c>
      <c r="AI173" s="468"/>
      <c r="AJ173" s="481" t="str">
        <f>IF(ISERROR(VLOOKUP(E173,'2004'!$P$10:$AB$18,13,0)),"-",VLOOKUP(E173,'2004'!$P$10:$AB$18,13,0))</f>
        <v>-</v>
      </c>
      <c r="AK173" s="360" t="str">
        <f>IF(ISERROR(VLOOKUP(E173,'2005'!$P$10:$AB$18,13,0)),"-",VLOOKUP(E173,'2005'!$P$10:$AB$18,13,0))</f>
        <v>-</v>
      </c>
      <c r="AL173" s="360" t="str">
        <f>IF(ISERROR(VLOOKUP(E173,'2006'!$P$10:$AB$60,13,0)),"-",VLOOKUP(E173,'2006'!$P$10:$AB$60,13,0))</f>
        <v>-</v>
      </c>
      <c r="AM173" s="360" t="str">
        <f>IF(ISERROR(VLOOKUP(E173,'2007'!$P$10:$AB$60,13,0)),"-",VLOOKUP(E173,'2007'!$P$10:$AB$60,13,0))</f>
        <v>-</v>
      </c>
      <c r="AN173" s="360" t="str">
        <f>IF(ISERROR(VLOOKUP(E173,'2008'!$P$10:$AB$60,13,0)),"-",VLOOKUP(E173,'2008'!$P$10:$AB$60,13,0))</f>
        <v>-</v>
      </c>
      <c r="AO173" s="360" t="str">
        <f>IF(ISERROR(VLOOKUP(E173,'2009'!$P$10:$AB$80,13,0)),"-",VLOOKUP(E173,'2009'!$P$10:$AB$80,13,0))</f>
        <v>-</v>
      </c>
      <c r="AP173" s="360" t="str">
        <f>IF(ISERROR(VLOOKUP(E173,'2010'!$P$10:$AB$42,13,0)),"-",VLOOKUP(E173,'2010'!$P$10:$AB$42,13,0))</f>
        <v>-</v>
      </c>
      <c r="AQ173" s="360" t="str">
        <f>IF(ISERROR(VLOOKUP(E173,'2011'!$P$10:$AB$28,13,0)),"-",VLOOKUP(E173,'2011'!$P$10:$AB$28,13,0))</f>
        <v>-</v>
      </c>
      <c r="AR173" s="360" t="str">
        <f>IF(ISERROR(VLOOKUP(E173,'2012'!$P$10:$AB$46,13,0)),"-",VLOOKUP(E173,'2012'!$P$10:$AB$46,13,0))</f>
        <v>-</v>
      </c>
      <c r="AS173" s="360" t="str">
        <f>IF(ISERROR(VLOOKUP(E173,'2013'!$P$10:$AB$45,13,0)),"-",VLOOKUP(E173,'2013'!$P$10:$AB$45,13,0))</f>
        <v>-</v>
      </c>
      <c r="AT173" s="360" t="str">
        <f>IF(ISERROR(VLOOKUP(E173,'2014'!$P$10:$AB$43,13,0)),"-",VLOOKUP(E173,'2014'!$P$10:$AB$43,13,0))</f>
        <v>-</v>
      </c>
      <c r="AU173" s="360" t="str">
        <f>IF(ISERROR(VLOOKUP(E173,'2015'!$P$10:$AB$69,13,0)),"-",VLOOKUP(E173,'2015'!$P$10:$AB$69,13,0))</f>
        <v>-</v>
      </c>
      <c r="AV173" s="360" t="str">
        <f>IF(ISERROR(VLOOKUP(E173,'2016'!$P$10:$AB$49,13,0)),"-",VLOOKUP(E173,'2016'!$P$10:$AB$49,13,0))</f>
        <v>-</v>
      </c>
      <c r="AW173" s="458" t="str">
        <f>IF(ISERROR(VLOOKUP(E173,'2017'!$P$10:$AB$47,13,0)),"-",VLOOKUP(E173,'2017'!$P$10:$AB$47,13,0))</f>
        <v>-</v>
      </c>
      <c r="AX173" s="359" t="str">
        <f>IF(ISERROR(VLOOKUP(E173,'2018'!$P$10:$AB$55,13,0)),"-",VLOOKUP(E173,'2018'!$P$10:$AB$55,13,0))</f>
        <v>-</v>
      </c>
      <c r="AY173" s="359">
        <f>IF(ISERROR(VLOOKUP(E173,'2019'!$P$10:$AB$55,13,0)),"-",VLOOKUP(E173,'2019'!$P$10:$AB$55,13,0))</f>
        <v>38</v>
      </c>
      <c r="AZ173" s="359" t="str">
        <f>IF(ISERROR(VLOOKUP(E173,'2020'!$P$10:$AB$47,13,0)),"-",VLOOKUP(E173,'2020'!$P$10:$AB$47,13,0))</f>
        <v>-</v>
      </c>
      <c r="BA173" s="480" t="str">
        <f>IF(ISERROR(VLOOKUP(E173,'2021'!$P$10:$AB$47,13,0)),"-",VLOOKUP(E173,'2021'!$P$10:$AB$47,13,0))</f>
        <v>-</v>
      </c>
      <c r="BB173" s="423"/>
      <c r="BD173" s="25">
        <f t="shared" si="88"/>
        <v>70</v>
      </c>
      <c r="BE173" s="425" t="s">
        <v>636</v>
      </c>
      <c r="BF173" s="3">
        <f>IF(ISERROR(VLOOKUP($BE173,Tables!$M$3:$U$201,BF$2,0)),"0",(VLOOKUP($BE173,Tables!$M$3:$U$201,BF$2,0)))</f>
        <v>24</v>
      </c>
      <c r="BG173" s="4">
        <f>IF(ISERROR(VLOOKUP($BE173,Tables!$M$3:$U$201,BG$2,0)),"0",(VLOOKUP($BE173,Tables!$M$3:$U$201,BG$2,0)))</f>
        <v>12</v>
      </c>
      <c r="BH173" s="4">
        <f>IF(ISERROR(VLOOKUP($BE173,Tables!$M$3:$U$201,BH$2,0)),"0",(VLOOKUP($BE173,Tables!$M$3:$U$201,BH$2,0)))</f>
        <v>1</v>
      </c>
      <c r="BI173" s="4">
        <f>IF(ISERROR(VLOOKUP($BE173,Tables!$M$3:$U$201,BI$2,0)),"0",(VLOOKUP($BE173,Tables!$M$3:$U$201,BI$2,0)))</f>
        <v>11</v>
      </c>
      <c r="BJ173" s="4">
        <f>IF(ISERROR(VLOOKUP($BE173,Tables!$M$3:$U$201,BJ$2,0)),"0",(VLOOKUP($BE173,Tables!$M$3:$U$201,BJ$2,0)))</f>
        <v>34</v>
      </c>
      <c r="BK173" s="4">
        <f>IF(ISERROR(VLOOKUP($BE173,Tables!$M$3:$U$201,BK$2,0)),"0",(VLOOKUP($BE173,Tables!$M$3:$U$201,BK$2,0)))</f>
        <v>48</v>
      </c>
      <c r="BL173" s="4">
        <f>IF(ISERROR(VLOOKUP($BE173,Tables!$M$3:$U$201,BL$2,0)),"0",(VLOOKUP($BE173,Tables!$M$3:$U$201,BL$2,0)))</f>
        <v>-14</v>
      </c>
      <c r="BM173" s="425">
        <f>IF(ISERROR(VLOOKUP($BE173,Tables!$M$3:$U$201,BM$2,0)),"0",(VLOOKUP($BE173,Tables!$M$3:$U$201,BM$2,0)))</f>
        <v>37</v>
      </c>
      <c r="BN173" s="424">
        <v>167</v>
      </c>
      <c r="BO173" s="12">
        <f t="shared" si="73"/>
        <v>69</v>
      </c>
      <c r="BP173" s="13">
        <f t="shared" si="74"/>
        <v>3</v>
      </c>
      <c r="BQ173" s="12">
        <f t="shared" si="75"/>
        <v>74</v>
      </c>
      <c r="BR173" s="13">
        <f t="shared" si="76"/>
        <v>6</v>
      </c>
      <c r="BS173" s="12">
        <f t="shared" si="77"/>
        <v>91</v>
      </c>
      <c r="BT173" s="16">
        <f t="shared" si="78"/>
        <v>69074091</v>
      </c>
      <c r="BU173" s="13">
        <f t="shared" si="79"/>
        <v>1</v>
      </c>
      <c r="BV173" s="24" t="str">
        <f t="shared" si="80"/>
        <v>0</v>
      </c>
      <c r="BW173" s="14">
        <v>167</v>
      </c>
      <c r="BX173" s="16">
        <f t="shared" si="81"/>
        <v>69074091000</v>
      </c>
      <c r="BY173" s="15"/>
      <c r="BZ173" s="15">
        <f t="shared" si="82"/>
        <v>70</v>
      </c>
      <c r="CA173" s="424">
        <f t="shared" si="92"/>
        <v>1</v>
      </c>
    </row>
    <row r="174" spans="1:79" ht="26.25" customHeight="1" thickBot="1" x14ac:dyDescent="0.3">
      <c r="A174" s="55"/>
      <c r="B174" s="726">
        <f t="shared" si="64"/>
        <v>168</v>
      </c>
      <c r="C174" s="727"/>
      <c r="D174" s="350"/>
      <c r="E174" s="38" t="str">
        <f t="shared" si="84"/>
        <v>choanarchytm</v>
      </c>
      <c r="F174" s="39">
        <f t="shared" si="85"/>
        <v>1</v>
      </c>
      <c r="G174" s="40">
        <f t="shared" si="65"/>
        <v>16</v>
      </c>
      <c r="H174" s="41">
        <f t="shared" si="66"/>
        <v>0</v>
      </c>
      <c r="I174" s="41">
        <f t="shared" si="67"/>
        <v>2</v>
      </c>
      <c r="J174" s="41">
        <f t="shared" si="68"/>
        <v>14</v>
      </c>
      <c r="K174" s="41">
        <f t="shared" si="69"/>
        <v>4</v>
      </c>
      <c r="L174" s="41">
        <f t="shared" si="70"/>
        <v>66</v>
      </c>
      <c r="M174" s="42">
        <f t="shared" si="71"/>
        <v>-62</v>
      </c>
      <c r="N174" s="43">
        <f t="shared" si="72"/>
        <v>2</v>
      </c>
      <c r="O174" s="406"/>
      <c r="P174" s="406"/>
      <c r="Q174" s="406"/>
      <c r="R174" s="406"/>
      <c r="S174" s="406"/>
      <c r="T174" s="406"/>
      <c r="U174" s="406"/>
      <c r="V174" s="54"/>
      <c r="W174" s="407"/>
      <c r="X174" s="406"/>
      <c r="Y174" s="406"/>
      <c r="Z174" s="406"/>
      <c r="AA174" s="406"/>
      <c r="AB174" s="406"/>
      <c r="AC174" s="406"/>
      <c r="AD174" s="54"/>
      <c r="AE174" s="54"/>
      <c r="AF174" s="462">
        <f t="shared" si="93"/>
        <v>0.125</v>
      </c>
      <c r="AG174" s="54"/>
      <c r="AH174" s="463">
        <f t="shared" si="87"/>
        <v>31</v>
      </c>
      <c r="AI174" s="55"/>
      <c r="AJ174" s="481" t="str">
        <f>IF(ISERROR(VLOOKUP(E174,'2004'!$P$10:$AB$18,13,0)),"-",VLOOKUP(E174,'2004'!$P$10:$AB$18,13,0))</f>
        <v>-</v>
      </c>
      <c r="AK174" s="360" t="str">
        <f>IF(ISERROR(VLOOKUP(E174,'2005'!$P$10:$AB$18,13,0)),"-",VLOOKUP(E174,'2005'!$P$10:$AB$18,13,0))</f>
        <v>-</v>
      </c>
      <c r="AL174" s="360" t="str">
        <f>IF(ISERROR(VLOOKUP(E174,'2006'!$P$10:$AB$60,13,0)),"-",VLOOKUP(E174,'2006'!$P$10:$AB$60,13,0))</f>
        <v>-</v>
      </c>
      <c r="AM174" s="360" t="str">
        <f>IF(ISERROR(VLOOKUP(E174,'2007'!$P$10:$AB$60,13,0)),"-",VLOOKUP(E174,'2007'!$P$10:$AB$60,13,0))</f>
        <v>-</v>
      </c>
      <c r="AN174" s="360" t="str">
        <f>IF(ISERROR(VLOOKUP(E174,'2008'!$P$10:$AB$60,13,0)),"-",VLOOKUP(E174,'2008'!$P$10:$AB$60,13,0))</f>
        <v>-</v>
      </c>
      <c r="AO174" s="360" t="str">
        <f>IF(ISERROR(VLOOKUP(E174,'2009'!$P$10:$AB$80,13,0)),"-",VLOOKUP(E174,'2009'!$P$10:$AB$80,13,0))</f>
        <v>-</v>
      </c>
      <c r="AP174" s="360">
        <f>IF(ISERROR(VLOOKUP(E174,'2010'!$P$10:$AB$42,13,0)),"-",VLOOKUP(E174,'2010'!$P$10:$AB$42,13,0))</f>
        <v>31</v>
      </c>
      <c r="AQ174" s="360" t="str">
        <f>IF(ISERROR(VLOOKUP(E174,'2011'!$P$10:$AB$28,13,0)),"-",VLOOKUP(E174,'2011'!$P$10:$AB$28,13,0))</f>
        <v>-</v>
      </c>
      <c r="AR174" s="360" t="str">
        <f>IF(ISERROR(VLOOKUP(E174,'2012'!$P$10:$AB$46,13,0)),"-",VLOOKUP(E174,'2012'!$P$10:$AB$46,13,0))</f>
        <v>-</v>
      </c>
      <c r="AS174" s="360" t="str">
        <f>IF(ISERROR(VLOOKUP(E174,'2013'!$P$10:$AB$45,13,0)),"-",VLOOKUP(E174,'2013'!$P$10:$AB$45,13,0))</f>
        <v>-</v>
      </c>
      <c r="AT174" s="360" t="str">
        <f>IF(ISERROR(VLOOKUP(E174,'2014'!$P$10:$AB$43,13,0)),"-",VLOOKUP(E174,'2014'!$P$10:$AB$43,13,0))</f>
        <v>-</v>
      </c>
      <c r="AU174" s="360" t="str">
        <f>IF(ISERROR(VLOOKUP(E174,'2015'!$P$10:$AB$69,13,0)),"-",VLOOKUP(E174,'2015'!$P$10:$AB$69,13,0))</f>
        <v>-</v>
      </c>
      <c r="AV174" s="360" t="str">
        <f>IF(ISERROR(VLOOKUP(E174,'2016'!$P$10:$AB$49,13,0)),"-",VLOOKUP(E174,'2016'!$P$10:$AB$49,13,0))</f>
        <v>-</v>
      </c>
      <c r="AW174" s="458" t="str">
        <f>IF(ISERROR(VLOOKUP(E174,'2017'!$P$10:$AB$47,13,0)),"-",VLOOKUP(E174,'2017'!$P$10:$AB$47,13,0))</f>
        <v>-</v>
      </c>
      <c r="AX174" s="359" t="str">
        <f>IF(ISERROR(VLOOKUP(E174,'2018'!$P$10:$AB$55,13,0)),"-",VLOOKUP(E174,'2018'!$P$10:$AB$55,13,0))</f>
        <v>-</v>
      </c>
      <c r="AY174" s="359" t="str">
        <f>IF(ISERROR(VLOOKUP(E174,'2019'!$P$10:$AB$55,13,0)),"-",VLOOKUP(E174,'2019'!$P$10:$AB$55,13,0))</f>
        <v>-</v>
      </c>
      <c r="AZ174" s="359" t="str">
        <f>IF(ISERROR(VLOOKUP(E174,'2020'!$P$10:$AB$47,13,0)),"-",VLOOKUP(E174,'2020'!$P$10:$AB$47,13,0))</f>
        <v>-</v>
      </c>
      <c r="BA174" s="480" t="str">
        <f>IF(ISERROR(VLOOKUP(E174,'2021'!$P$10:$AB$47,13,0)),"-",VLOOKUP(E174,'2021'!$P$10:$AB$47,13,0))</f>
        <v>-</v>
      </c>
      <c r="BB174" s="423"/>
      <c r="BD174" s="25">
        <f t="shared" si="88"/>
        <v>76</v>
      </c>
      <c r="BE174" s="425" t="s">
        <v>640</v>
      </c>
      <c r="BF174" s="3">
        <f>IF(ISERROR(VLOOKUP($BE174,Tables!$M$3:$U$201,BF$2,0)),"0",(VLOOKUP($BE174,Tables!$M$3:$U$201,BF$2,0)))</f>
        <v>32</v>
      </c>
      <c r="BG174" s="4">
        <f>IF(ISERROR(VLOOKUP($BE174,Tables!$M$3:$U$201,BG$2,0)),"0",(VLOOKUP($BE174,Tables!$M$3:$U$201,BG$2,0)))</f>
        <v>10</v>
      </c>
      <c r="BH174" s="4">
        <f>IF(ISERROR(VLOOKUP($BE174,Tables!$M$3:$U$201,BH$2,0)),"0",(VLOOKUP($BE174,Tables!$M$3:$U$201,BH$2,0)))</f>
        <v>3</v>
      </c>
      <c r="BI174" s="4">
        <f>IF(ISERROR(VLOOKUP($BE174,Tables!$M$3:$U$201,BI$2,0)),"0",(VLOOKUP($BE174,Tables!$M$3:$U$201,BI$2,0)))</f>
        <v>19</v>
      </c>
      <c r="BJ174" s="4">
        <f>IF(ISERROR(VLOOKUP($BE174,Tables!$M$3:$U$201,BJ$2,0)),"0",(VLOOKUP($BE174,Tables!$M$3:$U$201,BJ$2,0)))</f>
        <v>49</v>
      </c>
      <c r="BK174" s="4">
        <f>IF(ISERROR(VLOOKUP($BE174,Tables!$M$3:$U$201,BK$2,0)),"0",(VLOOKUP($BE174,Tables!$M$3:$U$201,BK$2,0)))</f>
        <v>55</v>
      </c>
      <c r="BL174" s="4">
        <f>IF(ISERROR(VLOOKUP($BE174,Tables!$M$3:$U$201,BL$2,0)),"0",(VLOOKUP($BE174,Tables!$M$3:$U$201,BL$2,0)))</f>
        <v>-6</v>
      </c>
      <c r="BM174" s="425">
        <f>IF(ISERROR(VLOOKUP($BE174,Tables!$M$3:$U$201,BM$2,0)),"0",(VLOOKUP($BE174,Tables!$M$3:$U$201,BM$2,0)))</f>
        <v>33</v>
      </c>
      <c r="BN174" s="424">
        <v>168</v>
      </c>
      <c r="BO174" s="12">
        <f t="shared" si="73"/>
        <v>75</v>
      </c>
      <c r="BP174" s="13">
        <f t="shared" si="74"/>
        <v>3</v>
      </c>
      <c r="BQ174" s="12">
        <f t="shared" si="75"/>
        <v>60</v>
      </c>
      <c r="BR174" s="13">
        <f t="shared" si="76"/>
        <v>1</v>
      </c>
      <c r="BS174" s="12" t="str">
        <f t="shared" si="77"/>
        <v/>
      </c>
      <c r="BT174" s="16">
        <f t="shared" si="78"/>
        <v>75060000</v>
      </c>
      <c r="BU174" s="13">
        <f t="shared" si="79"/>
        <v>1</v>
      </c>
      <c r="BV174" s="24" t="str">
        <f t="shared" si="80"/>
        <v>0</v>
      </c>
      <c r="BW174" s="14">
        <v>168</v>
      </c>
      <c r="BX174" s="16">
        <f t="shared" si="81"/>
        <v>75060000000</v>
      </c>
      <c r="BY174" s="15"/>
      <c r="BZ174" s="15">
        <f t="shared" si="82"/>
        <v>76</v>
      </c>
      <c r="CA174" s="424">
        <f t="shared" si="92"/>
        <v>1</v>
      </c>
    </row>
    <row r="175" spans="1:79" ht="26.25" customHeight="1" thickBot="1" x14ac:dyDescent="0.3">
      <c r="A175" s="55"/>
      <c r="B175" s="726">
        <f t="shared" si="64"/>
        <v>169</v>
      </c>
      <c r="C175" s="727"/>
      <c r="D175" s="350"/>
      <c r="E175" s="38" t="str">
        <f t="shared" si="84"/>
        <v>rudiporto</v>
      </c>
      <c r="F175" s="39">
        <f t="shared" si="85"/>
        <v>1</v>
      </c>
      <c r="G175" s="40">
        <f t="shared" si="65"/>
        <v>10</v>
      </c>
      <c r="H175" s="41">
        <f t="shared" si="66"/>
        <v>0</v>
      </c>
      <c r="I175" s="41">
        <f t="shared" si="67"/>
        <v>1</v>
      </c>
      <c r="J175" s="41">
        <f t="shared" si="68"/>
        <v>9</v>
      </c>
      <c r="K175" s="41">
        <f t="shared" si="69"/>
        <v>7</v>
      </c>
      <c r="L175" s="41">
        <f t="shared" si="70"/>
        <v>44</v>
      </c>
      <c r="M175" s="42">
        <f t="shared" si="71"/>
        <v>-37</v>
      </c>
      <c r="N175" s="43">
        <f t="shared" si="72"/>
        <v>1</v>
      </c>
      <c r="O175" s="406"/>
      <c r="P175" s="406"/>
      <c r="Q175" s="406"/>
      <c r="R175" s="406"/>
      <c r="S175" s="406"/>
      <c r="T175" s="406"/>
      <c r="U175" s="406"/>
      <c r="V175" s="54"/>
      <c r="W175" s="407"/>
      <c r="X175" s="406"/>
      <c r="Y175" s="406"/>
      <c r="Z175" s="406"/>
      <c r="AA175" s="406"/>
      <c r="AB175" s="406"/>
      <c r="AC175" s="406"/>
      <c r="AD175" s="54"/>
      <c r="AE175" s="54"/>
      <c r="AF175" s="462">
        <f t="shared" si="93"/>
        <v>0.1</v>
      </c>
      <c r="AG175" s="54"/>
      <c r="AH175" s="463">
        <f t="shared" si="87"/>
        <v>39</v>
      </c>
      <c r="AI175" s="55"/>
      <c r="AJ175" s="481" t="str">
        <f>IF(ISERROR(VLOOKUP(E175,'2004'!$P$10:$AB$18,13,0)),"-",VLOOKUP(E175,'2004'!$P$10:$AB$18,13,0))</f>
        <v>-</v>
      </c>
      <c r="AK175" s="360" t="str">
        <f>IF(ISERROR(VLOOKUP(E175,'2005'!$P$10:$AB$18,13,0)),"-",VLOOKUP(E175,'2005'!$P$10:$AB$18,13,0))</f>
        <v>-</v>
      </c>
      <c r="AL175" s="360" t="str">
        <f>IF(ISERROR(VLOOKUP(E175,'2006'!$P$10:$AB$60,13,0)),"-",VLOOKUP(E175,'2006'!$P$10:$AB$60,13,0))</f>
        <v>-</v>
      </c>
      <c r="AM175" s="360" t="str">
        <f>IF(ISERROR(VLOOKUP(E175,'2007'!$P$10:$AB$60,13,0)),"-",VLOOKUP(E175,'2007'!$P$10:$AB$60,13,0))</f>
        <v>-</v>
      </c>
      <c r="AN175" s="360" t="str">
        <f>IF(ISERROR(VLOOKUP(E175,'2008'!$P$10:$AB$60,13,0)),"-",VLOOKUP(E175,'2008'!$P$10:$AB$60,13,0))</f>
        <v>-</v>
      </c>
      <c r="AO175" s="360" t="str">
        <f>IF(ISERROR(VLOOKUP(E175,'2009'!$P$10:$AB$80,13,0)),"-",VLOOKUP(E175,'2009'!$P$10:$AB$80,13,0))</f>
        <v>-</v>
      </c>
      <c r="AP175" s="360" t="str">
        <f>IF(ISERROR(VLOOKUP(E175,'2010'!$P$10:$AB$42,13,0)),"-",VLOOKUP(E175,'2010'!$P$10:$AB$42,13,0))</f>
        <v>-</v>
      </c>
      <c r="AQ175" s="360" t="str">
        <f>IF(ISERROR(VLOOKUP(E175,'2011'!$P$10:$AB$28,13,0)),"-",VLOOKUP(E175,'2011'!$P$10:$AB$28,13,0))</f>
        <v>-</v>
      </c>
      <c r="AR175" s="360" t="str">
        <f>IF(ISERROR(VLOOKUP(E175,'2012'!$P$10:$AB$46,13,0)),"-",VLOOKUP(E175,'2012'!$P$10:$AB$46,13,0))</f>
        <v>-</v>
      </c>
      <c r="AS175" s="360" t="str">
        <f>IF(ISERROR(VLOOKUP(E175,'2013'!$P$10:$AB$45,13,0)),"-",VLOOKUP(E175,'2013'!$P$10:$AB$45,13,0))</f>
        <v>-</v>
      </c>
      <c r="AT175" s="360" t="str">
        <f>IF(ISERROR(VLOOKUP(E175,'2014'!$P$10:$AB$43,13,0)),"-",VLOOKUP(E175,'2014'!$P$10:$AB$43,13,0))</f>
        <v>-</v>
      </c>
      <c r="AU175" s="360" t="str">
        <f>IF(ISERROR(VLOOKUP(E175,'2015'!$P$10:$AB$69,13,0)),"-",VLOOKUP(E175,'2015'!$P$10:$AB$69,13,0))</f>
        <v>-</v>
      </c>
      <c r="AV175" s="360" t="str">
        <f>IF(ISERROR(VLOOKUP(E175,'2016'!$P$10:$AB$49,13,0)),"-",VLOOKUP(E175,'2016'!$P$10:$AB$49,13,0))</f>
        <v>-</v>
      </c>
      <c r="AW175" s="458" t="str">
        <f>IF(ISERROR(VLOOKUP(E175,'2017'!$P$10:$AB$47,13,0)),"-",VLOOKUP(E175,'2017'!$P$10:$AB$47,13,0))</f>
        <v>-</v>
      </c>
      <c r="AX175" s="359" t="str">
        <f>IF(ISERROR(VLOOKUP(E175,'2018'!$P$10:$AB$55,13,0)),"-",VLOOKUP(E175,'2018'!$P$10:$AB$55,13,0))</f>
        <v>-</v>
      </c>
      <c r="AY175" s="359">
        <f>IF(ISERROR(VLOOKUP(E175,'2019'!$P$10:$AB$55,13,0)),"-",VLOOKUP(E175,'2019'!$P$10:$AB$55,13,0))</f>
        <v>39</v>
      </c>
      <c r="AZ175" s="359" t="str">
        <f>IF(ISERROR(VLOOKUP(E175,'2020'!$P$10:$AB$47,13,0)),"-",VLOOKUP(E175,'2020'!$P$10:$AB$47,13,0))</f>
        <v>-</v>
      </c>
      <c r="BA175" s="480" t="str">
        <f>IF(ISERROR(VLOOKUP(E175,'2021'!$P$10:$AB$47,13,0)),"-",VLOOKUP(E175,'2021'!$P$10:$AB$47,13,0))</f>
        <v>-</v>
      </c>
      <c r="BB175" s="423"/>
      <c r="BD175" s="25">
        <f t="shared" si="88"/>
        <v>113</v>
      </c>
      <c r="BE175" s="425" t="s">
        <v>637</v>
      </c>
      <c r="BF175" s="3">
        <f>IF(ISERROR(VLOOKUP($BE175,Tables!$M$3:$U$201,BF$2,0)),"0",(VLOOKUP($BE175,Tables!$M$3:$U$201,BF$2,0)))</f>
        <v>16</v>
      </c>
      <c r="BG175" s="4">
        <f>IF(ISERROR(VLOOKUP($BE175,Tables!$M$3:$U$201,BG$2,0)),"0",(VLOOKUP($BE175,Tables!$M$3:$U$201,BG$2,0)))</f>
        <v>3</v>
      </c>
      <c r="BH175" s="4">
        <f>IF(ISERROR(VLOOKUP($BE175,Tables!$M$3:$U$201,BH$2,0)),"0",(VLOOKUP($BE175,Tables!$M$3:$U$201,BH$2,0)))</f>
        <v>5</v>
      </c>
      <c r="BI175" s="4">
        <f>IF(ISERROR(VLOOKUP($BE175,Tables!$M$3:$U$201,BI$2,0)),"0",(VLOOKUP($BE175,Tables!$M$3:$U$201,BI$2,0)))</f>
        <v>8</v>
      </c>
      <c r="BJ175" s="4">
        <f>IF(ISERROR(VLOOKUP($BE175,Tables!$M$3:$U$201,BJ$2,0)),"0",(VLOOKUP($BE175,Tables!$M$3:$U$201,BJ$2,0)))</f>
        <v>15</v>
      </c>
      <c r="BK175" s="4">
        <f>IF(ISERROR(VLOOKUP($BE175,Tables!$M$3:$U$201,BK$2,0)),"0",(VLOOKUP($BE175,Tables!$M$3:$U$201,BK$2,0)))</f>
        <v>29</v>
      </c>
      <c r="BL175" s="4">
        <f>IF(ISERROR(VLOOKUP($BE175,Tables!$M$3:$U$201,BL$2,0)),"0",(VLOOKUP($BE175,Tables!$M$3:$U$201,BL$2,0)))</f>
        <v>-14</v>
      </c>
      <c r="BM175" s="425">
        <f>IF(ISERROR(VLOOKUP($BE175,Tables!$M$3:$U$201,BM$2,0)),"0",(VLOOKUP($BE175,Tables!$M$3:$U$201,BM$2,0)))</f>
        <v>14</v>
      </c>
      <c r="BN175" s="424">
        <v>169</v>
      </c>
      <c r="BO175" s="12">
        <f t="shared" si="73"/>
        <v>113</v>
      </c>
      <c r="BP175" s="13">
        <f t="shared" si="74"/>
        <v>2</v>
      </c>
      <c r="BQ175" s="12">
        <f t="shared" si="75"/>
        <v>74</v>
      </c>
      <c r="BR175" s="13">
        <f t="shared" si="76"/>
        <v>6</v>
      </c>
      <c r="BS175" s="12">
        <f t="shared" si="77"/>
        <v>132</v>
      </c>
      <c r="BT175" s="16">
        <f t="shared" si="78"/>
        <v>113074132</v>
      </c>
      <c r="BU175" s="13">
        <f t="shared" si="79"/>
        <v>1</v>
      </c>
      <c r="BV175" s="24" t="str">
        <f t="shared" si="80"/>
        <v>0</v>
      </c>
      <c r="BW175" s="14">
        <v>169</v>
      </c>
      <c r="BX175" s="16">
        <f t="shared" si="81"/>
        <v>113074132000</v>
      </c>
      <c r="BY175" s="15"/>
      <c r="BZ175" s="15">
        <f t="shared" si="82"/>
        <v>113</v>
      </c>
      <c r="CA175" s="424">
        <f t="shared" si="92"/>
        <v>1</v>
      </c>
    </row>
    <row r="176" spans="1:79" ht="26.25" customHeight="1" thickBot="1" x14ac:dyDescent="0.3">
      <c r="A176" s="55"/>
      <c r="B176" s="726">
        <f t="shared" si="64"/>
        <v>170</v>
      </c>
      <c r="C176" s="727"/>
      <c r="D176" s="350"/>
      <c r="E176" s="38" t="str">
        <f t="shared" si="84"/>
        <v>Enbino</v>
      </c>
      <c r="F176" s="39">
        <f t="shared" si="85"/>
        <v>1</v>
      </c>
      <c r="G176" s="40">
        <f t="shared" si="65"/>
        <v>12</v>
      </c>
      <c r="H176" s="41">
        <f t="shared" si="66"/>
        <v>0</v>
      </c>
      <c r="I176" s="41">
        <f t="shared" si="67"/>
        <v>1</v>
      </c>
      <c r="J176" s="41">
        <f t="shared" si="68"/>
        <v>11</v>
      </c>
      <c r="K176" s="41">
        <f t="shared" si="69"/>
        <v>6</v>
      </c>
      <c r="L176" s="41">
        <f t="shared" si="70"/>
        <v>43</v>
      </c>
      <c r="M176" s="42">
        <f t="shared" si="71"/>
        <v>-37</v>
      </c>
      <c r="N176" s="43">
        <f t="shared" si="72"/>
        <v>1</v>
      </c>
      <c r="O176" s="406"/>
      <c r="P176" s="406"/>
      <c r="Q176" s="406"/>
      <c r="R176" s="406"/>
      <c r="S176" s="406"/>
      <c r="T176" s="406"/>
      <c r="U176" s="406"/>
      <c r="V176" s="54"/>
      <c r="W176" s="407"/>
      <c r="X176" s="406"/>
      <c r="Y176" s="406"/>
      <c r="Z176" s="406"/>
      <c r="AA176" s="406"/>
      <c r="AB176" s="406"/>
      <c r="AC176" s="406"/>
      <c r="AD176" s="54"/>
      <c r="AE176" s="54"/>
      <c r="AF176" s="462">
        <f t="shared" si="93"/>
        <v>8.3333333333333329E-2</v>
      </c>
      <c r="AG176" s="54"/>
      <c r="AH176" s="463">
        <f t="shared" si="87"/>
        <v>32</v>
      </c>
      <c r="AI176" s="55"/>
      <c r="AJ176" s="481" t="str">
        <f>IF(ISERROR(VLOOKUP(E176,'2004'!$P$10:$AB$18,13,0)),"-",VLOOKUP(E176,'2004'!$P$10:$AB$18,13,0))</f>
        <v>-</v>
      </c>
      <c r="AK176" s="360" t="str">
        <f>IF(ISERROR(VLOOKUP(E176,'2005'!$P$10:$AB$18,13,0)),"-",VLOOKUP(E176,'2005'!$P$10:$AB$18,13,0))</f>
        <v>-</v>
      </c>
      <c r="AL176" s="360" t="str">
        <f>IF(ISERROR(VLOOKUP(E176,'2006'!$P$10:$AB$60,13,0)),"-",VLOOKUP(E176,'2006'!$P$10:$AB$60,13,0))</f>
        <v>-</v>
      </c>
      <c r="AM176" s="360" t="str">
        <f>IF(ISERROR(VLOOKUP(E176,'2007'!$P$10:$AB$60,13,0)),"-",VLOOKUP(E176,'2007'!$P$10:$AB$60,13,0))</f>
        <v>-</v>
      </c>
      <c r="AN176" s="360" t="str">
        <f>IF(ISERROR(VLOOKUP(E176,'2008'!$P$10:$AB$60,13,0)),"-",VLOOKUP(E176,'2008'!$P$10:$AB$60,13,0))</f>
        <v>-</v>
      </c>
      <c r="AO176" s="360" t="str">
        <f>IF(ISERROR(VLOOKUP(E176,'2009'!$P$10:$AB$80,13,0)),"-",VLOOKUP(E176,'2009'!$P$10:$AB$80,13,0))</f>
        <v>-</v>
      </c>
      <c r="AP176" s="360" t="str">
        <f>IF(ISERROR(VLOOKUP(E176,'2010'!$P$10:$AB$42,13,0)),"-",VLOOKUP(E176,'2010'!$P$10:$AB$42,13,0))</f>
        <v>-</v>
      </c>
      <c r="AQ176" s="360" t="str">
        <f>IF(ISERROR(VLOOKUP(E176,'2011'!$P$10:$AB$28,13,0)),"-",VLOOKUP(E176,'2011'!$P$10:$AB$28,13,0))</f>
        <v>-</v>
      </c>
      <c r="AR176" s="360" t="str">
        <f>IF(ISERROR(VLOOKUP(E176,'2012'!$P$10:$AB$46,13,0)),"-",VLOOKUP(E176,'2012'!$P$10:$AB$46,13,0))</f>
        <v>-</v>
      </c>
      <c r="AS176" s="360" t="str">
        <f>IF(ISERROR(VLOOKUP(E176,'2013'!$P$10:$AB$45,13,0)),"-",VLOOKUP(E176,'2013'!$P$10:$AB$45,13,0))</f>
        <v>-</v>
      </c>
      <c r="AT176" s="360" t="str">
        <f>IF(ISERROR(VLOOKUP(E176,'2014'!$P$10:$AB$43,13,0)),"-",VLOOKUP(E176,'2014'!$P$10:$AB$43,13,0))</f>
        <v>-</v>
      </c>
      <c r="AU176" s="360" t="str">
        <f>IF(ISERROR(VLOOKUP(E176,'2015'!$P$10:$AB$69,13,0)),"-",VLOOKUP(E176,'2015'!$P$10:$AB$69,13,0))</f>
        <v>-</v>
      </c>
      <c r="AV176" s="360" t="str">
        <f>IF(ISERROR(VLOOKUP(E176,'2016'!$P$10:$AB$49,13,0)),"-",VLOOKUP(E176,'2016'!$P$10:$AB$49,13,0))</f>
        <v>-</v>
      </c>
      <c r="AW176" s="458">
        <f>IF(ISERROR(VLOOKUP(E176,'2017'!$P$10:$AB$47,13,0)),"-",VLOOKUP(E176,'2017'!$P$10:$AB$47,13,0))</f>
        <v>32</v>
      </c>
      <c r="AX176" s="359" t="str">
        <f>IF(ISERROR(VLOOKUP(E176,'2018'!$P$10:$AB$55,13,0)),"-",VLOOKUP(E176,'2018'!$P$10:$AB$55,13,0))</f>
        <v>-</v>
      </c>
      <c r="AY176" s="359" t="str">
        <f>IF(ISERROR(VLOOKUP(E176,'2019'!$P$10:$AB$55,13,0)),"-",VLOOKUP(E176,'2019'!$P$10:$AB$55,13,0))</f>
        <v>-</v>
      </c>
      <c r="AZ176" s="359" t="str">
        <f>IF(ISERROR(VLOOKUP(E176,'2020'!$P$10:$AB$47,13,0)),"-",VLOOKUP(E176,'2020'!$P$10:$AB$47,13,0))</f>
        <v>-</v>
      </c>
      <c r="BA176" s="480" t="str">
        <f>IF(ISERROR(VLOOKUP(E176,'2021'!$P$10:$AB$47,13,0)),"-",VLOOKUP(E176,'2021'!$P$10:$AB$47,13,0))</f>
        <v>-</v>
      </c>
      <c r="BB176" s="423"/>
      <c r="BD176" s="25">
        <f t="shared" si="88"/>
        <v>148</v>
      </c>
      <c r="BE176" s="425" t="s">
        <v>648</v>
      </c>
      <c r="BF176" s="3">
        <f>IF(ISERROR(VLOOKUP($BE176,Tables!$M$3:$U$201,BF$2,0)),"0",(VLOOKUP($BE176,Tables!$M$3:$U$201,BF$2,0)))</f>
        <v>12</v>
      </c>
      <c r="BG176" s="4">
        <f>IF(ISERROR(VLOOKUP($BE176,Tables!$M$3:$U$201,BG$2,0)),"0",(VLOOKUP($BE176,Tables!$M$3:$U$201,BG$2,0)))</f>
        <v>1</v>
      </c>
      <c r="BH176" s="4">
        <f>IF(ISERROR(VLOOKUP($BE176,Tables!$M$3:$U$201,BH$2,0)),"0",(VLOOKUP($BE176,Tables!$M$3:$U$201,BH$2,0)))</f>
        <v>2</v>
      </c>
      <c r="BI176" s="4">
        <f>IF(ISERROR(VLOOKUP($BE176,Tables!$M$3:$U$201,BI$2,0)),"0",(VLOOKUP($BE176,Tables!$M$3:$U$201,BI$2,0)))</f>
        <v>9</v>
      </c>
      <c r="BJ176" s="4">
        <f>IF(ISERROR(VLOOKUP($BE176,Tables!$M$3:$U$201,BJ$2,0)),"0",(VLOOKUP($BE176,Tables!$M$3:$U$201,BJ$2,0)))</f>
        <v>8</v>
      </c>
      <c r="BK176" s="4">
        <f>IF(ISERROR(VLOOKUP($BE176,Tables!$M$3:$U$201,BK$2,0)),"0",(VLOOKUP($BE176,Tables!$M$3:$U$201,BK$2,0)))</f>
        <v>32</v>
      </c>
      <c r="BL176" s="4">
        <f>IF(ISERROR(VLOOKUP($BE176,Tables!$M$3:$U$201,BL$2,0)),"0",(VLOOKUP($BE176,Tables!$M$3:$U$201,BL$2,0)))</f>
        <v>-24</v>
      </c>
      <c r="BM176" s="425">
        <f>IF(ISERROR(VLOOKUP($BE176,Tables!$M$3:$U$201,BM$2,0)),"0",(VLOOKUP($BE176,Tables!$M$3:$U$201,BM$2,0)))</f>
        <v>5</v>
      </c>
      <c r="BN176" s="424">
        <v>170</v>
      </c>
      <c r="BO176" s="12">
        <f t="shared" si="73"/>
        <v>147</v>
      </c>
      <c r="BP176" s="13">
        <f t="shared" si="74"/>
        <v>6</v>
      </c>
      <c r="BQ176" s="12">
        <f t="shared" si="75"/>
        <v>98</v>
      </c>
      <c r="BR176" s="13">
        <f t="shared" si="76"/>
        <v>3</v>
      </c>
      <c r="BS176" s="12">
        <f t="shared" si="77"/>
        <v>159</v>
      </c>
      <c r="BT176" s="16">
        <f t="shared" si="78"/>
        <v>147098159</v>
      </c>
      <c r="BU176" s="13">
        <f t="shared" si="79"/>
        <v>1</v>
      </c>
      <c r="BV176" s="24" t="str">
        <f t="shared" si="80"/>
        <v>0</v>
      </c>
      <c r="BW176" s="14">
        <v>170</v>
      </c>
      <c r="BX176" s="16">
        <f t="shared" si="81"/>
        <v>147098159000</v>
      </c>
      <c r="BY176" s="15"/>
      <c r="BZ176" s="15">
        <f t="shared" si="82"/>
        <v>148</v>
      </c>
      <c r="CA176" s="424">
        <f t="shared" si="92"/>
        <v>1</v>
      </c>
    </row>
    <row r="177" spans="1:79" ht="26.25" customHeight="1" thickBot="1" x14ac:dyDescent="0.3">
      <c r="A177" s="55"/>
      <c r="B177" s="726">
        <f t="shared" si="64"/>
        <v>171</v>
      </c>
      <c r="C177" s="727"/>
      <c r="D177" s="350"/>
      <c r="E177" s="38" t="str">
        <f t="shared" si="84"/>
        <v>armakuni</v>
      </c>
      <c r="F177" s="39">
        <f t="shared" si="85"/>
        <v>1</v>
      </c>
      <c r="G177" s="40">
        <f t="shared" si="65"/>
        <v>12</v>
      </c>
      <c r="H177" s="41">
        <f t="shared" si="66"/>
        <v>0</v>
      </c>
      <c r="I177" s="41">
        <f t="shared" si="67"/>
        <v>1</v>
      </c>
      <c r="J177" s="41">
        <f t="shared" si="68"/>
        <v>11</v>
      </c>
      <c r="K177" s="41">
        <f t="shared" si="69"/>
        <v>3</v>
      </c>
      <c r="L177" s="41">
        <f t="shared" si="70"/>
        <v>40</v>
      </c>
      <c r="M177" s="42">
        <f t="shared" si="71"/>
        <v>-37</v>
      </c>
      <c r="N177" s="43">
        <f t="shared" si="72"/>
        <v>1</v>
      </c>
      <c r="O177" s="406"/>
      <c r="P177" s="406"/>
      <c r="Q177" s="406"/>
      <c r="R177" s="406"/>
      <c r="S177" s="406"/>
      <c r="T177" s="406"/>
      <c r="U177" s="406"/>
      <c r="V177" s="54"/>
      <c r="W177" s="407"/>
      <c r="X177" s="406"/>
      <c r="Y177" s="406"/>
      <c r="Z177" s="406"/>
      <c r="AA177" s="406"/>
      <c r="AB177" s="406"/>
      <c r="AC177" s="406"/>
      <c r="AD177" s="54"/>
      <c r="AE177" s="54"/>
      <c r="AF177" s="462">
        <f t="shared" si="93"/>
        <v>8.3333333333333329E-2</v>
      </c>
      <c r="AG177" s="54"/>
      <c r="AH177" s="463">
        <f t="shared" si="87"/>
        <v>41</v>
      </c>
      <c r="AI177" s="55"/>
      <c r="AJ177" s="481" t="str">
        <f>IF(ISERROR(VLOOKUP(E177,'2004'!$P$10:$AB$18,13,0)),"-",VLOOKUP(E177,'2004'!$P$10:$AB$18,13,0))</f>
        <v>-</v>
      </c>
      <c r="AK177" s="360" t="str">
        <f>IF(ISERROR(VLOOKUP(E177,'2005'!$P$10:$AB$18,13,0)),"-",VLOOKUP(E177,'2005'!$P$10:$AB$18,13,0))</f>
        <v>-</v>
      </c>
      <c r="AL177" s="360" t="str">
        <f>IF(ISERROR(VLOOKUP(E177,'2006'!$P$10:$AB$60,13,0)),"-",VLOOKUP(E177,'2006'!$P$10:$AB$60,13,0))</f>
        <v>-</v>
      </c>
      <c r="AM177" s="360" t="str">
        <f>IF(ISERROR(VLOOKUP(E177,'2007'!$P$10:$AB$60,13,0)),"-",VLOOKUP(E177,'2007'!$P$10:$AB$60,13,0))</f>
        <v>-</v>
      </c>
      <c r="AN177" s="360" t="str">
        <f>IF(ISERROR(VLOOKUP(E177,'2008'!$P$10:$AB$60,13,0)),"-",VLOOKUP(E177,'2008'!$P$10:$AB$60,13,0))</f>
        <v>-</v>
      </c>
      <c r="AO177" s="360" t="str">
        <f>IF(ISERROR(VLOOKUP(E177,'2009'!$P$10:$AB$80,13,0)),"-",VLOOKUP(E177,'2009'!$P$10:$AB$80,13,0))</f>
        <v>-</v>
      </c>
      <c r="AP177" s="360" t="str">
        <f>IF(ISERROR(VLOOKUP(E177,'2010'!$P$10:$AB$42,13,0)),"-",VLOOKUP(E177,'2010'!$P$10:$AB$42,13,0))</f>
        <v>-</v>
      </c>
      <c r="AQ177" s="360" t="str">
        <f>IF(ISERROR(VLOOKUP(E177,'2011'!$P$10:$AB$28,13,0)),"-",VLOOKUP(E177,'2011'!$P$10:$AB$28,13,0))</f>
        <v>-</v>
      </c>
      <c r="AR177" s="360" t="str">
        <f>IF(ISERROR(VLOOKUP(E177,'2012'!$P$10:$AB$46,13,0)),"-",VLOOKUP(E177,'2012'!$P$10:$AB$46,13,0))</f>
        <v>-</v>
      </c>
      <c r="AS177" s="360" t="str">
        <f>IF(ISERROR(VLOOKUP(E177,'2013'!$P$10:$AB$45,13,0)),"-",VLOOKUP(E177,'2013'!$P$10:$AB$45,13,0))</f>
        <v>-</v>
      </c>
      <c r="AT177" s="360" t="str">
        <f>IF(ISERROR(VLOOKUP(E177,'2014'!$P$10:$AB$43,13,0)),"-",VLOOKUP(E177,'2014'!$P$10:$AB$43,13,0))</f>
        <v>-</v>
      </c>
      <c r="AU177" s="360" t="str">
        <f>IF(ISERROR(VLOOKUP(E177,'2015'!$P$10:$AB$69,13,0)),"-",VLOOKUP(E177,'2015'!$P$10:$AB$69,13,0))</f>
        <v>-</v>
      </c>
      <c r="AV177" s="360" t="str">
        <f>IF(ISERROR(VLOOKUP(E177,'2016'!$P$10:$AB$49,13,0)),"-",VLOOKUP(E177,'2016'!$P$10:$AB$49,13,0))</f>
        <v>-</v>
      </c>
      <c r="AW177" s="458" t="str">
        <f>IF(ISERROR(VLOOKUP(E177,'2017'!$P$10:$AB$47,13,0)),"-",VLOOKUP(E177,'2017'!$P$10:$AB$47,13,0))</f>
        <v>-</v>
      </c>
      <c r="AX177" s="359" t="str">
        <f>IF(ISERROR(VLOOKUP(E177,'2018'!$P$10:$AB$55,13,0)),"-",VLOOKUP(E177,'2018'!$P$10:$AB$55,13,0))</f>
        <v>-</v>
      </c>
      <c r="AY177" s="359">
        <f>IF(ISERROR(VLOOKUP(E177,'2019'!$P$10:$AB$55,13,0)),"-",VLOOKUP(E177,'2019'!$P$10:$AB$55,13,0))</f>
        <v>41</v>
      </c>
      <c r="AZ177" s="359" t="str">
        <f>IF(ISERROR(VLOOKUP(E177,'2020'!$P$10:$AB$47,13,0)),"-",VLOOKUP(E177,'2020'!$P$10:$AB$47,13,0))</f>
        <v>-</v>
      </c>
      <c r="BA177" s="480" t="str">
        <f>IF(ISERROR(VLOOKUP(E177,'2021'!$P$10:$AB$47,13,0)),"-",VLOOKUP(E177,'2021'!$P$10:$AB$47,13,0))</f>
        <v>-</v>
      </c>
      <c r="BB177" s="423"/>
      <c r="BD177" s="25">
        <f t="shared" si="88"/>
        <v>120</v>
      </c>
      <c r="BE177" s="425" t="s">
        <v>641</v>
      </c>
      <c r="BF177" s="3">
        <f>IF(ISERROR(VLOOKUP($BE177,Tables!$M$3:$U$201,BF$2,0)),"0",(VLOOKUP($BE177,Tables!$M$3:$U$201,BF$2,0)))</f>
        <v>16</v>
      </c>
      <c r="BG177" s="4">
        <f>IF(ISERROR(VLOOKUP($BE177,Tables!$M$3:$U$201,BG$2,0)),"0",(VLOOKUP($BE177,Tables!$M$3:$U$201,BG$2,0)))</f>
        <v>3</v>
      </c>
      <c r="BH177" s="4">
        <f>IF(ISERROR(VLOOKUP($BE177,Tables!$M$3:$U$201,BH$2,0)),"0",(VLOOKUP($BE177,Tables!$M$3:$U$201,BH$2,0)))</f>
        <v>2</v>
      </c>
      <c r="BI177" s="4">
        <f>IF(ISERROR(VLOOKUP($BE177,Tables!$M$3:$U$201,BI$2,0)),"0",(VLOOKUP($BE177,Tables!$M$3:$U$201,BI$2,0)))</f>
        <v>11</v>
      </c>
      <c r="BJ177" s="4">
        <f>IF(ISERROR(VLOOKUP($BE177,Tables!$M$3:$U$201,BJ$2,0)),"0",(VLOOKUP($BE177,Tables!$M$3:$U$201,BJ$2,0)))</f>
        <v>21</v>
      </c>
      <c r="BK177" s="4">
        <f>IF(ISERROR(VLOOKUP($BE177,Tables!$M$3:$U$201,BK$2,0)),"0",(VLOOKUP($BE177,Tables!$M$3:$U$201,BK$2,0)))</f>
        <v>44</v>
      </c>
      <c r="BL177" s="4">
        <f>IF(ISERROR(VLOOKUP($BE177,Tables!$M$3:$U$201,BL$2,0)),"0",(VLOOKUP($BE177,Tables!$M$3:$U$201,BL$2,0)))</f>
        <v>-23</v>
      </c>
      <c r="BM177" s="425">
        <f>IF(ISERROR(VLOOKUP($BE177,Tables!$M$3:$U$201,BM$2,0)),"0",(VLOOKUP($BE177,Tables!$M$3:$U$201,BM$2,0)))</f>
        <v>11</v>
      </c>
      <c r="BN177" s="424">
        <v>171</v>
      </c>
      <c r="BO177" s="12">
        <f t="shared" si="73"/>
        <v>117</v>
      </c>
      <c r="BP177" s="13">
        <f t="shared" si="74"/>
        <v>8</v>
      </c>
      <c r="BQ177" s="12">
        <f t="shared" si="75"/>
        <v>97</v>
      </c>
      <c r="BR177" s="13">
        <f t="shared" si="76"/>
        <v>1</v>
      </c>
      <c r="BS177" s="12" t="str">
        <f t="shared" si="77"/>
        <v/>
      </c>
      <c r="BT177" s="16">
        <f t="shared" si="78"/>
        <v>117097000</v>
      </c>
      <c r="BU177" s="13">
        <f t="shared" si="79"/>
        <v>1</v>
      </c>
      <c r="BV177" s="24" t="str">
        <f t="shared" si="80"/>
        <v>0</v>
      </c>
      <c r="BW177" s="14">
        <v>171</v>
      </c>
      <c r="BX177" s="16">
        <f t="shared" si="81"/>
        <v>117097000000</v>
      </c>
      <c r="BY177" s="15"/>
      <c r="BZ177" s="15">
        <f t="shared" si="82"/>
        <v>120</v>
      </c>
      <c r="CA177" s="424">
        <f t="shared" si="92"/>
        <v>1</v>
      </c>
    </row>
    <row r="178" spans="1:79" ht="26.25" customHeight="1" thickBot="1" x14ac:dyDescent="0.3">
      <c r="A178" s="55"/>
      <c r="B178" s="726">
        <f t="shared" si="64"/>
        <v>172</v>
      </c>
      <c r="C178" s="727"/>
      <c r="D178" s="350"/>
      <c r="E178" s="38" t="str">
        <f t="shared" si="84"/>
        <v>Makoto</v>
      </c>
      <c r="F178" s="39">
        <f t="shared" si="85"/>
        <v>1</v>
      </c>
      <c r="G178" s="40">
        <f t="shared" si="65"/>
        <v>12</v>
      </c>
      <c r="H178" s="41">
        <f t="shared" si="66"/>
        <v>0</v>
      </c>
      <c r="I178" s="41">
        <f t="shared" si="67"/>
        <v>1</v>
      </c>
      <c r="J178" s="41">
        <f t="shared" si="68"/>
        <v>11</v>
      </c>
      <c r="K178" s="41">
        <f t="shared" si="69"/>
        <v>4</v>
      </c>
      <c r="L178" s="41">
        <f t="shared" si="70"/>
        <v>44</v>
      </c>
      <c r="M178" s="42">
        <f t="shared" si="71"/>
        <v>-40</v>
      </c>
      <c r="N178" s="43">
        <f t="shared" si="72"/>
        <v>1</v>
      </c>
      <c r="O178" s="406"/>
      <c r="P178" s="406"/>
      <c r="Q178" s="406"/>
      <c r="R178" s="406"/>
      <c r="S178" s="406"/>
      <c r="T178" s="406"/>
      <c r="U178" s="406"/>
      <c r="V178" s="54"/>
      <c r="W178" s="407"/>
      <c r="X178" s="406"/>
      <c r="Y178" s="406"/>
      <c r="Z178" s="406"/>
      <c r="AA178" s="406"/>
      <c r="AB178" s="406"/>
      <c r="AC178" s="406"/>
      <c r="AD178" s="54"/>
      <c r="AE178" s="54"/>
      <c r="AF178" s="462">
        <f t="shared" si="93"/>
        <v>8.3333333333333329E-2</v>
      </c>
      <c r="AG178" s="54"/>
      <c r="AH178" s="463">
        <f t="shared" si="87"/>
        <v>40</v>
      </c>
      <c r="AI178" s="55"/>
      <c r="AJ178" s="481" t="str">
        <f>IF(ISERROR(VLOOKUP(E178,'2004'!$P$10:$AB$18,13,0)),"-",VLOOKUP(E178,'2004'!$P$10:$AB$18,13,0))</f>
        <v>-</v>
      </c>
      <c r="AK178" s="360" t="str">
        <f>IF(ISERROR(VLOOKUP(E178,'2005'!$P$10:$AB$18,13,0)),"-",VLOOKUP(E178,'2005'!$P$10:$AB$18,13,0))</f>
        <v>-</v>
      </c>
      <c r="AL178" s="360" t="str">
        <f>IF(ISERROR(VLOOKUP(E178,'2006'!$P$10:$AB$60,13,0)),"-",VLOOKUP(E178,'2006'!$P$10:$AB$60,13,0))</f>
        <v>-</v>
      </c>
      <c r="AM178" s="360" t="str">
        <f>IF(ISERROR(VLOOKUP(E178,'2007'!$P$10:$AB$60,13,0)),"-",VLOOKUP(E178,'2007'!$P$10:$AB$60,13,0))</f>
        <v>-</v>
      </c>
      <c r="AN178" s="360" t="str">
        <f>IF(ISERROR(VLOOKUP(E178,'2008'!$P$10:$AB$60,13,0)),"-",VLOOKUP(E178,'2008'!$P$10:$AB$60,13,0))</f>
        <v>-</v>
      </c>
      <c r="AO178" s="360" t="str">
        <f>IF(ISERROR(VLOOKUP(E178,'2009'!$P$10:$AB$80,13,0)),"-",VLOOKUP(E178,'2009'!$P$10:$AB$80,13,0))</f>
        <v>-</v>
      </c>
      <c r="AP178" s="360" t="str">
        <f>IF(ISERROR(VLOOKUP(E178,'2010'!$P$10:$AB$42,13,0)),"-",VLOOKUP(E178,'2010'!$P$10:$AB$42,13,0))</f>
        <v>-</v>
      </c>
      <c r="AQ178" s="360" t="str">
        <f>IF(ISERROR(VLOOKUP(E178,'2011'!$P$10:$AB$28,13,0)),"-",VLOOKUP(E178,'2011'!$P$10:$AB$28,13,0))</f>
        <v>-</v>
      </c>
      <c r="AR178" s="360" t="str">
        <f>IF(ISERROR(VLOOKUP(E178,'2012'!$P$10:$AB$46,13,0)),"-",VLOOKUP(E178,'2012'!$P$10:$AB$46,13,0))</f>
        <v>-</v>
      </c>
      <c r="AS178" s="360" t="str">
        <f>IF(ISERROR(VLOOKUP(E178,'2013'!$P$10:$AB$45,13,0)),"-",VLOOKUP(E178,'2013'!$P$10:$AB$45,13,0))</f>
        <v>-</v>
      </c>
      <c r="AT178" s="360" t="str">
        <f>IF(ISERROR(VLOOKUP(E178,'2014'!$P$10:$AB$43,13,0)),"-",VLOOKUP(E178,'2014'!$P$10:$AB$43,13,0))</f>
        <v>-</v>
      </c>
      <c r="AU178" s="360" t="str">
        <f>IF(ISERROR(VLOOKUP(E178,'2015'!$P$10:$AB$69,13,0)),"-",VLOOKUP(E178,'2015'!$P$10:$AB$69,13,0))</f>
        <v>-</v>
      </c>
      <c r="AV178" s="360" t="str">
        <f>IF(ISERROR(VLOOKUP(E178,'2016'!$P$10:$AB$49,13,0)),"-",VLOOKUP(E178,'2016'!$P$10:$AB$49,13,0))</f>
        <v>-</v>
      </c>
      <c r="AW178" s="458" t="str">
        <f>IF(ISERROR(VLOOKUP(E178,'2017'!$P$10:$AB$47,13,0)),"-",VLOOKUP(E178,'2017'!$P$10:$AB$47,13,0))</f>
        <v>-</v>
      </c>
      <c r="AX178" s="359" t="str">
        <f>IF(ISERROR(VLOOKUP(E178,'2018'!$P$10:$AB$55,13,0)),"-",VLOOKUP(E178,'2018'!$P$10:$AB$55,13,0))</f>
        <v>-</v>
      </c>
      <c r="AY178" s="359">
        <f>IF(ISERROR(VLOOKUP(E178,'2019'!$P$10:$AB$55,13,0)),"-",VLOOKUP(E178,'2019'!$P$10:$AB$55,13,0))</f>
        <v>40</v>
      </c>
      <c r="AZ178" s="359" t="str">
        <f>IF(ISERROR(VLOOKUP(E178,'2020'!$P$10:$AB$47,13,0)),"-",VLOOKUP(E178,'2020'!$P$10:$AB$47,13,0))</f>
        <v>-</v>
      </c>
      <c r="BA178" s="480" t="str">
        <f>IF(ISERROR(VLOOKUP(E178,'2021'!$P$10:$AB$47,13,0)),"-",VLOOKUP(E178,'2021'!$P$10:$AB$47,13,0))</f>
        <v>-</v>
      </c>
      <c r="BB178" s="423"/>
      <c r="BD178" s="25">
        <f t="shared" si="88"/>
        <v>81</v>
      </c>
      <c r="BE178" s="425" t="s">
        <v>649</v>
      </c>
      <c r="BF178" s="3">
        <f>IF(ISERROR(VLOOKUP($BE178,Tables!$M$3:$U$201,BF$2,0)),"0",(VLOOKUP($BE178,Tables!$M$3:$U$201,BF$2,0)))</f>
        <v>46</v>
      </c>
      <c r="BG178" s="4">
        <f>IF(ISERROR(VLOOKUP($BE178,Tables!$M$3:$U$201,BG$2,0)),"0",(VLOOKUP($BE178,Tables!$M$3:$U$201,BG$2,0)))</f>
        <v>8</v>
      </c>
      <c r="BH178" s="4">
        <f>IF(ISERROR(VLOOKUP($BE178,Tables!$M$3:$U$201,BH$2,0)),"0",(VLOOKUP($BE178,Tables!$M$3:$U$201,BH$2,0)))</f>
        <v>6</v>
      </c>
      <c r="BI178" s="4">
        <f>IF(ISERROR(VLOOKUP($BE178,Tables!$M$3:$U$201,BI$2,0)),"0",(VLOOKUP($BE178,Tables!$M$3:$U$201,BI$2,0)))</f>
        <v>32</v>
      </c>
      <c r="BJ178" s="4">
        <f>IF(ISERROR(VLOOKUP($BE178,Tables!$M$3:$U$201,BJ$2,0)),"0",(VLOOKUP($BE178,Tables!$M$3:$U$201,BJ$2,0)))</f>
        <v>43</v>
      </c>
      <c r="BK178" s="4">
        <f>IF(ISERROR(VLOOKUP($BE178,Tables!$M$3:$U$201,BK$2,0)),"0",(VLOOKUP($BE178,Tables!$M$3:$U$201,BK$2,0)))</f>
        <v>121</v>
      </c>
      <c r="BL178" s="4">
        <f>IF(ISERROR(VLOOKUP($BE178,Tables!$M$3:$U$201,BL$2,0)),"0",(VLOOKUP($BE178,Tables!$M$3:$U$201,BL$2,0)))</f>
        <v>-78</v>
      </c>
      <c r="BM178" s="425">
        <f>IF(ISERROR(VLOOKUP($BE178,Tables!$M$3:$U$201,BM$2,0)),"0",(VLOOKUP($BE178,Tables!$M$3:$U$201,BM$2,0)))</f>
        <v>30</v>
      </c>
      <c r="BN178" s="424">
        <v>172</v>
      </c>
      <c r="BO178" s="12">
        <f t="shared" si="73"/>
        <v>81</v>
      </c>
      <c r="BP178" s="13">
        <f t="shared" si="74"/>
        <v>1</v>
      </c>
      <c r="BQ178" s="12" t="str">
        <f t="shared" si="75"/>
        <v/>
      </c>
      <c r="BR178" s="13">
        <f t="shared" si="76"/>
        <v>1</v>
      </c>
      <c r="BS178" s="12" t="str">
        <f t="shared" si="77"/>
        <v/>
      </c>
      <c r="BT178" s="16">
        <f t="shared" si="78"/>
        <v>81000000</v>
      </c>
      <c r="BU178" s="13">
        <f t="shared" si="79"/>
        <v>1</v>
      </c>
      <c r="BV178" s="24" t="str">
        <f t="shared" si="80"/>
        <v>0</v>
      </c>
      <c r="BW178" s="14">
        <v>172</v>
      </c>
      <c r="BX178" s="16">
        <f t="shared" si="81"/>
        <v>81000000000</v>
      </c>
      <c r="BY178" s="15"/>
      <c r="BZ178" s="15">
        <f t="shared" si="82"/>
        <v>81</v>
      </c>
      <c r="CA178" s="424">
        <f t="shared" si="92"/>
        <v>1</v>
      </c>
    </row>
    <row r="179" spans="1:79" ht="26.25" customHeight="1" thickBot="1" x14ac:dyDescent="0.3">
      <c r="A179" s="55"/>
      <c r="B179" s="726">
        <f t="shared" si="64"/>
        <v>173</v>
      </c>
      <c r="C179" s="727"/>
      <c r="D179" s="350"/>
      <c r="E179" s="38" t="str">
        <f t="shared" si="84"/>
        <v>Chompek</v>
      </c>
      <c r="F179" s="39">
        <f t="shared" si="85"/>
        <v>1</v>
      </c>
      <c r="G179" s="40">
        <f t="shared" si="65"/>
        <v>16</v>
      </c>
      <c r="H179" s="41">
        <f t="shared" si="66"/>
        <v>0</v>
      </c>
      <c r="I179" s="41">
        <f t="shared" si="67"/>
        <v>1</v>
      </c>
      <c r="J179" s="41">
        <f t="shared" si="68"/>
        <v>15</v>
      </c>
      <c r="K179" s="41">
        <f t="shared" si="69"/>
        <v>7</v>
      </c>
      <c r="L179" s="41">
        <f t="shared" si="70"/>
        <v>88</v>
      </c>
      <c r="M179" s="42">
        <f t="shared" si="71"/>
        <v>-81</v>
      </c>
      <c r="N179" s="43">
        <f t="shared" si="72"/>
        <v>1</v>
      </c>
      <c r="O179" s="406"/>
      <c r="P179" s="406"/>
      <c r="Q179" s="406"/>
      <c r="R179" s="406"/>
      <c r="S179" s="406"/>
      <c r="T179" s="406"/>
      <c r="U179" s="406"/>
      <c r="V179" s="54"/>
      <c r="W179" s="407"/>
      <c r="X179" s="406"/>
      <c r="Y179" s="406"/>
      <c r="Z179" s="406"/>
      <c r="AA179" s="406"/>
      <c r="AB179" s="406"/>
      <c r="AC179" s="406"/>
      <c r="AD179" s="54"/>
      <c r="AE179" s="54"/>
      <c r="AF179" s="462">
        <f t="shared" si="93"/>
        <v>6.25E-2</v>
      </c>
      <c r="AG179" s="54"/>
      <c r="AH179" s="463">
        <f t="shared" si="87"/>
        <v>18</v>
      </c>
      <c r="AI179" s="55"/>
      <c r="AJ179" s="481" t="str">
        <f>IF(ISERROR(VLOOKUP(E179,'2004'!$P$10:$AB$18,13,0)),"-",VLOOKUP(E179,'2004'!$P$10:$AB$18,13,0))</f>
        <v>-</v>
      </c>
      <c r="AK179" s="360" t="str">
        <f>IF(ISERROR(VLOOKUP(E179,'2005'!$P$10:$AB$18,13,0)),"-",VLOOKUP(E179,'2005'!$P$10:$AB$18,13,0))</f>
        <v>-</v>
      </c>
      <c r="AL179" s="360" t="str">
        <f>IF(ISERROR(VLOOKUP(E179,'2006'!$P$10:$AB$60,13,0)),"-",VLOOKUP(E179,'2006'!$P$10:$AB$60,13,0))</f>
        <v>-</v>
      </c>
      <c r="AM179" s="360" t="str">
        <f>IF(ISERROR(VLOOKUP(E179,'2007'!$P$10:$AB$60,13,0)),"-",VLOOKUP(E179,'2007'!$P$10:$AB$60,13,0))</f>
        <v>-</v>
      </c>
      <c r="AN179" s="360" t="str">
        <f>IF(ISERROR(VLOOKUP(E179,'2008'!$P$10:$AB$60,13,0)),"-",VLOOKUP(E179,'2008'!$P$10:$AB$60,13,0))</f>
        <v>-</v>
      </c>
      <c r="AO179" s="360" t="str">
        <f>IF(ISERROR(VLOOKUP(E179,'2009'!$P$10:$AB$80,13,0)),"-",VLOOKUP(E179,'2009'!$P$10:$AB$80,13,0))</f>
        <v>-</v>
      </c>
      <c r="AP179" s="360" t="str">
        <f>IF(ISERROR(VLOOKUP(E179,'2010'!$P$10:$AB$42,13,0)),"-",VLOOKUP(E179,'2010'!$P$10:$AB$42,13,0))</f>
        <v>-</v>
      </c>
      <c r="AQ179" s="360">
        <f>IF(ISERROR(VLOOKUP(E179,'2011'!$P$10:$AB$28,13,0)),"-",VLOOKUP(E179,'2011'!$P$10:$AB$28,13,0))</f>
        <v>18</v>
      </c>
      <c r="AR179" s="360" t="str">
        <f>IF(ISERROR(VLOOKUP(E179,'2012'!$P$10:$AB$46,13,0)),"-",VLOOKUP(E179,'2012'!$P$10:$AB$46,13,0))</f>
        <v>-</v>
      </c>
      <c r="AS179" s="360" t="str">
        <f>IF(ISERROR(VLOOKUP(E179,'2013'!$P$10:$AB$45,13,0)),"-",VLOOKUP(E179,'2013'!$P$10:$AB$45,13,0))</f>
        <v>-</v>
      </c>
      <c r="AT179" s="360" t="str">
        <f>IF(ISERROR(VLOOKUP(E179,'2014'!$P$10:$AB$43,13,0)),"-",VLOOKUP(E179,'2014'!$P$10:$AB$43,13,0))</f>
        <v>-</v>
      </c>
      <c r="AU179" s="360" t="str">
        <f>IF(ISERROR(VLOOKUP(E179,'2015'!$P$10:$AB$69,13,0)),"-",VLOOKUP(E179,'2015'!$P$10:$AB$69,13,0))</f>
        <v>-</v>
      </c>
      <c r="AV179" s="360" t="str">
        <f>IF(ISERROR(VLOOKUP(E179,'2016'!$P$10:$AB$49,13,0)),"-",VLOOKUP(E179,'2016'!$P$10:$AB$49,13,0))</f>
        <v>-</v>
      </c>
      <c r="AW179" s="458" t="str">
        <f>IF(ISERROR(VLOOKUP(E179,'2017'!$P$10:$AB$47,13,0)),"-",VLOOKUP(E179,'2017'!$P$10:$AB$47,13,0))</f>
        <v>-</v>
      </c>
      <c r="AX179" s="359" t="str">
        <f>IF(ISERROR(VLOOKUP(E179,'2018'!$P$10:$AB$55,13,0)),"-",VLOOKUP(E179,'2018'!$P$10:$AB$55,13,0))</f>
        <v>-</v>
      </c>
      <c r="AY179" s="359" t="str">
        <f>IF(ISERROR(VLOOKUP(E179,'2019'!$P$10:$AB$55,13,0)),"-",VLOOKUP(E179,'2019'!$P$10:$AB$55,13,0))</f>
        <v>-</v>
      </c>
      <c r="AZ179" s="359" t="str">
        <f>IF(ISERROR(VLOOKUP(E179,'2020'!$P$10:$AB$47,13,0)),"-",VLOOKUP(E179,'2020'!$P$10:$AB$47,13,0))</f>
        <v>-</v>
      </c>
      <c r="BA179" s="480" t="str">
        <f>IF(ISERROR(VLOOKUP(E179,'2021'!$P$10:$AB$47,13,0)),"-",VLOOKUP(E179,'2021'!$P$10:$AB$47,13,0))</f>
        <v>-</v>
      </c>
      <c r="BB179" s="423"/>
      <c r="BD179" s="25">
        <f t="shared" si="88"/>
        <v>145</v>
      </c>
      <c r="BE179" s="425" t="s">
        <v>707</v>
      </c>
      <c r="BF179" s="3">
        <f>IF(ISERROR(VLOOKUP($BE179,Tables!$M$3:$U$201,BF$2,0)),"0",(VLOOKUP($BE179,Tables!$M$3:$U$201,BF$2,0)))</f>
        <v>12</v>
      </c>
      <c r="BG179" s="4">
        <f>IF(ISERROR(VLOOKUP($BE179,Tables!$M$3:$U$201,BG$2,0)),"0",(VLOOKUP($BE179,Tables!$M$3:$U$201,BG$2,0)))</f>
        <v>2</v>
      </c>
      <c r="BH179" s="4">
        <f>IF(ISERROR(VLOOKUP($BE179,Tables!$M$3:$U$201,BH$2,0)),"0",(VLOOKUP($BE179,Tables!$M$3:$U$201,BH$2,0)))</f>
        <v>0</v>
      </c>
      <c r="BI179" s="4">
        <f>IF(ISERROR(VLOOKUP($BE179,Tables!$M$3:$U$201,BI$2,0)),"0",(VLOOKUP($BE179,Tables!$M$3:$U$201,BI$2,0)))</f>
        <v>10</v>
      </c>
      <c r="BJ179" s="4">
        <f>IF(ISERROR(VLOOKUP($BE179,Tables!$M$3:$U$201,BJ$2,0)),"0",(VLOOKUP($BE179,Tables!$M$3:$U$201,BJ$2,0)))</f>
        <v>10</v>
      </c>
      <c r="BK179" s="4">
        <f>IF(ISERROR(VLOOKUP($BE179,Tables!$M$3:$U$201,BK$2,0)),"0",(VLOOKUP($BE179,Tables!$M$3:$U$201,BK$2,0)))</f>
        <v>42</v>
      </c>
      <c r="BL179" s="4">
        <f>IF(ISERROR(VLOOKUP($BE179,Tables!$M$3:$U$201,BL$2,0)),"0",(VLOOKUP($BE179,Tables!$M$3:$U$201,BL$2,0)))</f>
        <v>-32</v>
      </c>
      <c r="BM179" s="425">
        <f>IF(ISERROR(VLOOKUP($BE179,Tables!$M$3:$U$201,BM$2,0)),"0",(VLOOKUP($BE179,Tables!$M$3:$U$201,BM$2,0)))</f>
        <v>6</v>
      </c>
      <c r="BN179" s="424">
        <v>173</v>
      </c>
      <c r="BO179" s="12">
        <f t="shared" si="73"/>
        <v>144</v>
      </c>
      <c r="BP179" s="13">
        <f t="shared" si="74"/>
        <v>3</v>
      </c>
      <c r="BQ179" s="12">
        <f t="shared" si="75"/>
        <v>118</v>
      </c>
      <c r="BR179" s="13">
        <f t="shared" si="76"/>
        <v>2</v>
      </c>
      <c r="BS179" s="12">
        <f t="shared" si="77"/>
        <v>150</v>
      </c>
      <c r="BT179" s="16">
        <f t="shared" si="78"/>
        <v>144118150</v>
      </c>
      <c r="BU179" s="13">
        <f t="shared" si="79"/>
        <v>1</v>
      </c>
      <c r="BV179" s="24" t="str">
        <f t="shared" si="80"/>
        <v>0</v>
      </c>
      <c r="BW179" s="14">
        <v>173</v>
      </c>
      <c r="BX179" s="16">
        <f t="shared" si="81"/>
        <v>144118150000</v>
      </c>
      <c r="BY179" s="15"/>
      <c r="BZ179" s="15">
        <f t="shared" si="82"/>
        <v>145</v>
      </c>
      <c r="CA179" s="424">
        <f t="shared" si="92"/>
        <v>1</v>
      </c>
    </row>
    <row r="180" spans="1:79" ht="26.25" customHeight="1" thickBot="1" x14ac:dyDescent="0.3">
      <c r="A180" s="55"/>
      <c r="B180" s="726">
        <f t="shared" si="64"/>
        <v>174</v>
      </c>
      <c r="C180" s="727"/>
      <c r="D180" s="350"/>
      <c r="E180" s="38" t="str">
        <f t="shared" si="84"/>
        <v>Bumer</v>
      </c>
      <c r="F180" s="39">
        <f t="shared" si="85"/>
        <v>1</v>
      </c>
      <c r="G180" s="40">
        <f t="shared" si="65"/>
        <v>14</v>
      </c>
      <c r="H180" s="41">
        <f t="shared" si="66"/>
        <v>0</v>
      </c>
      <c r="I180" s="41">
        <f t="shared" si="67"/>
        <v>0</v>
      </c>
      <c r="J180" s="41">
        <f t="shared" si="68"/>
        <v>14</v>
      </c>
      <c r="K180" s="41">
        <f t="shared" si="69"/>
        <v>8</v>
      </c>
      <c r="L180" s="41">
        <f t="shared" si="70"/>
        <v>53</v>
      </c>
      <c r="M180" s="42">
        <f t="shared" si="71"/>
        <v>-45</v>
      </c>
      <c r="N180" s="43">
        <f t="shared" si="72"/>
        <v>0</v>
      </c>
      <c r="O180" s="406"/>
      <c r="P180" s="406"/>
      <c r="Q180" s="406"/>
      <c r="R180" s="406"/>
      <c r="S180" s="406"/>
      <c r="T180" s="406"/>
      <c r="U180" s="406"/>
      <c r="V180" s="54"/>
      <c r="W180" s="407"/>
      <c r="X180" s="406"/>
      <c r="Y180" s="406"/>
      <c r="Z180" s="406"/>
      <c r="AA180" s="406"/>
      <c r="AB180" s="406"/>
      <c r="AC180" s="406"/>
      <c r="AD180" s="54"/>
      <c r="AE180" s="54"/>
      <c r="AF180" s="462">
        <f t="shared" si="93"/>
        <v>0</v>
      </c>
      <c r="AG180" s="54"/>
      <c r="AH180" s="463">
        <f t="shared" si="87"/>
        <v>47</v>
      </c>
      <c r="AI180" s="55"/>
      <c r="AJ180" s="481" t="str">
        <f>IF(ISERROR(VLOOKUP(E180,'2004'!$P$10:$AB$18,13,0)),"-",VLOOKUP(E180,'2004'!$P$10:$AB$18,13,0))</f>
        <v>-</v>
      </c>
      <c r="AK180" s="360" t="str">
        <f>IF(ISERROR(VLOOKUP(E180,'2005'!$P$10:$AB$18,13,0)),"-",VLOOKUP(E180,'2005'!$P$10:$AB$18,13,0))</f>
        <v>-</v>
      </c>
      <c r="AL180" s="360" t="str">
        <f>IF(ISERROR(VLOOKUP(E180,'2006'!$P$10:$AB$60,13,0)),"-",VLOOKUP(E180,'2006'!$P$10:$AB$60,13,0))</f>
        <v>-</v>
      </c>
      <c r="AM180" s="360" t="str">
        <f>IF(ISERROR(VLOOKUP(E180,'2007'!$P$10:$AB$60,13,0)),"-",VLOOKUP(E180,'2007'!$P$10:$AB$60,13,0))</f>
        <v>-</v>
      </c>
      <c r="AN180" s="360">
        <f>IF(ISERROR(VLOOKUP(E180,'2008'!$P$10:$AB$60,13,0)),"-",VLOOKUP(E180,'2008'!$P$10:$AB$60,13,0))</f>
        <v>47</v>
      </c>
      <c r="AO180" s="360" t="str">
        <f>IF(ISERROR(VLOOKUP(E180,'2009'!$P$10:$AB$80,13,0)),"-",VLOOKUP(E180,'2009'!$P$10:$AB$80,13,0))</f>
        <v>-</v>
      </c>
      <c r="AP180" s="360" t="str">
        <f>IF(ISERROR(VLOOKUP(E180,'2010'!$P$10:$AB$42,13,0)),"-",VLOOKUP(E180,'2010'!$P$10:$AB$42,13,0))</f>
        <v>-</v>
      </c>
      <c r="AQ180" s="360" t="str">
        <f>IF(ISERROR(VLOOKUP(E180,'2011'!$P$10:$AB$28,13,0)),"-",VLOOKUP(E180,'2011'!$P$10:$AB$28,13,0))</f>
        <v>-</v>
      </c>
      <c r="AR180" s="360" t="str">
        <f>IF(ISERROR(VLOOKUP(E180,'2012'!$P$10:$AB$46,13,0)),"-",VLOOKUP(E180,'2012'!$P$10:$AB$46,13,0))</f>
        <v>-</v>
      </c>
      <c r="AS180" s="360" t="str">
        <f>IF(ISERROR(VLOOKUP(E180,'2013'!$P$10:$AB$45,13,0)),"-",VLOOKUP(E180,'2013'!$P$10:$AB$45,13,0))</f>
        <v>-</v>
      </c>
      <c r="AT180" s="360" t="str">
        <f>IF(ISERROR(VLOOKUP(E180,'2014'!$P$10:$AB$43,13,0)),"-",VLOOKUP(E180,'2014'!$P$10:$AB$43,13,0))</f>
        <v>-</v>
      </c>
      <c r="AU180" s="360" t="str">
        <f>IF(ISERROR(VLOOKUP(E180,'2015'!$P$10:$AB$69,13,0)),"-",VLOOKUP(E180,'2015'!$P$10:$AB$69,13,0))</f>
        <v>-</v>
      </c>
      <c r="AV180" s="360" t="str">
        <f>IF(ISERROR(VLOOKUP(E180,'2016'!$P$10:$AB$49,13,0)),"-",VLOOKUP(E180,'2016'!$P$10:$AB$49,13,0))</f>
        <v>-</v>
      </c>
      <c r="AW180" s="458" t="str">
        <f>IF(ISERROR(VLOOKUP(E180,'2017'!$P$10:$AB$47,13,0)),"-",VLOOKUP(E180,'2017'!$P$10:$AB$47,13,0))</f>
        <v>-</v>
      </c>
      <c r="AX180" s="359" t="str">
        <f>IF(ISERROR(VLOOKUP(E180,'2018'!$P$10:$AB$55,13,0)),"-",VLOOKUP(E180,'2018'!$P$10:$AB$55,13,0))</f>
        <v>-</v>
      </c>
      <c r="AY180" s="359" t="str">
        <f>IF(ISERROR(VLOOKUP(E180,'2019'!$P$10:$AB$55,13,0)),"-",VLOOKUP(E180,'2019'!$P$10:$AB$55,13,0))</f>
        <v>-</v>
      </c>
      <c r="AZ180" s="359" t="str">
        <f>IF(ISERROR(VLOOKUP(E180,'2020'!$P$10:$AB$47,13,0)),"-",VLOOKUP(E180,'2020'!$P$10:$AB$47,13,0))</f>
        <v>-</v>
      </c>
      <c r="BA180" s="480" t="str">
        <f>IF(ISERROR(VLOOKUP(E180,'2021'!$P$10:$AB$47,13,0)),"-",VLOOKUP(E180,'2021'!$P$10:$AB$47,13,0))</f>
        <v>-</v>
      </c>
      <c r="BB180" s="423"/>
      <c r="BD180" s="25">
        <f t="shared" si="88"/>
        <v>155</v>
      </c>
      <c r="BE180" s="425" t="s">
        <v>650</v>
      </c>
      <c r="BF180" s="3">
        <f>IF(ISERROR(VLOOKUP($BE180,Tables!$M$3:$U$201,BF$2,0)),"0",(VLOOKUP($BE180,Tables!$M$3:$U$201,BF$2,0)))</f>
        <v>10</v>
      </c>
      <c r="BG180" s="4">
        <f>IF(ISERROR(VLOOKUP($BE180,Tables!$M$3:$U$201,BG$2,0)),"0",(VLOOKUP($BE180,Tables!$M$3:$U$201,BG$2,0)))</f>
        <v>1</v>
      </c>
      <c r="BH180" s="4">
        <f>IF(ISERROR(VLOOKUP($BE180,Tables!$M$3:$U$201,BH$2,0)),"0",(VLOOKUP($BE180,Tables!$M$3:$U$201,BH$2,0)))</f>
        <v>1</v>
      </c>
      <c r="BI180" s="4">
        <f>IF(ISERROR(VLOOKUP($BE180,Tables!$M$3:$U$201,BI$2,0)),"0",(VLOOKUP($BE180,Tables!$M$3:$U$201,BI$2,0)))</f>
        <v>8</v>
      </c>
      <c r="BJ180" s="4">
        <f>IF(ISERROR(VLOOKUP($BE180,Tables!$M$3:$U$201,BJ$2,0)),"0",(VLOOKUP($BE180,Tables!$M$3:$U$201,BJ$2,0)))</f>
        <v>7</v>
      </c>
      <c r="BK180" s="4">
        <f>IF(ISERROR(VLOOKUP($BE180,Tables!$M$3:$U$201,BK$2,0)),"0",(VLOOKUP($BE180,Tables!$M$3:$U$201,BK$2,0)))</f>
        <v>37</v>
      </c>
      <c r="BL180" s="4">
        <f>IF(ISERROR(VLOOKUP($BE180,Tables!$M$3:$U$201,BL$2,0)),"0",(VLOOKUP($BE180,Tables!$M$3:$U$201,BL$2,0)))</f>
        <v>-30</v>
      </c>
      <c r="BM180" s="425">
        <f>IF(ISERROR(VLOOKUP($BE180,Tables!$M$3:$U$201,BM$2,0)),"0",(VLOOKUP($BE180,Tables!$M$3:$U$201,BM$2,0)))</f>
        <v>4</v>
      </c>
      <c r="BN180" s="424">
        <v>174</v>
      </c>
      <c r="BO180" s="12">
        <f t="shared" si="73"/>
        <v>153</v>
      </c>
      <c r="BP180" s="13">
        <f t="shared" si="74"/>
        <v>8</v>
      </c>
      <c r="BQ180" s="12">
        <f t="shared" si="75"/>
        <v>117</v>
      </c>
      <c r="BR180" s="13">
        <f t="shared" si="76"/>
        <v>1</v>
      </c>
      <c r="BS180" s="12" t="str">
        <f t="shared" si="77"/>
        <v/>
      </c>
      <c r="BT180" s="16">
        <f t="shared" si="78"/>
        <v>153117000</v>
      </c>
      <c r="BU180" s="13">
        <f t="shared" si="79"/>
        <v>1</v>
      </c>
      <c r="BV180" s="24" t="str">
        <f t="shared" si="80"/>
        <v>0</v>
      </c>
      <c r="BW180" s="14">
        <v>174</v>
      </c>
      <c r="BX180" s="16">
        <f t="shared" si="81"/>
        <v>153117000000</v>
      </c>
      <c r="BY180" s="15"/>
      <c r="BZ180" s="15">
        <f t="shared" si="82"/>
        <v>155</v>
      </c>
      <c r="CA180" s="424">
        <f t="shared" si="92"/>
        <v>1</v>
      </c>
    </row>
    <row r="181" spans="1:79" ht="26.25" customHeight="1" thickBot="1" x14ac:dyDescent="0.3">
      <c r="A181" s="55"/>
      <c r="B181" s="726">
        <f t="shared" si="64"/>
        <v>175</v>
      </c>
      <c r="C181" s="727"/>
      <c r="D181" s="350"/>
      <c r="E181" s="38" t="str">
        <f t="shared" si="84"/>
        <v>Pedz</v>
      </c>
      <c r="F181" s="39">
        <f t="shared" si="85"/>
        <v>1</v>
      </c>
      <c r="G181" s="40">
        <f t="shared" si="65"/>
        <v>14</v>
      </c>
      <c r="H181" s="41">
        <f t="shared" si="66"/>
        <v>0</v>
      </c>
      <c r="I181" s="41">
        <f t="shared" si="67"/>
        <v>0</v>
      </c>
      <c r="J181" s="41">
        <f t="shared" si="68"/>
        <v>14</v>
      </c>
      <c r="K181" s="41">
        <f t="shared" si="69"/>
        <v>4</v>
      </c>
      <c r="L181" s="41">
        <f t="shared" si="70"/>
        <v>55</v>
      </c>
      <c r="M181" s="42">
        <f t="shared" si="71"/>
        <v>-51</v>
      </c>
      <c r="N181" s="43">
        <f t="shared" si="72"/>
        <v>0</v>
      </c>
      <c r="O181" s="406"/>
      <c r="P181" s="406"/>
      <c r="Q181" s="406"/>
      <c r="R181" s="406"/>
      <c r="S181" s="406"/>
      <c r="T181" s="406"/>
      <c r="U181" s="406"/>
      <c r="V181" s="54"/>
      <c r="W181" s="407"/>
      <c r="X181" s="406"/>
      <c r="Y181" s="406"/>
      <c r="Z181" s="406"/>
      <c r="AA181" s="406"/>
      <c r="AB181" s="406"/>
      <c r="AC181" s="406"/>
      <c r="AD181" s="54"/>
      <c r="AE181" s="54"/>
      <c r="AF181" s="462">
        <f t="shared" si="93"/>
        <v>0</v>
      </c>
      <c r="AG181" s="54"/>
      <c r="AH181" s="463">
        <f t="shared" si="87"/>
        <v>55</v>
      </c>
      <c r="AI181" s="55"/>
      <c r="AJ181" s="481" t="str">
        <f>IF(ISERROR(VLOOKUP(E181,'2004'!$P$10:$AB$18,13,0)),"-",VLOOKUP(E181,'2004'!$P$10:$AB$18,13,0))</f>
        <v>-</v>
      </c>
      <c r="AK181" s="360" t="str">
        <f>IF(ISERROR(VLOOKUP(E181,'2005'!$P$10:$AB$18,13,0)),"-",VLOOKUP(E181,'2005'!$P$10:$AB$18,13,0))</f>
        <v>-</v>
      </c>
      <c r="AL181" s="360" t="str">
        <f>IF(ISERROR(VLOOKUP(E181,'2006'!$P$10:$AB$60,13,0)),"-",VLOOKUP(E181,'2006'!$P$10:$AB$60,13,0))</f>
        <v>-</v>
      </c>
      <c r="AM181" s="360" t="str">
        <f>IF(ISERROR(VLOOKUP(E181,'2007'!$P$10:$AB$60,13,0)),"-",VLOOKUP(E181,'2007'!$P$10:$AB$60,13,0))</f>
        <v>-</v>
      </c>
      <c r="AN181" s="360" t="str">
        <f>IF(ISERROR(VLOOKUP(E181,'2008'!$P$10:$AB$60,13,0)),"-",VLOOKUP(E181,'2008'!$P$10:$AB$60,13,0))</f>
        <v>-</v>
      </c>
      <c r="AO181" s="360" t="str">
        <f>IF(ISERROR(VLOOKUP(E181,'2009'!$P$10:$AB$80,13,0)),"-",VLOOKUP(E181,'2009'!$P$10:$AB$80,13,0))</f>
        <v>-</v>
      </c>
      <c r="AP181" s="360" t="str">
        <f>IF(ISERROR(VLOOKUP(E181,'2010'!$P$10:$AB$42,13,0)),"-",VLOOKUP(E181,'2010'!$P$10:$AB$42,13,0))</f>
        <v>-</v>
      </c>
      <c r="AQ181" s="360" t="str">
        <f>IF(ISERROR(VLOOKUP(E181,'2011'!$P$10:$AB$28,13,0)),"-",VLOOKUP(E181,'2011'!$P$10:$AB$28,13,0))</f>
        <v>-</v>
      </c>
      <c r="AR181" s="360" t="str">
        <f>IF(ISERROR(VLOOKUP(E181,'2012'!$P$10:$AB$46,13,0)),"-",VLOOKUP(E181,'2012'!$P$10:$AB$46,13,0))</f>
        <v>-</v>
      </c>
      <c r="AS181" s="360" t="str">
        <f>IF(ISERROR(VLOOKUP(E181,'2013'!$P$10:$AB$45,13,0)),"-",VLOOKUP(E181,'2013'!$P$10:$AB$45,13,0))</f>
        <v>-</v>
      </c>
      <c r="AT181" s="360" t="str">
        <f>IF(ISERROR(VLOOKUP(E181,'2014'!$P$10:$AB$43,13,0)),"-",VLOOKUP(E181,'2014'!$P$10:$AB$43,13,0))</f>
        <v>-</v>
      </c>
      <c r="AU181" s="360">
        <f>IF(ISERROR(VLOOKUP(E181,'2015'!$P$10:$AB$69,13,0)),"-",VLOOKUP(E181,'2015'!$P$10:$AB$69,13,0))</f>
        <v>55</v>
      </c>
      <c r="AV181" s="360" t="str">
        <f>IF(ISERROR(VLOOKUP(E181,'2016'!$P$10:$AB$49,13,0)),"-",VLOOKUP(E181,'2016'!$P$10:$AB$49,13,0))</f>
        <v>-</v>
      </c>
      <c r="AW181" s="458" t="str">
        <f>IF(ISERROR(VLOOKUP(E181,'2017'!$P$10:$AB$47,13,0)),"-",VLOOKUP(E181,'2017'!$P$10:$AB$47,13,0))</f>
        <v>-</v>
      </c>
      <c r="AX181" s="359" t="str">
        <f>IF(ISERROR(VLOOKUP(E181,'2018'!$P$10:$AB$55,13,0)),"-",VLOOKUP(E181,'2018'!$P$10:$AB$55,13,0))</f>
        <v>-</v>
      </c>
      <c r="AY181" s="359" t="str">
        <f>IF(ISERROR(VLOOKUP(E181,'2019'!$P$10:$AB$55,13,0)),"-",VLOOKUP(E181,'2019'!$P$10:$AB$55,13,0))</f>
        <v>-</v>
      </c>
      <c r="AZ181" s="359" t="str">
        <f>IF(ISERROR(VLOOKUP(E181,'2020'!$P$10:$AB$47,13,0)),"-",VLOOKUP(E181,'2020'!$P$10:$AB$47,13,0))</f>
        <v>-</v>
      </c>
      <c r="BA181" s="480" t="str">
        <f>IF(ISERROR(VLOOKUP(E181,'2021'!$P$10:$AB$47,13,0)),"-",VLOOKUP(E181,'2021'!$P$10:$AB$47,13,0))</f>
        <v>-</v>
      </c>
      <c r="BB181" s="423"/>
      <c r="BD181" s="25">
        <f t="shared" si="88"/>
        <v>157</v>
      </c>
      <c r="BE181" s="425" t="s">
        <v>708</v>
      </c>
      <c r="BF181" s="3">
        <f>IF(ISERROR(VLOOKUP($BE181,Tables!$M$3:$U$201,BF$2,0)),"0",(VLOOKUP($BE181,Tables!$M$3:$U$201,BF$2,0)))</f>
        <v>12</v>
      </c>
      <c r="BG181" s="4">
        <f>IF(ISERROR(VLOOKUP($BE181,Tables!$M$3:$U$201,BG$2,0)),"0",(VLOOKUP($BE181,Tables!$M$3:$U$201,BG$2,0)))</f>
        <v>1</v>
      </c>
      <c r="BH181" s="4">
        <f>IF(ISERROR(VLOOKUP($BE181,Tables!$M$3:$U$201,BH$2,0)),"0",(VLOOKUP($BE181,Tables!$M$3:$U$201,BH$2,0)))</f>
        <v>1</v>
      </c>
      <c r="BI181" s="4">
        <f>IF(ISERROR(VLOOKUP($BE181,Tables!$M$3:$U$201,BI$2,0)),"0",(VLOOKUP($BE181,Tables!$M$3:$U$201,BI$2,0)))</f>
        <v>10</v>
      </c>
      <c r="BJ181" s="4">
        <f>IF(ISERROR(VLOOKUP($BE181,Tables!$M$3:$U$201,BJ$2,0)),"0",(VLOOKUP($BE181,Tables!$M$3:$U$201,BJ$2,0)))</f>
        <v>11</v>
      </c>
      <c r="BK181" s="4">
        <f>IF(ISERROR(VLOOKUP($BE181,Tables!$M$3:$U$201,BK$2,0)),"0",(VLOOKUP($BE181,Tables!$M$3:$U$201,BK$2,0)))</f>
        <v>46</v>
      </c>
      <c r="BL181" s="4">
        <f>IF(ISERROR(VLOOKUP($BE181,Tables!$M$3:$U$201,BL$2,0)),"0",(VLOOKUP($BE181,Tables!$M$3:$U$201,BL$2,0)))</f>
        <v>-35</v>
      </c>
      <c r="BM181" s="425">
        <f>IF(ISERROR(VLOOKUP($BE181,Tables!$M$3:$U$201,BM$2,0)),"0",(VLOOKUP($BE181,Tables!$M$3:$U$201,BM$2,0)))</f>
        <v>4</v>
      </c>
      <c r="BN181" s="424">
        <v>175</v>
      </c>
      <c r="BO181" s="12">
        <f t="shared" si="73"/>
        <v>153</v>
      </c>
      <c r="BP181" s="13">
        <f t="shared" si="74"/>
        <v>8</v>
      </c>
      <c r="BQ181" s="12">
        <f t="shared" si="75"/>
        <v>123</v>
      </c>
      <c r="BR181" s="13">
        <f t="shared" si="76"/>
        <v>1</v>
      </c>
      <c r="BS181" s="12" t="str">
        <f t="shared" si="77"/>
        <v/>
      </c>
      <c r="BT181" s="16">
        <f t="shared" si="78"/>
        <v>153123000</v>
      </c>
      <c r="BU181" s="13">
        <f t="shared" si="79"/>
        <v>1</v>
      </c>
      <c r="BV181" s="24" t="str">
        <f t="shared" si="80"/>
        <v>0</v>
      </c>
      <c r="BW181" s="14">
        <v>175</v>
      </c>
      <c r="BX181" s="16">
        <f t="shared" si="81"/>
        <v>153123000000</v>
      </c>
      <c r="BY181" s="15"/>
      <c r="BZ181" s="15">
        <f t="shared" si="82"/>
        <v>157</v>
      </c>
      <c r="CA181" s="424">
        <f t="shared" si="92"/>
        <v>1</v>
      </c>
    </row>
    <row r="182" spans="1:79" ht="26.25" customHeight="1" thickBot="1" x14ac:dyDescent="0.3">
      <c r="A182" s="55"/>
      <c r="B182" s="726">
        <f t="shared" si="64"/>
        <v>176</v>
      </c>
      <c r="C182" s="727"/>
      <c r="D182" s="350"/>
      <c r="E182" s="38" t="str">
        <f t="shared" si="84"/>
        <v>_barto_</v>
      </c>
      <c r="F182" s="39">
        <f t="shared" si="85"/>
        <v>1</v>
      </c>
      <c r="G182" s="40">
        <f t="shared" si="65"/>
        <v>16</v>
      </c>
      <c r="H182" s="41">
        <f t="shared" si="66"/>
        <v>0</v>
      </c>
      <c r="I182" s="41">
        <f t="shared" si="67"/>
        <v>0</v>
      </c>
      <c r="J182" s="41">
        <f t="shared" si="68"/>
        <v>16</v>
      </c>
      <c r="K182" s="41">
        <f t="shared" si="69"/>
        <v>4</v>
      </c>
      <c r="L182" s="41">
        <f t="shared" si="70"/>
        <v>56</v>
      </c>
      <c r="M182" s="42">
        <f t="shared" si="71"/>
        <v>-52</v>
      </c>
      <c r="N182" s="43">
        <f t="shared" si="72"/>
        <v>0</v>
      </c>
      <c r="O182" s="406"/>
      <c r="P182" s="406"/>
      <c r="Q182" s="406"/>
      <c r="R182" s="406"/>
      <c r="S182" s="406"/>
      <c r="T182" s="406"/>
      <c r="U182" s="406"/>
      <c r="V182" s="54"/>
      <c r="W182" s="407"/>
      <c r="X182" s="406"/>
      <c r="Y182" s="406"/>
      <c r="Z182" s="406"/>
      <c r="AA182" s="406"/>
      <c r="AB182" s="406"/>
      <c r="AC182" s="406"/>
      <c r="AD182" s="54"/>
      <c r="AE182" s="54"/>
      <c r="AF182" s="462">
        <f t="shared" si="93"/>
        <v>0</v>
      </c>
      <c r="AG182" s="54"/>
      <c r="AH182" s="463">
        <f t="shared" si="87"/>
        <v>32</v>
      </c>
      <c r="AI182" s="55"/>
      <c r="AJ182" s="481" t="str">
        <f>IF(ISERROR(VLOOKUP(E182,'2004'!$P$10:$AB$18,13,0)),"-",VLOOKUP(E182,'2004'!$P$10:$AB$18,13,0))</f>
        <v>-</v>
      </c>
      <c r="AK182" s="360" t="str">
        <f>IF(ISERROR(VLOOKUP(E182,'2005'!$P$10:$AB$18,13,0)),"-",VLOOKUP(E182,'2005'!$P$10:$AB$18,13,0))</f>
        <v>-</v>
      </c>
      <c r="AL182" s="360" t="str">
        <f>IF(ISERROR(VLOOKUP(E182,'2006'!$P$10:$AB$60,13,0)),"-",VLOOKUP(E182,'2006'!$P$10:$AB$60,13,0))</f>
        <v>-</v>
      </c>
      <c r="AM182" s="360" t="str">
        <f>IF(ISERROR(VLOOKUP(E182,'2007'!$P$10:$AB$60,13,0)),"-",VLOOKUP(E182,'2007'!$P$10:$AB$60,13,0))</f>
        <v>-</v>
      </c>
      <c r="AN182" s="360" t="str">
        <f>IF(ISERROR(VLOOKUP(E182,'2008'!$P$10:$AB$60,13,0)),"-",VLOOKUP(E182,'2008'!$P$10:$AB$60,13,0))</f>
        <v>-</v>
      </c>
      <c r="AO182" s="360" t="str">
        <f>IF(ISERROR(VLOOKUP(E182,'2009'!$P$10:$AB$80,13,0)),"-",VLOOKUP(E182,'2009'!$P$10:$AB$80,13,0))</f>
        <v>-</v>
      </c>
      <c r="AP182" s="360">
        <f>IF(ISERROR(VLOOKUP(E182,'2010'!$P$10:$AB$42,13,0)),"-",VLOOKUP(E182,'2010'!$P$10:$AB$42,13,0))</f>
        <v>32</v>
      </c>
      <c r="AQ182" s="360" t="str">
        <f>IF(ISERROR(VLOOKUP(E182,'2011'!$P$10:$AB$28,13,0)),"-",VLOOKUP(E182,'2011'!$P$10:$AB$28,13,0))</f>
        <v>-</v>
      </c>
      <c r="AR182" s="360" t="str">
        <f>IF(ISERROR(VLOOKUP(E182,'2012'!$P$10:$AB$46,13,0)),"-",VLOOKUP(E182,'2012'!$P$10:$AB$46,13,0))</f>
        <v>-</v>
      </c>
      <c r="AS182" s="360" t="str">
        <f>IF(ISERROR(VLOOKUP(E182,'2013'!$P$10:$AB$45,13,0)),"-",VLOOKUP(E182,'2013'!$P$10:$AB$45,13,0))</f>
        <v>-</v>
      </c>
      <c r="AT182" s="360" t="str">
        <f>IF(ISERROR(VLOOKUP(E182,'2014'!$P$10:$AB$43,13,0)),"-",VLOOKUP(E182,'2014'!$P$10:$AB$43,13,0))</f>
        <v>-</v>
      </c>
      <c r="AU182" s="360" t="str">
        <f>IF(ISERROR(VLOOKUP(E182,'2015'!$P$10:$AB$69,13,0)),"-",VLOOKUP(E182,'2015'!$P$10:$AB$69,13,0))</f>
        <v>-</v>
      </c>
      <c r="AV182" s="360" t="str">
        <f>IF(ISERROR(VLOOKUP(E182,'2016'!$P$10:$AB$49,13,0)),"-",VLOOKUP(E182,'2016'!$P$10:$AB$49,13,0))</f>
        <v>-</v>
      </c>
      <c r="AW182" s="458" t="str">
        <f>IF(ISERROR(VLOOKUP(E182,'2017'!$P$10:$AB$47,13,0)),"-",VLOOKUP(E182,'2017'!$P$10:$AB$47,13,0))</f>
        <v>-</v>
      </c>
      <c r="AX182" s="359" t="str">
        <f>IF(ISERROR(VLOOKUP(E182,'2018'!$P$10:$AB$55,13,0)),"-",VLOOKUP(E182,'2018'!$P$10:$AB$55,13,0))</f>
        <v>-</v>
      </c>
      <c r="AY182" s="359" t="str">
        <f>IF(ISERROR(VLOOKUP(E182,'2019'!$P$10:$AB$55,13,0)),"-",VLOOKUP(E182,'2019'!$P$10:$AB$55,13,0))</f>
        <v>-</v>
      </c>
      <c r="AZ182" s="359" t="str">
        <f>IF(ISERROR(VLOOKUP(E182,'2020'!$P$10:$AB$47,13,0)),"-",VLOOKUP(E182,'2020'!$P$10:$AB$47,13,0))</f>
        <v>-</v>
      </c>
      <c r="BA182" s="480" t="str">
        <f>IF(ISERROR(VLOOKUP(E182,'2021'!$P$10:$AB$47,13,0)),"-",VLOOKUP(E182,'2021'!$P$10:$AB$47,13,0))</f>
        <v>-</v>
      </c>
      <c r="BB182" s="423"/>
      <c r="BD182" s="25">
        <f t="shared" si="88"/>
        <v>167</v>
      </c>
      <c r="BE182" s="425" t="s">
        <v>652</v>
      </c>
      <c r="BF182" s="3">
        <f>IF(ISERROR(VLOOKUP($BE182,Tables!$M$3:$U$201,BF$2,0)),"0",(VLOOKUP($BE182,Tables!$M$3:$U$201,BF$2,0)))</f>
        <v>12</v>
      </c>
      <c r="BG182" s="4">
        <f>IF(ISERROR(VLOOKUP($BE182,Tables!$M$3:$U$201,BG$2,0)),"0",(VLOOKUP($BE182,Tables!$M$3:$U$201,BG$2,0)))</f>
        <v>0</v>
      </c>
      <c r="BH182" s="4">
        <f>IF(ISERROR(VLOOKUP($BE182,Tables!$M$3:$U$201,BH$2,0)),"0",(VLOOKUP($BE182,Tables!$M$3:$U$201,BH$2,0)))</f>
        <v>2</v>
      </c>
      <c r="BI182" s="4">
        <f>IF(ISERROR(VLOOKUP($BE182,Tables!$M$3:$U$201,BI$2,0)),"0",(VLOOKUP($BE182,Tables!$M$3:$U$201,BI$2,0)))</f>
        <v>10</v>
      </c>
      <c r="BJ182" s="4">
        <f>IF(ISERROR(VLOOKUP($BE182,Tables!$M$3:$U$201,BJ$2,0)),"0",(VLOOKUP($BE182,Tables!$M$3:$U$201,BJ$2,0)))</f>
        <v>9</v>
      </c>
      <c r="BK182" s="4">
        <f>IF(ISERROR(VLOOKUP($BE182,Tables!$M$3:$U$201,BK$2,0)),"0",(VLOOKUP($BE182,Tables!$M$3:$U$201,BK$2,0)))</f>
        <v>56</v>
      </c>
      <c r="BL182" s="4">
        <f>IF(ISERROR(VLOOKUP($BE182,Tables!$M$3:$U$201,BL$2,0)),"0",(VLOOKUP($BE182,Tables!$M$3:$U$201,BL$2,0)))</f>
        <v>-47</v>
      </c>
      <c r="BM182" s="425">
        <f>IF(ISERROR(VLOOKUP($BE182,Tables!$M$3:$U$201,BM$2,0)),"0",(VLOOKUP($BE182,Tables!$M$3:$U$201,BM$2,0)))</f>
        <v>2</v>
      </c>
      <c r="BN182" s="424">
        <v>176</v>
      </c>
      <c r="BO182" s="12">
        <f t="shared" si="73"/>
        <v>166</v>
      </c>
      <c r="BP182" s="13">
        <f t="shared" si="74"/>
        <v>3</v>
      </c>
      <c r="BQ182" s="12">
        <f t="shared" si="75"/>
        <v>140</v>
      </c>
      <c r="BR182" s="13">
        <f t="shared" si="76"/>
        <v>1</v>
      </c>
      <c r="BS182" s="12" t="str">
        <f t="shared" si="77"/>
        <v/>
      </c>
      <c r="BT182" s="16">
        <f t="shared" si="78"/>
        <v>166140000</v>
      </c>
      <c r="BU182" s="13">
        <f t="shared" si="79"/>
        <v>1</v>
      </c>
      <c r="BV182" s="24" t="str">
        <f t="shared" si="80"/>
        <v>0</v>
      </c>
      <c r="BW182" s="14">
        <v>176</v>
      </c>
      <c r="BX182" s="16">
        <f t="shared" si="81"/>
        <v>166140000000</v>
      </c>
      <c r="BY182" s="15"/>
      <c r="BZ182" s="15">
        <f t="shared" si="82"/>
        <v>167</v>
      </c>
      <c r="CA182" s="424">
        <f t="shared" si="92"/>
        <v>1</v>
      </c>
    </row>
    <row r="183" spans="1:79" ht="26.25" customHeight="1" thickBot="1" x14ac:dyDescent="0.3">
      <c r="A183" s="55"/>
      <c r="B183" s="726">
        <f t="shared" si="64"/>
        <v>177</v>
      </c>
      <c r="C183" s="727"/>
      <c r="D183" s="350"/>
      <c r="E183" s="38" t="str">
        <f t="shared" si="84"/>
        <v>HannieKnuppel</v>
      </c>
      <c r="F183" s="39">
        <f t="shared" si="85"/>
        <v>1</v>
      </c>
      <c r="G183" s="40">
        <f t="shared" si="65"/>
        <v>12</v>
      </c>
      <c r="H183" s="41">
        <f t="shared" si="66"/>
        <v>0</v>
      </c>
      <c r="I183" s="41">
        <f t="shared" si="67"/>
        <v>0</v>
      </c>
      <c r="J183" s="41">
        <f t="shared" si="68"/>
        <v>12</v>
      </c>
      <c r="K183" s="41">
        <f t="shared" si="69"/>
        <v>2</v>
      </c>
      <c r="L183" s="41">
        <f t="shared" si="70"/>
        <v>67</v>
      </c>
      <c r="M183" s="42">
        <f t="shared" si="71"/>
        <v>-65</v>
      </c>
      <c r="N183" s="43">
        <f t="shared" si="72"/>
        <v>0</v>
      </c>
      <c r="O183" s="406"/>
      <c r="P183" s="406"/>
      <c r="Q183" s="406"/>
      <c r="R183" s="406"/>
      <c r="S183" s="406"/>
      <c r="T183" s="406"/>
      <c r="U183" s="406"/>
      <c r="V183" s="54"/>
      <c r="W183" s="407"/>
      <c r="X183" s="406"/>
      <c r="Y183" s="406"/>
      <c r="Z183" s="406"/>
      <c r="AA183" s="406"/>
      <c r="AB183" s="406"/>
      <c r="AC183" s="406"/>
      <c r="AD183" s="54"/>
      <c r="AE183" s="54"/>
      <c r="AF183" s="462">
        <f t="shared" si="93"/>
        <v>0</v>
      </c>
      <c r="AG183" s="54"/>
      <c r="AH183" s="463">
        <f t="shared" si="87"/>
        <v>38</v>
      </c>
      <c r="AI183" s="55"/>
      <c r="AJ183" s="481" t="str">
        <f>IF(ISERROR(VLOOKUP(E183,'2004'!$P$10:$AB$18,13,0)),"-",VLOOKUP(E183,'2004'!$P$10:$AB$18,13,0))</f>
        <v>-</v>
      </c>
      <c r="AK183" s="360" t="str">
        <f>IF(ISERROR(VLOOKUP(E183,'2005'!$P$10:$AB$18,13,0)),"-",VLOOKUP(E183,'2005'!$P$10:$AB$18,13,0))</f>
        <v>-</v>
      </c>
      <c r="AL183" s="360" t="str">
        <f>IF(ISERROR(VLOOKUP(E183,'2006'!$P$10:$AB$60,13,0)),"-",VLOOKUP(E183,'2006'!$P$10:$AB$60,13,0))</f>
        <v>-</v>
      </c>
      <c r="AM183" s="360" t="str">
        <f>IF(ISERROR(VLOOKUP(E183,'2007'!$P$10:$AB$60,13,0)),"-",VLOOKUP(E183,'2007'!$P$10:$AB$60,13,0))</f>
        <v>-</v>
      </c>
      <c r="AN183" s="360" t="str">
        <f>IF(ISERROR(VLOOKUP(E183,'2008'!$P$10:$AB$60,13,0)),"-",VLOOKUP(E183,'2008'!$P$10:$AB$60,13,0))</f>
        <v>-</v>
      </c>
      <c r="AO183" s="360" t="str">
        <f>IF(ISERROR(VLOOKUP(E183,'2009'!$P$10:$AB$80,13,0)),"-",VLOOKUP(E183,'2009'!$P$10:$AB$80,13,0))</f>
        <v>-</v>
      </c>
      <c r="AP183" s="360" t="str">
        <f>IF(ISERROR(VLOOKUP(E183,'2010'!$P$10:$AB$42,13,0)),"-",VLOOKUP(E183,'2010'!$P$10:$AB$42,13,0))</f>
        <v>-</v>
      </c>
      <c r="AQ183" s="360" t="str">
        <f>IF(ISERROR(VLOOKUP(E183,'2011'!$P$10:$AB$28,13,0)),"-",VLOOKUP(E183,'2011'!$P$10:$AB$28,13,0))</f>
        <v>-</v>
      </c>
      <c r="AR183" s="360" t="str">
        <f>IF(ISERROR(VLOOKUP(E183,'2012'!$P$10:$AB$46,13,0)),"-",VLOOKUP(E183,'2012'!$P$10:$AB$46,13,0))</f>
        <v>-</v>
      </c>
      <c r="AS183" s="360" t="str">
        <f>IF(ISERROR(VLOOKUP(E183,'2013'!$P$10:$AB$45,13,0)),"-",VLOOKUP(E183,'2013'!$P$10:$AB$45,13,0))</f>
        <v>-</v>
      </c>
      <c r="AT183" s="360" t="str">
        <f>IF(ISERROR(VLOOKUP(E183,'2014'!$P$10:$AB$43,13,0)),"-",VLOOKUP(E183,'2014'!$P$10:$AB$43,13,0))</f>
        <v>-</v>
      </c>
      <c r="AU183" s="360" t="str">
        <f>IF(ISERROR(VLOOKUP(E183,'2015'!$P$10:$AB$69,13,0)),"-",VLOOKUP(E183,'2015'!$P$10:$AB$69,13,0))</f>
        <v>-</v>
      </c>
      <c r="AV183" s="360">
        <f>IF(ISERROR(VLOOKUP(E183,'2016'!$P$10:$AB$49,13,0)),"-",VLOOKUP(E183,'2016'!$P$10:$AB$49,13,0))</f>
        <v>38</v>
      </c>
      <c r="AW183" s="458" t="str">
        <f>IF(ISERROR(VLOOKUP(E183,'2017'!$P$10:$AB$47,13,0)),"-",VLOOKUP(E183,'2017'!$P$10:$AB$47,13,0))</f>
        <v>-</v>
      </c>
      <c r="AX183" s="359" t="str">
        <f>IF(ISERROR(VLOOKUP(E183,'2018'!$P$10:$AB$55,13,0)),"-",VLOOKUP(E183,'2018'!$P$10:$AB$55,13,0))</f>
        <v>-</v>
      </c>
      <c r="AY183" s="359" t="str">
        <f>IF(ISERROR(VLOOKUP(E183,'2019'!$P$10:$AB$55,13,0)),"-",VLOOKUP(E183,'2019'!$P$10:$AB$55,13,0))</f>
        <v>-</v>
      </c>
      <c r="AZ183" s="359" t="str">
        <f>IF(ISERROR(VLOOKUP(E183,'2020'!$P$10:$AB$47,13,0)),"-",VLOOKUP(E183,'2020'!$P$10:$AB$47,13,0))</f>
        <v>-</v>
      </c>
      <c r="BA183" s="480" t="str">
        <f>IF(ISERROR(VLOOKUP(E183,'2021'!$P$10:$AB$47,13,0)),"-",VLOOKUP(E183,'2021'!$P$10:$AB$47,13,0))</f>
        <v>-</v>
      </c>
      <c r="BB183" s="423"/>
      <c r="BD183" s="25">
        <f t="shared" si="88"/>
        <v>169</v>
      </c>
      <c r="BE183" s="425" t="s">
        <v>646</v>
      </c>
      <c r="BF183" s="3">
        <f>IF(ISERROR(VLOOKUP($BE183,Tables!$M$3:$U$201,BF$2,0)),"0",(VLOOKUP($BE183,Tables!$M$3:$U$201,BF$2,0)))</f>
        <v>10</v>
      </c>
      <c r="BG183" s="4">
        <f>IF(ISERROR(VLOOKUP($BE183,Tables!$M$3:$U$201,BG$2,0)),"0",(VLOOKUP($BE183,Tables!$M$3:$U$201,BG$2,0)))</f>
        <v>0</v>
      </c>
      <c r="BH183" s="4">
        <f>IF(ISERROR(VLOOKUP($BE183,Tables!$M$3:$U$201,BH$2,0)),"0",(VLOOKUP($BE183,Tables!$M$3:$U$201,BH$2,0)))</f>
        <v>1</v>
      </c>
      <c r="BI183" s="4">
        <f>IF(ISERROR(VLOOKUP($BE183,Tables!$M$3:$U$201,BI$2,0)),"0",(VLOOKUP($BE183,Tables!$M$3:$U$201,BI$2,0)))</f>
        <v>9</v>
      </c>
      <c r="BJ183" s="4">
        <f>IF(ISERROR(VLOOKUP($BE183,Tables!$M$3:$U$201,BJ$2,0)),"0",(VLOOKUP($BE183,Tables!$M$3:$U$201,BJ$2,0)))</f>
        <v>7</v>
      </c>
      <c r="BK183" s="4">
        <f>IF(ISERROR(VLOOKUP($BE183,Tables!$M$3:$U$201,BK$2,0)),"0",(VLOOKUP($BE183,Tables!$M$3:$U$201,BK$2,0)))</f>
        <v>44</v>
      </c>
      <c r="BL183" s="4">
        <f>IF(ISERROR(VLOOKUP($BE183,Tables!$M$3:$U$201,BL$2,0)),"0",(VLOOKUP($BE183,Tables!$M$3:$U$201,BL$2,0)))</f>
        <v>-37</v>
      </c>
      <c r="BM183" s="425">
        <f>IF(ISERROR(VLOOKUP($BE183,Tables!$M$3:$U$201,BM$2,0)),"0",(VLOOKUP($BE183,Tables!$M$3:$U$201,BM$2,0)))</f>
        <v>1</v>
      </c>
      <c r="BN183" s="424">
        <v>177</v>
      </c>
      <c r="BO183" s="12">
        <f t="shared" si="73"/>
        <v>169</v>
      </c>
      <c r="BP183" s="13">
        <f t="shared" si="74"/>
        <v>5</v>
      </c>
      <c r="BQ183" s="12">
        <f t="shared" si="75"/>
        <v>127</v>
      </c>
      <c r="BR183" s="13">
        <f t="shared" si="76"/>
        <v>4</v>
      </c>
      <c r="BS183" s="12">
        <f t="shared" si="77"/>
        <v>163</v>
      </c>
      <c r="BT183" s="16">
        <f t="shared" si="78"/>
        <v>169127163</v>
      </c>
      <c r="BU183" s="13">
        <f t="shared" si="79"/>
        <v>1</v>
      </c>
      <c r="BV183" s="24" t="str">
        <f t="shared" si="80"/>
        <v>0</v>
      </c>
      <c r="BW183" s="14">
        <v>177</v>
      </c>
      <c r="BX183" s="16">
        <f t="shared" si="81"/>
        <v>169127163000</v>
      </c>
      <c r="BY183" s="15"/>
      <c r="BZ183" s="15">
        <f t="shared" si="82"/>
        <v>169</v>
      </c>
      <c r="CA183" s="424">
        <f t="shared" si="92"/>
        <v>1</v>
      </c>
    </row>
    <row r="184" spans="1:79" ht="26.25" customHeight="1" thickBot="1" x14ac:dyDescent="0.3">
      <c r="A184" s="55"/>
      <c r="B184" s="726">
        <f t="shared" si="64"/>
        <v>178</v>
      </c>
      <c r="C184" s="727"/>
      <c r="D184" s="350"/>
      <c r="E184" s="38" t="str">
        <f t="shared" si="84"/>
        <v>Soja</v>
      </c>
      <c r="F184" s="39">
        <f t="shared" si="85"/>
        <v>1</v>
      </c>
      <c r="G184" s="40">
        <f t="shared" si="65"/>
        <v>14</v>
      </c>
      <c r="H184" s="41">
        <f t="shared" si="66"/>
        <v>0</v>
      </c>
      <c r="I184" s="41">
        <f t="shared" si="67"/>
        <v>0</v>
      </c>
      <c r="J184" s="41">
        <f t="shared" si="68"/>
        <v>14</v>
      </c>
      <c r="K184" s="41">
        <f t="shared" si="69"/>
        <v>2</v>
      </c>
      <c r="L184" s="41">
        <f t="shared" si="70"/>
        <v>68</v>
      </c>
      <c r="M184" s="42">
        <f t="shared" si="71"/>
        <v>-66</v>
      </c>
      <c r="N184" s="43">
        <f t="shared" si="72"/>
        <v>0</v>
      </c>
      <c r="O184" s="406"/>
      <c r="P184" s="406"/>
      <c r="Q184" s="406"/>
      <c r="R184" s="406"/>
      <c r="S184" s="406"/>
      <c r="T184" s="406"/>
      <c r="U184" s="406"/>
      <c r="V184" s="54"/>
      <c r="W184" s="407"/>
      <c r="X184" s="406"/>
      <c r="Y184" s="406"/>
      <c r="Z184" s="406"/>
      <c r="AA184" s="406"/>
      <c r="AB184" s="406"/>
      <c r="AC184" s="406"/>
      <c r="AD184" s="54"/>
      <c r="AE184" s="54"/>
      <c r="AF184" s="462">
        <f t="shared" si="93"/>
        <v>0</v>
      </c>
      <c r="AG184" s="54"/>
      <c r="AH184" s="463">
        <f t="shared" si="87"/>
        <v>56</v>
      </c>
      <c r="AI184" s="55"/>
      <c r="AJ184" s="481" t="str">
        <f>IF(ISERROR(VLOOKUP(E184,'2004'!$P$10:$AB$18,13,0)),"-",VLOOKUP(E184,'2004'!$P$10:$AB$18,13,0))</f>
        <v>-</v>
      </c>
      <c r="AK184" s="360" t="str">
        <f>IF(ISERROR(VLOOKUP(E184,'2005'!$P$10:$AB$18,13,0)),"-",VLOOKUP(E184,'2005'!$P$10:$AB$18,13,0))</f>
        <v>-</v>
      </c>
      <c r="AL184" s="360" t="str">
        <f>IF(ISERROR(VLOOKUP(E184,'2006'!$P$10:$AB$60,13,0)),"-",VLOOKUP(E184,'2006'!$P$10:$AB$60,13,0))</f>
        <v>-</v>
      </c>
      <c r="AM184" s="360" t="str">
        <f>IF(ISERROR(VLOOKUP(E184,'2007'!$P$10:$AB$60,13,0)),"-",VLOOKUP(E184,'2007'!$P$10:$AB$60,13,0))</f>
        <v>-</v>
      </c>
      <c r="AN184" s="360" t="str">
        <f>IF(ISERROR(VLOOKUP(E184,'2008'!$P$10:$AB$60,13,0)),"-",VLOOKUP(E184,'2008'!$P$10:$AB$60,13,0))</f>
        <v>-</v>
      </c>
      <c r="AO184" s="360" t="str">
        <f>IF(ISERROR(VLOOKUP(E184,'2009'!$P$10:$AB$80,13,0)),"-",VLOOKUP(E184,'2009'!$P$10:$AB$80,13,0))</f>
        <v>-</v>
      </c>
      <c r="AP184" s="360" t="str">
        <f>IF(ISERROR(VLOOKUP(E184,'2010'!$P$10:$AB$42,13,0)),"-",VLOOKUP(E184,'2010'!$P$10:$AB$42,13,0))</f>
        <v>-</v>
      </c>
      <c r="AQ184" s="360" t="str">
        <f>IF(ISERROR(VLOOKUP(E184,'2011'!$P$10:$AB$28,13,0)),"-",VLOOKUP(E184,'2011'!$P$10:$AB$28,13,0))</f>
        <v>-</v>
      </c>
      <c r="AR184" s="360" t="str">
        <f>IF(ISERROR(VLOOKUP(E184,'2012'!$P$10:$AB$46,13,0)),"-",VLOOKUP(E184,'2012'!$P$10:$AB$46,13,0))</f>
        <v>-</v>
      </c>
      <c r="AS184" s="360" t="str">
        <f>IF(ISERROR(VLOOKUP(E184,'2013'!$P$10:$AB$45,13,0)),"-",VLOOKUP(E184,'2013'!$P$10:$AB$45,13,0))</f>
        <v>-</v>
      </c>
      <c r="AT184" s="360" t="str">
        <f>IF(ISERROR(VLOOKUP(E184,'2014'!$P$10:$AB$43,13,0)),"-",VLOOKUP(E184,'2014'!$P$10:$AB$43,13,0))</f>
        <v>-</v>
      </c>
      <c r="AU184" s="360">
        <f>IF(ISERROR(VLOOKUP(E184,'2015'!$P$10:$AB$69,13,0)),"-",VLOOKUP(E184,'2015'!$P$10:$AB$69,13,0))</f>
        <v>56</v>
      </c>
      <c r="AV184" s="360" t="str">
        <f>IF(ISERROR(VLOOKUP(E184,'2016'!$P$10:$AB$49,13,0)),"-",VLOOKUP(E184,'2016'!$P$10:$AB$49,13,0))</f>
        <v>-</v>
      </c>
      <c r="AW184" s="458" t="str">
        <f>IF(ISERROR(VLOOKUP(E184,'2017'!$P$10:$AB$47,13,0)),"-",VLOOKUP(E184,'2017'!$P$10:$AB$47,13,0))</f>
        <v>-</v>
      </c>
      <c r="AX184" s="359" t="str">
        <f>IF(ISERROR(VLOOKUP(E184,'2018'!$P$10:$AB$55,13,0)),"-",VLOOKUP(E184,'2018'!$P$10:$AB$55,13,0))</f>
        <v>-</v>
      </c>
      <c r="AY184" s="359" t="str">
        <f>IF(ISERROR(VLOOKUP(E184,'2019'!$P$10:$AB$55,13,0)),"-",VLOOKUP(E184,'2019'!$P$10:$AB$55,13,0))</f>
        <v>-</v>
      </c>
      <c r="AZ184" s="359" t="str">
        <f>IF(ISERROR(VLOOKUP(E184,'2020'!$P$10:$AB$47,13,0)),"-",VLOOKUP(E184,'2020'!$P$10:$AB$47,13,0))</f>
        <v>-</v>
      </c>
      <c r="BA184" s="480" t="str">
        <f>IF(ISERROR(VLOOKUP(E184,'2021'!$P$10:$AB$47,13,0)),"-",VLOOKUP(E184,'2021'!$P$10:$AB$47,13,0))</f>
        <v>-</v>
      </c>
      <c r="BB184" s="423"/>
      <c r="BD184" s="25">
        <f t="shared" si="88"/>
        <v>172</v>
      </c>
      <c r="BE184" s="425" t="s">
        <v>653</v>
      </c>
      <c r="BF184" s="3">
        <f>IF(ISERROR(VLOOKUP($BE184,Tables!$M$3:$U$201,BF$2,0)),"0",(VLOOKUP($BE184,Tables!$M$3:$U$201,BF$2,0)))</f>
        <v>12</v>
      </c>
      <c r="BG184" s="4">
        <f>IF(ISERROR(VLOOKUP($BE184,Tables!$M$3:$U$201,BG$2,0)),"0",(VLOOKUP($BE184,Tables!$M$3:$U$201,BG$2,0)))</f>
        <v>0</v>
      </c>
      <c r="BH184" s="4">
        <f>IF(ISERROR(VLOOKUP($BE184,Tables!$M$3:$U$201,BH$2,0)),"0",(VLOOKUP($BE184,Tables!$M$3:$U$201,BH$2,0)))</f>
        <v>1</v>
      </c>
      <c r="BI184" s="4">
        <f>IF(ISERROR(VLOOKUP($BE184,Tables!$M$3:$U$201,BI$2,0)),"0",(VLOOKUP($BE184,Tables!$M$3:$U$201,BI$2,0)))</f>
        <v>11</v>
      </c>
      <c r="BJ184" s="4">
        <f>IF(ISERROR(VLOOKUP($BE184,Tables!$M$3:$U$201,BJ$2,0)),"0",(VLOOKUP($BE184,Tables!$M$3:$U$201,BJ$2,0)))</f>
        <v>4</v>
      </c>
      <c r="BK184" s="4">
        <f>IF(ISERROR(VLOOKUP($BE184,Tables!$M$3:$U$201,BK$2,0)),"0",(VLOOKUP($BE184,Tables!$M$3:$U$201,BK$2,0)))</f>
        <v>44</v>
      </c>
      <c r="BL184" s="4">
        <f>IF(ISERROR(VLOOKUP($BE184,Tables!$M$3:$U$201,BL$2,0)),"0",(VLOOKUP($BE184,Tables!$M$3:$U$201,BL$2,0)))</f>
        <v>-40</v>
      </c>
      <c r="BM184" s="425">
        <f>IF(ISERROR(VLOOKUP($BE184,Tables!$M$3:$U$201,BM$2,0)),"0",(VLOOKUP($BE184,Tables!$M$3:$U$201,BM$2,0)))</f>
        <v>1</v>
      </c>
      <c r="BN184" s="424">
        <v>178</v>
      </c>
      <c r="BO184" s="12">
        <f t="shared" si="73"/>
        <v>169</v>
      </c>
      <c r="BP184" s="13">
        <f t="shared" si="74"/>
        <v>5</v>
      </c>
      <c r="BQ184" s="12">
        <f t="shared" si="75"/>
        <v>133</v>
      </c>
      <c r="BR184" s="13">
        <f t="shared" si="76"/>
        <v>1</v>
      </c>
      <c r="BS184" s="12" t="str">
        <f t="shared" si="77"/>
        <v/>
      </c>
      <c r="BT184" s="16">
        <f t="shared" si="78"/>
        <v>169133000</v>
      </c>
      <c r="BU184" s="13">
        <f t="shared" si="79"/>
        <v>1</v>
      </c>
      <c r="BV184" s="24" t="str">
        <f t="shared" si="80"/>
        <v>0</v>
      </c>
      <c r="BW184" s="14">
        <v>178</v>
      </c>
      <c r="BX184" s="16">
        <f t="shared" si="81"/>
        <v>169133000000</v>
      </c>
      <c r="BY184" s="15"/>
      <c r="BZ184" s="15">
        <f t="shared" si="82"/>
        <v>172</v>
      </c>
      <c r="CA184" s="424">
        <f t="shared" si="92"/>
        <v>1</v>
      </c>
    </row>
    <row r="185" spans="1:79" ht="26.25" customHeight="1" thickBot="1" x14ac:dyDescent="0.3">
      <c r="A185" s="55"/>
      <c r="B185" s="726">
        <f t="shared" si="64"/>
        <v>179</v>
      </c>
      <c r="C185" s="727"/>
      <c r="D185" s="350"/>
      <c r="E185" s="38" t="str">
        <f t="shared" si="84"/>
        <v>watzlaff</v>
      </c>
      <c r="F185" s="39">
        <f t="shared" si="85"/>
        <v>1</v>
      </c>
      <c r="G185" s="40">
        <f t="shared" si="65"/>
        <v>14</v>
      </c>
      <c r="H185" s="41">
        <f t="shared" si="66"/>
        <v>0</v>
      </c>
      <c r="I185" s="41">
        <f t="shared" si="67"/>
        <v>0</v>
      </c>
      <c r="J185" s="41">
        <f t="shared" si="68"/>
        <v>14</v>
      </c>
      <c r="K185" s="41">
        <f t="shared" si="69"/>
        <v>2</v>
      </c>
      <c r="L185" s="41">
        <f t="shared" si="70"/>
        <v>72</v>
      </c>
      <c r="M185" s="42">
        <f t="shared" si="71"/>
        <v>-70</v>
      </c>
      <c r="N185" s="43">
        <f t="shared" si="72"/>
        <v>0</v>
      </c>
      <c r="O185" s="406"/>
      <c r="P185" s="406"/>
      <c r="Q185" s="406"/>
      <c r="R185" s="406"/>
      <c r="S185" s="406"/>
      <c r="T185" s="406"/>
      <c r="U185" s="406"/>
      <c r="V185" s="54"/>
      <c r="W185" s="407"/>
      <c r="X185" s="406"/>
      <c r="Y185" s="406"/>
      <c r="Z185" s="406"/>
      <c r="AA185" s="406"/>
      <c r="AB185" s="406"/>
      <c r="AC185" s="406"/>
      <c r="AD185" s="54"/>
      <c r="AE185" s="54"/>
      <c r="AF185" s="462">
        <f t="shared" si="93"/>
        <v>0</v>
      </c>
      <c r="AG185" s="54"/>
      <c r="AH185" s="463">
        <f t="shared" si="87"/>
        <v>32</v>
      </c>
      <c r="AI185" s="55"/>
      <c r="AJ185" s="481" t="str">
        <f>IF(ISERROR(VLOOKUP(E185,'2004'!$P$10:$AB$18,13,0)),"-",VLOOKUP(E185,'2004'!$P$10:$AB$18,13,0))</f>
        <v>-</v>
      </c>
      <c r="AK185" s="360" t="str">
        <f>IF(ISERROR(VLOOKUP(E185,'2005'!$P$10:$AB$18,13,0)),"-",VLOOKUP(E185,'2005'!$P$10:$AB$18,13,0))</f>
        <v>-</v>
      </c>
      <c r="AL185" s="360" t="str">
        <f>IF(ISERROR(VLOOKUP(E185,'2006'!$P$10:$AB$60,13,0)),"-",VLOOKUP(E185,'2006'!$P$10:$AB$60,13,0))</f>
        <v>-</v>
      </c>
      <c r="AM185" s="360">
        <f>IF(ISERROR(VLOOKUP(E185,'2007'!$P$10:$AB$60,13,0)),"-",VLOOKUP(E185,'2007'!$P$10:$AB$60,13,0))</f>
        <v>32</v>
      </c>
      <c r="AN185" s="360" t="str">
        <f>IF(ISERROR(VLOOKUP(E185,'2008'!$P$10:$AB$60,13,0)),"-",VLOOKUP(E185,'2008'!$P$10:$AB$60,13,0))</f>
        <v>-</v>
      </c>
      <c r="AO185" s="360" t="str">
        <f>IF(ISERROR(VLOOKUP(E185,'2009'!$P$10:$AB$80,13,0)),"-",VLOOKUP(E185,'2009'!$P$10:$AB$80,13,0))</f>
        <v>-</v>
      </c>
      <c r="AP185" s="360" t="str">
        <f>IF(ISERROR(VLOOKUP(E185,'2010'!$P$10:$AB$42,13,0)),"-",VLOOKUP(E185,'2010'!$P$10:$AB$42,13,0))</f>
        <v>-</v>
      </c>
      <c r="AQ185" s="360" t="str">
        <f>IF(ISERROR(VLOOKUP(E185,'2011'!$P$10:$AB$28,13,0)),"-",VLOOKUP(E185,'2011'!$P$10:$AB$28,13,0))</f>
        <v>-</v>
      </c>
      <c r="AR185" s="360" t="str">
        <f>IF(ISERROR(VLOOKUP(E185,'2012'!$P$10:$AB$46,13,0)),"-",VLOOKUP(E185,'2012'!$P$10:$AB$46,13,0))</f>
        <v>-</v>
      </c>
      <c r="AS185" s="360" t="str">
        <f>IF(ISERROR(VLOOKUP(E185,'2013'!$P$10:$AB$45,13,0)),"-",VLOOKUP(E185,'2013'!$P$10:$AB$45,13,0))</f>
        <v>-</v>
      </c>
      <c r="AT185" s="360" t="str">
        <f>IF(ISERROR(VLOOKUP(E185,'2014'!$P$10:$AB$43,13,0)),"-",VLOOKUP(E185,'2014'!$P$10:$AB$43,13,0))</f>
        <v>-</v>
      </c>
      <c r="AU185" s="360" t="str">
        <f>IF(ISERROR(VLOOKUP(E185,'2015'!$P$10:$AB$69,13,0)),"-",VLOOKUP(E185,'2015'!$P$10:$AB$69,13,0))</f>
        <v>-</v>
      </c>
      <c r="AV185" s="360" t="str">
        <f>IF(ISERROR(VLOOKUP(E185,'2016'!$P$10:$AB$49,13,0)),"-",VLOOKUP(E185,'2016'!$P$10:$AB$49,13,0))</f>
        <v>-</v>
      </c>
      <c r="AW185" s="458" t="str">
        <f>IF(ISERROR(VLOOKUP(E185,'2017'!$P$10:$AB$47,13,0)),"-",VLOOKUP(E185,'2017'!$P$10:$AB$47,13,0))</f>
        <v>-</v>
      </c>
      <c r="AX185" s="359" t="str">
        <f>IF(ISERROR(VLOOKUP(E185,'2018'!$P$10:$AB$55,13,0)),"-",VLOOKUP(E185,'2018'!$P$10:$AB$55,13,0))</f>
        <v>-</v>
      </c>
      <c r="AY185" s="359" t="str">
        <f>IF(ISERROR(VLOOKUP(E185,'2019'!$P$10:$AB$55,13,0)),"-",VLOOKUP(E185,'2019'!$P$10:$AB$55,13,0))</f>
        <v>-</v>
      </c>
      <c r="AZ185" s="359" t="str">
        <f>IF(ISERROR(VLOOKUP(E185,'2020'!$P$10:$AB$47,13,0)),"-",VLOOKUP(E185,'2020'!$P$10:$AB$47,13,0))</f>
        <v>-</v>
      </c>
      <c r="BA185" s="480" t="str">
        <f>IF(ISERROR(VLOOKUP(E185,'2021'!$P$10:$AB$47,13,0)),"-",VLOOKUP(E185,'2021'!$P$10:$AB$47,13,0))</f>
        <v>-</v>
      </c>
      <c r="BB185" s="423"/>
      <c r="BD185" s="25">
        <f t="shared" si="88"/>
        <v>171</v>
      </c>
      <c r="BE185" s="425" t="s">
        <v>642</v>
      </c>
      <c r="BF185" s="3">
        <f>IF(ISERROR(VLOOKUP($BE185,Tables!$M$3:$U$201,BF$2,0)),"0",(VLOOKUP($BE185,Tables!$M$3:$U$201,BF$2,0)))</f>
        <v>12</v>
      </c>
      <c r="BG185" s="4">
        <f>IF(ISERROR(VLOOKUP($BE185,Tables!$M$3:$U$201,BG$2,0)),"0",(VLOOKUP($BE185,Tables!$M$3:$U$201,BG$2,0)))</f>
        <v>0</v>
      </c>
      <c r="BH185" s="4">
        <f>IF(ISERROR(VLOOKUP($BE185,Tables!$M$3:$U$201,BH$2,0)),"0",(VLOOKUP($BE185,Tables!$M$3:$U$201,BH$2,0)))</f>
        <v>1</v>
      </c>
      <c r="BI185" s="4">
        <f>IF(ISERROR(VLOOKUP($BE185,Tables!$M$3:$U$201,BI$2,0)),"0",(VLOOKUP($BE185,Tables!$M$3:$U$201,BI$2,0)))</f>
        <v>11</v>
      </c>
      <c r="BJ185" s="4">
        <f>IF(ISERROR(VLOOKUP($BE185,Tables!$M$3:$U$201,BJ$2,0)),"0",(VLOOKUP($BE185,Tables!$M$3:$U$201,BJ$2,0)))</f>
        <v>3</v>
      </c>
      <c r="BK185" s="4">
        <f>IF(ISERROR(VLOOKUP($BE185,Tables!$M$3:$U$201,BK$2,0)),"0",(VLOOKUP($BE185,Tables!$M$3:$U$201,BK$2,0)))</f>
        <v>40</v>
      </c>
      <c r="BL185" s="4">
        <f>IF(ISERROR(VLOOKUP($BE185,Tables!$M$3:$U$201,BL$2,0)),"0",(VLOOKUP($BE185,Tables!$M$3:$U$201,BL$2,0)))</f>
        <v>-37</v>
      </c>
      <c r="BM185" s="425">
        <f>IF(ISERROR(VLOOKUP($BE185,Tables!$M$3:$U$201,BM$2,0)),"0",(VLOOKUP($BE185,Tables!$M$3:$U$201,BM$2,0)))</f>
        <v>1</v>
      </c>
      <c r="BN185" s="424">
        <v>179</v>
      </c>
      <c r="BO185" s="12">
        <f t="shared" si="73"/>
        <v>169</v>
      </c>
      <c r="BP185" s="13">
        <f t="shared" si="74"/>
        <v>5</v>
      </c>
      <c r="BQ185" s="12">
        <f t="shared" si="75"/>
        <v>127</v>
      </c>
      <c r="BR185" s="13">
        <f t="shared" si="76"/>
        <v>4</v>
      </c>
      <c r="BS185" s="12">
        <f t="shared" si="77"/>
        <v>176</v>
      </c>
      <c r="BT185" s="16">
        <f t="shared" si="78"/>
        <v>169127176</v>
      </c>
      <c r="BU185" s="13">
        <f t="shared" si="79"/>
        <v>1</v>
      </c>
      <c r="BV185" s="24" t="str">
        <f t="shared" si="80"/>
        <v>0</v>
      </c>
      <c r="BW185" s="14">
        <v>179</v>
      </c>
      <c r="BX185" s="16">
        <f t="shared" si="81"/>
        <v>169127176000</v>
      </c>
      <c r="BY185" s="15"/>
      <c r="BZ185" s="15">
        <f t="shared" si="82"/>
        <v>171</v>
      </c>
      <c r="CA185" s="424">
        <f t="shared" si="92"/>
        <v>1</v>
      </c>
    </row>
    <row r="186" spans="1:79" ht="26.25" customHeight="1" thickBot="1" x14ac:dyDescent="0.3">
      <c r="A186" s="55"/>
      <c r="B186" s="726">
        <f t="shared" si="64"/>
        <v>180</v>
      </c>
      <c r="C186" s="727"/>
      <c r="D186" s="350"/>
      <c r="E186" s="38" t="str">
        <f t="shared" si="84"/>
        <v>Marco Nenzel</v>
      </c>
      <c r="F186" s="39">
        <f t="shared" si="85"/>
        <v>1</v>
      </c>
      <c r="G186" s="40">
        <f t="shared" si="65"/>
        <v>12</v>
      </c>
      <c r="H186" s="41">
        <f t="shared" si="66"/>
        <v>0</v>
      </c>
      <c r="I186" s="41">
        <f t="shared" si="67"/>
        <v>0</v>
      </c>
      <c r="J186" s="41">
        <f t="shared" si="68"/>
        <v>12</v>
      </c>
      <c r="K186" s="41">
        <f t="shared" si="69"/>
        <v>0</v>
      </c>
      <c r="L186" s="41">
        <f t="shared" si="70"/>
        <v>89</v>
      </c>
      <c r="M186" s="42">
        <f t="shared" si="71"/>
        <v>-89</v>
      </c>
      <c r="N186" s="43">
        <f t="shared" si="72"/>
        <v>0</v>
      </c>
      <c r="O186" s="406"/>
      <c r="P186" s="406"/>
      <c r="Q186" s="406"/>
      <c r="R186" s="406"/>
      <c r="S186" s="406"/>
      <c r="T186" s="406"/>
      <c r="U186" s="406"/>
      <c r="V186" s="54"/>
      <c r="W186" s="407"/>
      <c r="X186" s="406"/>
      <c r="Y186" s="406"/>
      <c r="Z186" s="406"/>
      <c r="AA186" s="406"/>
      <c r="AB186" s="406"/>
      <c r="AC186" s="406"/>
      <c r="AD186" s="54"/>
      <c r="AE186" s="54"/>
      <c r="AF186" s="462">
        <f t="shared" si="93"/>
        <v>0</v>
      </c>
      <c r="AG186" s="54"/>
      <c r="AH186" s="463">
        <f t="shared" si="87"/>
        <v>54</v>
      </c>
      <c r="AI186" s="55"/>
      <c r="AJ186" s="481" t="str">
        <f>IF(ISERROR(VLOOKUP(E186,'2004'!$P$10:$AB$18,13,0)),"-",VLOOKUP(E186,'2004'!$P$10:$AB$18,13,0))</f>
        <v>-</v>
      </c>
      <c r="AK186" s="360" t="str">
        <f>IF(ISERROR(VLOOKUP(E186,'2005'!$P$10:$AB$18,13,0)),"-",VLOOKUP(E186,'2005'!$P$10:$AB$18,13,0))</f>
        <v>-</v>
      </c>
      <c r="AL186" s="360" t="str">
        <f>IF(ISERROR(VLOOKUP(E186,'2006'!$P$10:$AB$60,13,0)),"-",VLOOKUP(E186,'2006'!$P$10:$AB$60,13,0))</f>
        <v>-</v>
      </c>
      <c r="AM186" s="360" t="str">
        <f>IF(ISERROR(VLOOKUP(E186,'2007'!$P$10:$AB$60,13,0)),"-",VLOOKUP(E186,'2007'!$P$10:$AB$60,13,0))</f>
        <v>-</v>
      </c>
      <c r="AN186" s="360" t="str">
        <f>IF(ISERROR(VLOOKUP(E186,'2008'!$P$10:$AB$60,13,0)),"-",VLOOKUP(E186,'2008'!$P$10:$AB$60,13,0))</f>
        <v>-</v>
      </c>
      <c r="AO186" s="360">
        <f>IF(ISERROR(VLOOKUP(E186,'2009'!$P$10:$AB$80,13,0)),"-",VLOOKUP(E186,'2009'!$P$10:$AB$80,13,0))</f>
        <v>54</v>
      </c>
      <c r="AP186" s="360" t="str">
        <f>IF(ISERROR(VLOOKUP(E186,'2010'!$P$10:$AB$42,13,0)),"-",VLOOKUP(E186,'2010'!$P$10:$AB$42,13,0))</f>
        <v>-</v>
      </c>
      <c r="AQ186" s="360" t="str">
        <f>IF(ISERROR(VLOOKUP(E186,'2011'!$P$10:$AB$28,13,0)),"-",VLOOKUP(E186,'2011'!$P$10:$AB$28,13,0))</f>
        <v>-</v>
      </c>
      <c r="AR186" s="360" t="str">
        <f>IF(ISERROR(VLOOKUP(E186,'2012'!$P$10:$AB$46,13,0)),"-",VLOOKUP(E186,'2012'!$P$10:$AB$46,13,0))</f>
        <v>-</v>
      </c>
      <c r="AS186" s="360" t="str">
        <f>IF(ISERROR(VLOOKUP(E186,'2013'!$P$10:$AB$45,13,0)),"-",VLOOKUP(E186,'2013'!$P$10:$AB$45,13,0))</f>
        <v>-</v>
      </c>
      <c r="AT186" s="360" t="str">
        <f>IF(ISERROR(VLOOKUP(E186,'2014'!$P$10:$AB$43,13,0)),"-",VLOOKUP(E186,'2014'!$P$10:$AB$43,13,0))</f>
        <v>-</v>
      </c>
      <c r="AU186" s="360" t="str">
        <f>IF(ISERROR(VLOOKUP(E186,'2015'!$P$10:$AB$69,13,0)),"-",VLOOKUP(E186,'2015'!$P$10:$AB$69,13,0))</f>
        <v>-</v>
      </c>
      <c r="AV186" s="360" t="str">
        <f>IF(ISERROR(VLOOKUP(E186,'2016'!$P$10:$AB$49,13,0)),"-",VLOOKUP(E186,'2016'!$P$10:$AB$49,13,0))</f>
        <v>-</v>
      </c>
      <c r="AW186" s="458" t="str">
        <f>IF(ISERROR(VLOOKUP(E186,'2017'!$P$10:$AB$47,13,0)),"-",VLOOKUP(E186,'2017'!$P$10:$AB$47,13,0))</f>
        <v>-</v>
      </c>
      <c r="AX186" s="359" t="str">
        <f>IF(ISERROR(VLOOKUP(E186,'2018'!$P$10:$AB$55,13,0)),"-",VLOOKUP(E186,'2018'!$P$10:$AB$55,13,0))</f>
        <v>-</v>
      </c>
      <c r="AY186" s="359" t="str">
        <f>IF(ISERROR(VLOOKUP(E186,'2019'!$P$10:$AB$55,13,0)),"-",VLOOKUP(E186,'2019'!$P$10:$AB$55,13,0))</f>
        <v>-</v>
      </c>
      <c r="AZ186" s="359" t="str">
        <f>IF(ISERROR(VLOOKUP(E186,'2020'!$P$10:$AB$47,13,0)),"-",VLOOKUP(E186,'2020'!$P$10:$AB$47,13,0))</f>
        <v>-</v>
      </c>
      <c r="BA186" s="480" t="str">
        <f>IF(ISERROR(VLOOKUP(E186,'2021'!$P$10:$AB$47,13,0)),"-",VLOOKUP(E186,'2021'!$P$10:$AB$47,13,0))</f>
        <v>-</v>
      </c>
      <c r="BB186" s="423"/>
      <c r="BD186" s="25">
        <f t="shared" si="88"/>
        <v>62</v>
      </c>
      <c r="BE186" s="425" t="s">
        <v>643</v>
      </c>
      <c r="BF186" s="3">
        <f>IF(ISERROR(VLOOKUP($BE186,Tables!$M$3:$U$201,BF$2,0)),"0",(VLOOKUP($BE186,Tables!$M$3:$U$201,BF$2,0)))</f>
        <v>54</v>
      </c>
      <c r="BG186" s="4">
        <f>IF(ISERROR(VLOOKUP($BE186,Tables!$M$3:$U$201,BG$2,0)),"0",(VLOOKUP($BE186,Tables!$M$3:$U$201,BG$2,0)))</f>
        <v>13</v>
      </c>
      <c r="BH186" s="4">
        <f>IF(ISERROR(VLOOKUP($BE186,Tables!$M$3:$U$201,BH$2,0)),"0",(VLOOKUP($BE186,Tables!$M$3:$U$201,BH$2,0)))</f>
        <v>10</v>
      </c>
      <c r="BI186" s="4">
        <f>IF(ISERROR(VLOOKUP($BE186,Tables!$M$3:$U$201,BI$2,0)),"0",(VLOOKUP($BE186,Tables!$M$3:$U$201,BI$2,0)))</f>
        <v>31</v>
      </c>
      <c r="BJ186" s="4">
        <f>IF(ISERROR(VLOOKUP($BE186,Tables!$M$3:$U$201,BJ$2,0)),"0",(VLOOKUP($BE186,Tables!$M$3:$U$201,BJ$2,0)))</f>
        <v>67</v>
      </c>
      <c r="BK186" s="4">
        <f>IF(ISERROR(VLOOKUP($BE186,Tables!$M$3:$U$201,BK$2,0)),"0",(VLOOKUP($BE186,Tables!$M$3:$U$201,BK$2,0)))</f>
        <v>130</v>
      </c>
      <c r="BL186" s="4">
        <f>IF(ISERROR(VLOOKUP($BE186,Tables!$M$3:$U$201,BL$2,0)),"0",(VLOOKUP($BE186,Tables!$M$3:$U$201,BL$2,0)))</f>
        <v>-63</v>
      </c>
      <c r="BM186" s="425">
        <f>IF(ISERROR(VLOOKUP($BE186,Tables!$M$3:$U$201,BM$2,0)),"0",(VLOOKUP($BE186,Tables!$M$3:$U$201,BM$2,0)))</f>
        <v>49</v>
      </c>
      <c r="BN186" s="424">
        <v>180</v>
      </c>
      <c r="BO186" s="12">
        <f t="shared" si="73"/>
        <v>60</v>
      </c>
      <c r="BP186" s="13">
        <f t="shared" si="74"/>
        <v>3</v>
      </c>
      <c r="BQ186" s="12">
        <f t="shared" si="75"/>
        <v>152</v>
      </c>
      <c r="BR186" s="13">
        <f t="shared" si="76"/>
        <v>1</v>
      </c>
      <c r="BS186" s="12" t="str">
        <f t="shared" si="77"/>
        <v/>
      </c>
      <c r="BT186" s="16">
        <f t="shared" si="78"/>
        <v>60152000</v>
      </c>
      <c r="BU186" s="13">
        <f t="shared" si="79"/>
        <v>1</v>
      </c>
      <c r="BV186" s="24" t="str">
        <f t="shared" si="80"/>
        <v>0</v>
      </c>
      <c r="BW186" s="14">
        <v>180</v>
      </c>
      <c r="BX186" s="16">
        <f t="shared" si="81"/>
        <v>60152000000</v>
      </c>
      <c r="BY186" s="15"/>
      <c r="BZ186" s="15">
        <f t="shared" si="82"/>
        <v>62</v>
      </c>
      <c r="CA186" s="424">
        <f t="shared" si="92"/>
        <v>1</v>
      </c>
    </row>
    <row r="187" spans="1:79" ht="26.25" customHeight="1" thickBot="1" x14ac:dyDescent="0.3">
      <c r="A187" s="55"/>
      <c r="B187" s="726">
        <f t="shared" si="64"/>
        <v>181</v>
      </c>
      <c r="C187" s="727"/>
      <c r="D187" s="350"/>
      <c r="E187" s="38" t="str">
        <f t="shared" si="84"/>
        <v>Wooley</v>
      </c>
      <c r="F187" s="39">
        <f t="shared" si="85"/>
        <v>1</v>
      </c>
      <c r="G187" s="40">
        <f t="shared" si="65"/>
        <v>16</v>
      </c>
      <c r="H187" s="41">
        <f t="shared" si="66"/>
        <v>0</v>
      </c>
      <c r="I187" s="41">
        <f t="shared" si="67"/>
        <v>0</v>
      </c>
      <c r="J187" s="41">
        <f t="shared" si="68"/>
        <v>16</v>
      </c>
      <c r="K187" s="41">
        <f t="shared" si="69"/>
        <v>2</v>
      </c>
      <c r="L187" s="41">
        <f t="shared" si="70"/>
        <v>101</v>
      </c>
      <c r="M187" s="42">
        <f t="shared" si="71"/>
        <v>-99</v>
      </c>
      <c r="N187" s="43">
        <f t="shared" si="72"/>
        <v>0</v>
      </c>
      <c r="O187" s="406"/>
      <c r="P187" s="406"/>
      <c r="Q187" s="406"/>
      <c r="R187" s="406"/>
      <c r="S187" s="406"/>
      <c r="T187" s="406"/>
      <c r="U187" s="406"/>
      <c r="V187" s="54"/>
      <c r="W187" s="407"/>
      <c r="X187" s="406"/>
      <c r="Y187" s="406"/>
      <c r="Z187" s="406"/>
      <c r="AA187" s="406"/>
      <c r="AB187" s="406"/>
      <c r="AC187" s="406"/>
      <c r="AD187" s="54"/>
      <c r="AE187" s="54"/>
      <c r="AF187" s="462">
        <f t="shared" si="93"/>
        <v>0</v>
      </c>
      <c r="AG187" s="54"/>
      <c r="AH187" s="463">
        <f t="shared" si="87"/>
        <v>58</v>
      </c>
      <c r="AI187" s="55"/>
      <c r="AJ187" s="481" t="str">
        <f>IF(ISERROR(VLOOKUP(E187,'2004'!$P$10:$AB$18,13,0)),"-",VLOOKUP(E187,'2004'!$P$10:$AB$18,13,0))</f>
        <v>-</v>
      </c>
      <c r="AK187" s="360" t="str">
        <f>IF(ISERROR(VLOOKUP(E187,'2005'!$P$10:$AB$18,13,0)),"-",VLOOKUP(E187,'2005'!$P$10:$AB$18,13,0))</f>
        <v>-</v>
      </c>
      <c r="AL187" s="360" t="str">
        <f>IF(ISERROR(VLOOKUP(E187,'2006'!$P$10:$AB$60,13,0)),"-",VLOOKUP(E187,'2006'!$P$10:$AB$60,13,0))</f>
        <v>-</v>
      </c>
      <c r="AM187" s="360" t="str">
        <f>IF(ISERROR(VLOOKUP(E187,'2007'!$P$10:$AB$60,13,0)),"-",VLOOKUP(E187,'2007'!$P$10:$AB$60,13,0))</f>
        <v>-</v>
      </c>
      <c r="AN187" s="360" t="str">
        <f>IF(ISERROR(VLOOKUP(E187,'2008'!$P$10:$AB$60,13,0)),"-",VLOOKUP(E187,'2008'!$P$10:$AB$60,13,0))</f>
        <v>-</v>
      </c>
      <c r="AO187" s="360" t="str">
        <f>IF(ISERROR(VLOOKUP(E187,'2009'!$P$10:$AB$80,13,0)),"-",VLOOKUP(E187,'2009'!$P$10:$AB$80,13,0))</f>
        <v>-</v>
      </c>
      <c r="AP187" s="360" t="str">
        <f>IF(ISERROR(VLOOKUP(E187,'2010'!$P$10:$AB$42,13,0)),"-",VLOOKUP(E187,'2010'!$P$10:$AB$42,13,0))</f>
        <v>-</v>
      </c>
      <c r="AQ187" s="360" t="str">
        <f>IF(ISERROR(VLOOKUP(E187,'2011'!$P$10:$AB$28,13,0)),"-",VLOOKUP(E187,'2011'!$P$10:$AB$28,13,0))</f>
        <v>-</v>
      </c>
      <c r="AR187" s="360" t="str">
        <f>IF(ISERROR(VLOOKUP(E187,'2012'!$P$10:$AB$46,13,0)),"-",VLOOKUP(E187,'2012'!$P$10:$AB$46,13,0))</f>
        <v>-</v>
      </c>
      <c r="AS187" s="360" t="str">
        <f>IF(ISERROR(VLOOKUP(E187,'2013'!$P$10:$AB$45,13,0)),"-",VLOOKUP(E187,'2013'!$P$10:$AB$45,13,0))</f>
        <v>-</v>
      </c>
      <c r="AT187" s="360" t="str">
        <f>IF(ISERROR(VLOOKUP(E187,'2014'!$P$10:$AB$43,13,0)),"-",VLOOKUP(E187,'2014'!$P$10:$AB$43,13,0))</f>
        <v>-</v>
      </c>
      <c r="AU187" s="360">
        <f>IF(ISERROR(VLOOKUP(E187,'2015'!$P$10:$AB$69,13,0)),"-",VLOOKUP(E187,'2015'!$P$10:$AB$69,13,0))</f>
        <v>58</v>
      </c>
      <c r="AV187" s="360" t="str">
        <f>IF(ISERROR(VLOOKUP(E187,'2016'!$P$10:$AB$49,13,0)),"-",VLOOKUP(E187,'2016'!$P$10:$AB$49,13,0))</f>
        <v>-</v>
      </c>
      <c r="AW187" s="458" t="str">
        <f>IF(ISERROR(VLOOKUP(E187,'2017'!$P$10:$AB$47,13,0)),"-",VLOOKUP(E187,'2017'!$P$10:$AB$47,13,0))</f>
        <v>-</v>
      </c>
      <c r="AX187" s="359" t="str">
        <f>IF(ISERROR(VLOOKUP(E187,'2018'!$P$10:$AB$55,13,0)),"-",VLOOKUP(E187,'2018'!$P$10:$AB$55,13,0))</f>
        <v>-</v>
      </c>
      <c r="AY187" s="359" t="str">
        <f>IF(ISERROR(VLOOKUP(E187,'2019'!$P$10:$AB$55,13,0)),"-",VLOOKUP(E187,'2019'!$P$10:$AB$55,13,0))</f>
        <v>-</v>
      </c>
      <c r="AZ187" s="359" t="str">
        <f>IF(ISERROR(VLOOKUP(E187,'2020'!$P$10:$AB$47,13,0)),"-",VLOOKUP(E187,'2020'!$P$10:$AB$47,13,0))</f>
        <v>-</v>
      </c>
      <c r="BA187" s="480" t="str">
        <f>IF(ISERROR(VLOOKUP(E187,'2021'!$P$10:$AB$47,13,0)),"-",VLOOKUP(E187,'2021'!$P$10:$AB$47,13,0))</f>
        <v>-</v>
      </c>
      <c r="BB187" s="423"/>
      <c r="BD187" s="25">
        <f t="shared" si="88"/>
        <v>90</v>
      </c>
      <c r="BE187" s="425" t="s">
        <v>644</v>
      </c>
      <c r="BF187" s="3">
        <f>IF(ISERROR(VLOOKUP($BE187,Tables!$M$3:$U$201,BF$2,0)),"0",(VLOOKUP($BE187,Tables!$M$3:$U$201,BF$2,0)))</f>
        <v>34</v>
      </c>
      <c r="BG187" s="4">
        <f>IF(ISERROR(VLOOKUP($BE187,Tables!$M$3:$U$201,BG$2,0)),"0",(VLOOKUP($BE187,Tables!$M$3:$U$201,BG$2,0)))</f>
        <v>6</v>
      </c>
      <c r="BH187" s="4">
        <f>IF(ISERROR(VLOOKUP($BE187,Tables!$M$3:$U$201,BH$2,0)),"0",(VLOOKUP($BE187,Tables!$M$3:$U$201,BH$2,0)))</f>
        <v>7</v>
      </c>
      <c r="BI187" s="4">
        <f>IF(ISERROR(VLOOKUP($BE187,Tables!$M$3:$U$201,BI$2,0)),"0",(VLOOKUP($BE187,Tables!$M$3:$U$201,BI$2,0)))</f>
        <v>21</v>
      </c>
      <c r="BJ187" s="4">
        <f>IF(ISERROR(VLOOKUP($BE187,Tables!$M$3:$U$201,BJ$2,0)),"0",(VLOOKUP($BE187,Tables!$M$3:$U$201,BJ$2,0)))</f>
        <v>35</v>
      </c>
      <c r="BK187" s="4">
        <f>IF(ISERROR(VLOOKUP($BE187,Tables!$M$3:$U$201,BK$2,0)),"0",(VLOOKUP($BE187,Tables!$M$3:$U$201,BK$2,0)))</f>
        <v>71</v>
      </c>
      <c r="BL187" s="4">
        <f>IF(ISERROR(VLOOKUP($BE187,Tables!$M$3:$U$201,BL$2,0)),"0",(VLOOKUP($BE187,Tables!$M$3:$U$201,BL$2,0)))</f>
        <v>-36</v>
      </c>
      <c r="BM187" s="425">
        <f>IF(ISERROR(VLOOKUP($BE187,Tables!$M$3:$U$201,BM$2,0)),"0",(VLOOKUP($BE187,Tables!$M$3:$U$201,BM$2,0)))</f>
        <v>25</v>
      </c>
      <c r="BN187" s="424">
        <v>181</v>
      </c>
      <c r="BO187" s="12">
        <f t="shared" si="73"/>
        <v>90</v>
      </c>
      <c r="BP187" s="13">
        <f t="shared" si="74"/>
        <v>1</v>
      </c>
      <c r="BQ187" s="12" t="str">
        <f t="shared" si="75"/>
        <v/>
      </c>
      <c r="BR187" s="13">
        <f t="shared" si="76"/>
        <v>1</v>
      </c>
      <c r="BS187" s="12" t="str">
        <f t="shared" si="77"/>
        <v/>
      </c>
      <c r="BT187" s="16">
        <f t="shared" si="78"/>
        <v>90000000</v>
      </c>
      <c r="BU187" s="13">
        <f t="shared" si="79"/>
        <v>1</v>
      </c>
      <c r="BV187" s="24" t="str">
        <f t="shared" si="80"/>
        <v>0</v>
      </c>
      <c r="BW187" s="14">
        <v>181</v>
      </c>
      <c r="BX187" s="16">
        <f t="shared" si="81"/>
        <v>90000000000</v>
      </c>
      <c r="BY187" s="15"/>
      <c r="BZ187" s="15">
        <f t="shared" si="82"/>
        <v>90</v>
      </c>
      <c r="CA187" s="424">
        <f t="shared" si="92"/>
        <v>1</v>
      </c>
    </row>
    <row r="188" spans="1:79" ht="26.25" customHeight="1" thickBot="1" x14ac:dyDescent="0.3">
      <c r="A188" s="55"/>
      <c r="B188" s="726">
        <f t="shared" si="64"/>
        <v>182</v>
      </c>
      <c r="C188" s="727"/>
      <c r="D188" s="351"/>
      <c r="E188" s="38" t="str">
        <f t="shared" si="84"/>
        <v>Rosefire</v>
      </c>
      <c r="F188" s="487">
        <f>COUNT(AJ188:BA188)</f>
        <v>1</v>
      </c>
      <c r="G188" s="44">
        <f t="shared" si="65"/>
        <v>16</v>
      </c>
      <c r="H188" s="45">
        <f t="shared" si="66"/>
        <v>0</v>
      </c>
      <c r="I188" s="45">
        <f t="shared" si="67"/>
        <v>0</v>
      </c>
      <c r="J188" s="45">
        <f t="shared" si="68"/>
        <v>16</v>
      </c>
      <c r="K188" s="45">
        <f t="shared" si="69"/>
        <v>1</v>
      </c>
      <c r="L188" s="45">
        <f t="shared" si="70"/>
        <v>105</v>
      </c>
      <c r="M188" s="46">
        <f t="shared" si="71"/>
        <v>-104</v>
      </c>
      <c r="N188" s="47">
        <f t="shared" si="72"/>
        <v>0</v>
      </c>
      <c r="O188" s="406"/>
      <c r="P188" s="406"/>
      <c r="Q188" s="406"/>
      <c r="R188" s="406"/>
      <c r="S188" s="406"/>
      <c r="T188" s="406"/>
      <c r="U188" s="406"/>
      <c r="V188" s="54"/>
      <c r="W188" s="407"/>
      <c r="X188" s="406"/>
      <c r="Y188" s="406"/>
      <c r="Z188" s="406"/>
      <c r="AA188" s="406"/>
      <c r="AB188" s="406"/>
      <c r="AC188" s="406"/>
      <c r="AD188" s="54"/>
      <c r="AE188" s="54"/>
      <c r="AF188" s="346">
        <f t="shared" si="93"/>
        <v>0</v>
      </c>
      <c r="AG188" s="54"/>
      <c r="AH188" s="347">
        <f>MIN(AJ188:BA188)</f>
        <v>35</v>
      </c>
      <c r="AI188" s="55"/>
      <c r="AJ188" s="482" t="str">
        <f>IF(ISERROR(VLOOKUP(E188,'2004'!$P$10:$AB$18,13,0)),"-",VLOOKUP(E188,'2004'!$P$10:$AB$18,13,0))</f>
        <v>-</v>
      </c>
      <c r="AK188" s="483" t="str">
        <f>IF(ISERROR(VLOOKUP(E188,'2005'!$P$10:$AB$18,13,0)),"-",VLOOKUP(E188,'2005'!$P$10:$AB$18,13,0))</f>
        <v>-</v>
      </c>
      <c r="AL188" s="483" t="str">
        <f>IF(ISERROR(VLOOKUP(E188,'2006'!$P$10:$AB$60,13,0)),"-",VLOOKUP(E188,'2006'!$P$10:$AB$60,13,0))</f>
        <v>-</v>
      </c>
      <c r="AM188" s="483" t="str">
        <f>IF(ISERROR(VLOOKUP(E188,'2007'!$P$10:$AB$60,13,0)),"-",VLOOKUP(E188,'2007'!$P$10:$AB$60,13,0))</f>
        <v>-</v>
      </c>
      <c r="AN188" s="483" t="str">
        <f>IF(ISERROR(VLOOKUP(E188,'2008'!$P$10:$AB$60,13,0)),"-",VLOOKUP(E188,'2008'!$P$10:$AB$60,13,0))</f>
        <v>-</v>
      </c>
      <c r="AO188" s="483" t="str">
        <f>IF(ISERROR(VLOOKUP(E188,'2009'!$P$10:$AB$80,13,0)),"-",VLOOKUP(E188,'2009'!$P$10:$AB$80,13,0))</f>
        <v>-</v>
      </c>
      <c r="AP188" s="483" t="str">
        <f>IF(ISERROR(VLOOKUP(E188,'2010'!$P$10:$AB$42,13,0)),"-",VLOOKUP(E188,'2010'!$P$10:$AB$42,13,0))</f>
        <v>-</v>
      </c>
      <c r="AQ188" s="483" t="str">
        <f>IF(ISERROR(VLOOKUP(E188,'2011'!$P$10:$AB$28,13,0)),"-",VLOOKUP(E188,'2011'!$P$10:$AB$28,13,0))</f>
        <v>-</v>
      </c>
      <c r="AR188" s="483" t="str">
        <f>IF(ISERROR(VLOOKUP(E188,'2012'!$P$10:$AB$46,13,0)),"-",VLOOKUP(E188,'2012'!$P$10:$AB$46,13,0))</f>
        <v>-</v>
      </c>
      <c r="AS188" s="483">
        <f>IF(ISERROR(VLOOKUP(E188,'2013'!$P$10:$AB$45,13,0)),"-",VLOOKUP(E188,'2013'!$P$10:$AB$45,13,0))</f>
        <v>35</v>
      </c>
      <c r="AT188" s="483" t="str">
        <f>IF(ISERROR(VLOOKUP(E188,'2014'!$P$10:$AB$43,13,0)),"-",VLOOKUP(E188,'2014'!$P$10:$AB$43,13,0))</f>
        <v>-</v>
      </c>
      <c r="AU188" s="483" t="str">
        <f>IF(ISERROR(VLOOKUP(E188,'2015'!$P$10:$AB$69,13,0)),"-",VLOOKUP(E188,'2015'!$P$10:$AB$69,13,0))</f>
        <v>-</v>
      </c>
      <c r="AV188" s="483" t="str">
        <f>IF(ISERROR(VLOOKUP(E188,'2016'!$P$10:$AB$49,13,0)),"-",VLOOKUP(E188,'2016'!$P$10:$AB$49,13,0))</f>
        <v>-</v>
      </c>
      <c r="AW188" s="484" t="str">
        <f>IF(ISERROR(VLOOKUP(E188,'2017'!$P$10:$AB$47,13,0)),"-",VLOOKUP(E188,'2017'!$P$10:$AB$47,13,0))</f>
        <v>-</v>
      </c>
      <c r="AX188" s="485" t="str">
        <f>IF(ISERROR(VLOOKUP(E188,'2018'!$P$10:$AB$55,13,0)),"-",VLOOKUP(E188,'2018'!$P$10:$AB$55,13,0))</f>
        <v>-</v>
      </c>
      <c r="AY188" s="485" t="str">
        <f>IF(ISERROR(VLOOKUP(E188,'2019'!$P$10:$AB$55,13,0)),"-",VLOOKUP(E188,'2019'!$P$10:$AB$55,13,0))</f>
        <v>-</v>
      </c>
      <c r="AZ188" s="485" t="str">
        <f>IF(ISERROR(VLOOKUP(E188,'2020'!$P$10:$AB$47,13,0)),"-",VLOOKUP(E188,'2020'!$P$10:$AB$47,13,0))</f>
        <v>-</v>
      </c>
      <c r="BA188" s="486" t="str">
        <f>IF(ISERROR(VLOOKUP(E188,'2021'!$P$10:$AB$47,13,0)),"-",VLOOKUP(E188,'2021'!$P$10:$AB$47,13,0))</f>
        <v>-</v>
      </c>
      <c r="BB188" s="423"/>
      <c r="BD188" s="25">
        <f t="shared" si="88"/>
        <v>83</v>
      </c>
      <c r="BE188" s="425" t="s">
        <v>627</v>
      </c>
      <c r="BF188" s="6">
        <f>IF(ISERROR(VLOOKUP($BE188,Tables!$M$3:$U$201,BF$2,0)),"0",(VLOOKUP($BE188,Tables!$M$3:$U$201,BF$2,0)))</f>
        <v>24</v>
      </c>
      <c r="BG188" s="7">
        <f>IF(ISERROR(VLOOKUP($BE188,Tables!$M$3:$U$201,BG$2,0)),"0",(VLOOKUP($BE188,Tables!$M$3:$U$201,BG$2,0)))</f>
        <v>8</v>
      </c>
      <c r="BH188" s="7">
        <f>IF(ISERROR(VLOOKUP($BE188,Tables!$M$3:$U$201,BH$2,0)),"0",(VLOOKUP($BE188,Tables!$M$3:$U$201,BH$2,0)))</f>
        <v>5</v>
      </c>
      <c r="BI188" s="7">
        <f>IF(ISERROR(VLOOKUP($BE188,Tables!$M$3:$U$201,BI$2,0)),"0",(VLOOKUP($BE188,Tables!$M$3:$U$201,BI$2,0)))</f>
        <v>11</v>
      </c>
      <c r="BJ188" s="7">
        <f>IF(ISERROR(VLOOKUP($BE188,Tables!$M$3:$U$201,BJ$2,0)),"0",(VLOOKUP($BE188,Tables!$M$3:$U$201,BJ$2,0)))</f>
        <v>39</v>
      </c>
      <c r="BK188" s="7">
        <f>IF(ISERROR(VLOOKUP($BE188,Tables!$M$3:$U$201,BK$2,0)),"0",(VLOOKUP($BE188,Tables!$M$3:$U$201,BK$2,0)))</f>
        <v>53</v>
      </c>
      <c r="BL188" s="7">
        <f>IF(ISERROR(VLOOKUP($BE188,Tables!$M$3:$U$201,BL$2,0)),"0",(VLOOKUP($BE188,Tables!$M$3:$U$201,BL$2,0)))</f>
        <v>-14</v>
      </c>
      <c r="BM188" s="8">
        <f>IF(ISERROR(VLOOKUP($BE188,Tables!$M$3:$U$201,BM$2,0)),"0",(VLOOKUP($BE188,Tables!$M$3:$U$201,BM$2,0)))</f>
        <v>29</v>
      </c>
      <c r="BN188" s="424">
        <v>182</v>
      </c>
      <c r="BO188" s="12">
        <f t="shared" si="73"/>
        <v>82</v>
      </c>
      <c r="BP188" s="13">
        <f t="shared" si="74"/>
        <v>3</v>
      </c>
      <c r="BQ188" s="12">
        <f t="shared" si="75"/>
        <v>74</v>
      </c>
      <c r="BR188" s="13">
        <f t="shared" si="76"/>
        <v>6</v>
      </c>
      <c r="BS188" s="12">
        <f t="shared" si="77"/>
        <v>81</v>
      </c>
      <c r="BT188" s="16">
        <f t="shared" si="78"/>
        <v>82074081</v>
      </c>
      <c r="BU188" s="13">
        <f t="shared" si="79"/>
        <v>1</v>
      </c>
      <c r="BV188" s="24" t="str">
        <f t="shared" si="80"/>
        <v>0</v>
      </c>
      <c r="BW188" s="14">
        <v>182</v>
      </c>
      <c r="BX188" s="16">
        <f t="shared" si="81"/>
        <v>82074081000</v>
      </c>
      <c r="BY188" s="15"/>
      <c r="BZ188" s="15">
        <f t="shared" si="82"/>
        <v>83</v>
      </c>
      <c r="CA188" s="424">
        <f t="shared" si="92"/>
        <v>1</v>
      </c>
    </row>
  </sheetData>
  <sheetProtection algorithmName="SHA-512" hashValue="amkXuVAKuLb74CC81xHb5aJIfXa5GPtQpqB0WBfmNlGHja80oU24qP6srihBMoxAGd8daD75y8ZUO5/MKm9x/g==" saltValue="O6KUdDSXeHFkz9MDQ+kR3A==" spinCount="100000" sheet="1" selectLockedCells="1"/>
  <mergeCells count="184">
    <mergeCell ref="B151:C151"/>
    <mergeCell ref="B152:C152"/>
    <mergeCell ref="B153:C153"/>
    <mergeCell ref="B154:C154"/>
    <mergeCell ref="B142:C142"/>
    <mergeCell ref="B143:C143"/>
    <mergeCell ref="B144:C144"/>
    <mergeCell ref="B145:C145"/>
    <mergeCell ref="B146:C146"/>
    <mergeCell ref="B147:C147"/>
    <mergeCell ref="B148:C148"/>
    <mergeCell ref="B149:C149"/>
    <mergeCell ref="B150:C150"/>
    <mergeCell ref="B138:C138"/>
    <mergeCell ref="B139:C139"/>
    <mergeCell ref="B133:C133"/>
    <mergeCell ref="B134:C134"/>
    <mergeCell ref="B135:C135"/>
    <mergeCell ref="B136:C136"/>
    <mergeCell ref="B137:C137"/>
    <mergeCell ref="B140:C140"/>
    <mergeCell ref="B141:C141"/>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16:C16"/>
    <mergeCell ref="B17:C17"/>
    <mergeCell ref="B28:C28"/>
    <mergeCell ref="B29:C29"/>
    <mergeCell ref="B30:C30"/>
    <mergeCell ref="B31:C31"/>
    <mergeCell ref="B32:C32"/>
    <mergeCell ref="B23:C23"/>
    <mergeCell ref="B24:C24"/>
    <mergeCell ref="B25:C25"/>
    <mergeCell ref="B26:C26"/>
    <mergeCell ref="B27:C27"/>
    <mergeCell ref="B172:C172"/>
    <mergeCell ref="B155:C155"/>
    <mergeCell ref="B156:C156"/>
    <mergeCell ref="B157:C157"/>
    <mergeCell ref="B158:C158"/>
    <mergeCell ref="B159:C159"/>
    <mergeCell ref="B160:C160"/>
    <mergeCell ref="B161:C161"/>
    <mergeCell ref="B162:C162"/>
    <mergeCell ref="B163:C163"/>
    <mergeCell ref="L1:AK4"/>
    <mergeCell ref="B164:C164"/>
    <mergeCell ref="B165:C165"/>
    <mergeCell ref="B166:C166"/>
    <mergeCell ref="B167:C167"/>
    <mergeCell ref="B168:C168"/>
    <mergeCell ref="B169:C169"/>
    <mergeCell ref="B170:C170"/>
    <mergeCell ref="B171:C171"/>
    <mergeCell ref="B8:C8"/>
    <mergeCell ref="B9:C9"/>
    <mergeCell ref="B10:C10"/>
    <mergeCell ref="B11:C11"/>
    <mergeCell ref="B12:C12"/>
    <mergeCell ref="B7:C7"/>
    <mergeCell ref="B6:C6"/>
    <mergeCell ref="B18:C18"/>
    <mergeCell ref="B19:C19"/>
    <mergeCell ref="B20:C20"/>
    <mergeCell ref="B21:C21"/>
    <mergeCell ref="B22:C22"/>
    <mergeCell ref="B13:C13"/>
    <mergeCell ref="B14:C14"/>
    <mergeCell ref="B15:C15"/>
    <mergeCell ref="B181:C181"/>
    <mergeCell ref="B182:C182"/>
    <mergeCell ref="B183:C183"/>
    <mergeCell ref="B184:C184"/>
    <mergeCell ref="B185:C185"/>
    <mergeCell ref="B186:C186"/>
    <mergeCell ref="B187:C187"/>
    <mergeCell ref="B188:C188"/>
    <mergeCell ref="B173:C173"/>
    <mergeCell ref="B174:C174"/>
    <mergeCell ref="B175:C175"/>
    <mergeCell ref="B176:C176"/>
    <mergeCell ref="B177:C177"/>
    <mergeCell ref="B178:C178"/>
    <mergeCell ref="B179:C179"/>
    <mergeCell ref="B180:C180"/>
  </mergeCells>
  <conditionalFormatting sqref="AH7:AW8 AI9:AW139 AH9:AH188">
    <cfRule type="cellIs" dxfId="336" priority="196" operator="equal">
      <formula>3</formula>
    </cfRule>
    <cfRule type="cellIs" dxfId="335" priority="197" operator="equal">
      <formula>2</formula>
    </cfRule>
    <cfRule type="cellIs" dxfId="334" priority="198" operator="equal">
      <formula>1</formula>
    </cfRule>
  </conditionalFormatting>
  <conditionalFormatting sqref="E8:E188">
    <cfRule type="expression" dxfId="333" priority="193">
      <formula>(VLOOKUP(E8,#REF!,3,0))&gt;0</formula>
    </cfRule>
  </conditionalFormatting>
  <conditionalFormatting sqref="E7">
    <cfRule type="expression" dxfId="332" priority="174">
      <formula>(VLOOKUP(E7,#REF!,3,0))&gt;0</formula>
    </cfRule>
  </conditionalFormatting>
  <conditionalFormatting sqref="AI140:AW172 AJ173:AW188">
    <cfRule type="cellIs" dxfId="331" priority="54" operator="equal">
      <formula>3</formula>
    </cfRule>
    <cfRule type="cellIs" dxfId="330" priority="55" operator="equal">
      <formula>2</formula>
    </cfRule>
    <cfRule type="cellIs" dxfId="329" priority="56" operator="equal">
      <formula>1</formula>
    </cfRule>
  </conditionalFormatting>
  <conditionalFormatting sqref="AX7:AX188">
    <cfRule type="cellIs" dxfId="328" priority="38" operator="equal">
      <formula>3</formula>
    </cfRule>
    <cfRule type="cellIs" dxfId="327" priority="39" operator="equal">
      <formula>2</formula>
    </cfRule>
    <cfRule type="cellIs" dxfId="326" priority="40" operator="equal">
      <formula>1</formula>
    </cfRule>
  </conditionalFormatting>
  <conditionalFormatting sqref="AY7:AY188">
    <cfRule type="cellIs" dxfId="325" priority="32" operator="equal">
      <formula>3</formula>
    </cfRule>
    <cfRule type="cellIs" dxfId="324" priority="33" operator="equal">
      <formula>2</formula>
    </cfRule>
    <cfRule type="cellIs" dxfId="323" priority="34" operator="equal">
      <formula>1</formula>
    </cfRule>
  </conditionalFormatting>
  <conditionalFormatting sqref="AZ7:AZ188">
    <cfRule type="cellIs" dxfId="322" priority="26" operator="equal">
      <formula>3</formula>
    </cfRule>
    <cfRule type="cellIs" dxfId="321" priority="27" operator="equal">
      <formula>2</formula>
    </cfRule>
    <cfRule type="cellIs" dxfId="320" priority="28" operator="equal">
      <formula>1</formula>
    </cfRule>
  </conditionalFormatting>
  <conditionalFormatting sqref="BA7:BA188">
    <cfRule type="cellIs" dxfId="319" priority="20" operator="equal">
      <formula>3</formula>
    </cfRule>
    <cfRule type="cellIs" dxfId="318" priority="21" operator="equal">
      <formula>2</formula>
    </cfRule>
    <cfRule type="cellIs" dxfId="317" priority="22" operator="equal">
      <formula>1</formula>
    </cfRule>
  </conditionalFormatting>
  <conditionalFormatting sqref="AI173:AI188">
    <cfRule type="cellIs" dxfId="316" priority="13" operator="equal">
      <formula>3</formula>
    </cfRule>
    <cfRule type="cellIs" dxfId="315" priority="14" operator="equal">
      <formula>2</formula>
    </cfRule>
    <cfRule type="cellIs" dxfId="314" priority="15" operator="equal">
      <formula>1</formula>
    </cfRule>
  </conditionalFormatting>
  <pageMargins left="0.19685039370078741" right="0.19685039370078741" top="0.19685039370078741" bottom="0.19685039370078741" header="0.31496062992125984" footer="0.31496062992125984"/>
  <pageSetup paperSize="9" scale="7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FBC3-37CB-4D78-9F45-E928CF89038B}">
  <sheetPr>
    <tabColor rgb="FF92D050"/>
  </sheetPr>
  <dimension ref="A1:AB36"/>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772" t="s">
        <v>694</v>
      </c>
      <c r="M1" s="773"/>
      <c r="N1" s="773"/>
      <c r="O1" s="774"/>
      <c r="P1" s="57"/>
      <c r="Q1" s="57"/>
      <c r="R1" s="57"/>
      <c r="S1" s="57"/>
      <c r="T1" s="57"/>
      <c r="U1" s="57"/>
      <c r="V1" s="57"/>
      <c r="W1" s="57"/>
      <c r="X1" s="57"/>
      <c r="Y1" s="57"/>
    </row>
    <row r="2" spans="1:28" ht="42.75" customHeight="1" x14ac:dyDescent="0.25">
      <c r="A2" s="82"/>
      <c r="B2" s="59"/>
      <c r="C2" s="57"/>
      <c r="D2" s="59"/>
      <c r="E2" s="59"/>
      <c r="F2" s="59"/>
      <c r="G2" s="59"/>
      <c r="H2" s="59"/>
      <c r="I2" s="59"/>
      <c r="J2" s="57"/>
      <c r="K2" s="57"/>
      <c r="L2" s="772"/>
      <c r="M2" s="773"/>
      <c r="N2" s="773"/>
      <c r="O2" s="774"/>
      <c r="P2" s="58"/>
      <c r="Q2" s="58"/>
      <c r="R2" s="58"/>
      <c r="S2" s="58"/>
      <c r="T2" s="58"/>
      <c r="U2" s="58"/>
      <c r="V2" s="58"/>
      <c r="W2" s="58"/>
      <c r="X2" s="58"/>
      <c r="Y2" s="58"/>
    </row>
    <row r="3" spans="1:28" ht="42.75" customHeight="1" x14ac:dyDescent="0.25">
      <c r="A3" s="82"/>
      <c r="B3" s="59"/>
      <c r="C3" s="57"/>
      <c r="D3" s="59"/>
      <c r="E3" s="59"/>
      <c r="F3" s="59"/>
      <c r="G3" s="59"/>
      <c r="H3" s="59"/>
      <c r="I3" s="59"/>
      <c r="J3" s="57"/>
      <c r="K3" s="57"/>
      <c r="L3" s="772"/>
      <c r="M3" s="773"/>
      <c r="N3" s="773"/>
      <c r="O3" s="774"/>
      <c r="P3" s="58"/>
      <c r="Q3" s="58"/>
      <c r="R3" s="58"/>
      <c r="S3" s="58"/>
      <c r="T3" s="58"/>
      <c r="U3" s="58"/>
      <c r="V3" s="58"/>
      <c r="W3" s="58"/>
      <c r="X3" s="58"/>
      <c r="Y3" s="58"/>
    </row>
    <row r="4" spans="1:28" ht="42.75" customHeight="1" x14ac:dyDescent="0.25">
      <c r="A4" s="82"/>
      <c r="B4" s="59"/>
      <c r="C4" s="57"/>
      <c r="D4" s="59"/>
      <c r="E4" s="59"/>
      <c r="F4" s="59"/>
      <c r="G4" s="59"/>
      <c r="H4" s="59"/>
      <c r="I4" s="59"/>
      <c r="J4" s="57"/>
      <c r="K4" s="57"/>
      <c r="L4" s="772"/>
      <c r="M4" s="773"/>
      <c r="N4" s="773"/>
      <c r="O4" s="774"/>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t="s">
        <v>335</v>
      </c>
      <c r="B6" s="60"/>
      <c r="C6" s="775" t="s">
        <v>685</v>
      </c>
      <c r="D6" s="526"/>
      <c r="E6" s="526"/>
      <c r="F6" s="526"/>
      <c r="G6" s="527"/>
      <c r="H6" s="92"/>
      <c r="I6" s="92"/>
      <c r="J6" s="92"/>
      <c r="K6" s="776" t="s">
        <v>686</v>
      </c>
      <c r="L6" s="777"/>
      <c r="M6" s="92"/>
      <c r="N6" s="778" t="s">
        <v>122</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418"/>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80</v>
      </c>
      <c r="Q10" s="98">
        <v>26</v>
      </c>
      <c r="R10" s="98">
        <v>15</v>
      </c>
      <c r="S10" s="98">
        <v>7</v>
      </c>
      <c r="T10" s="98">
        <v>4</v>
      </c>
      <c r="U10" s="98">
        <v>72</v>
      </c>
      <c r="V10" s="98">
        <v>37</v>
      </c>
      <c r="W10" s="99">
        <f>U10-V10</f>
        <v>35</v>
      </c>
      <c r="X10" s="100">
        <f>R10*3+S10</f>
        <v>52</v>
      </c>
      <c r="Y10" s="117">
        <f>X10/Q10</f>
        <v>2</v>
      </c>
      <c r="Z10" s="760" t="s">
        <v>65</v>
      </c>
      <c r="AA10" s="761"/>
      <c r="AB10" s="344">
        <f>N10</f>
        <v>1</v>
      </c>
    </row>
    <row r="11" spans="1:28" ht="26.25" customHeight="1" thickTop="1" thickBot="1" x14ac:dyDescent="0.3">
      <c r="C11" s="64" t="s">
        <v>25</v>
      </c>
      <c r="E11" s="764" t="str">
        <f>P10</f>
        <v>lobo</v>
      </c>
      <c r="F11" s="764"/>
      <c r="G11" s="764"/>
      <c r="H11" s="764"/>
      <c r="I11" s="764"/>
      <c r="J11" s="764"/>
      <c r="K11" s="764"/>
      <c r="L11" s="765"/>
      <c r="N11" s="120">
        <v>2</v>
      </c>
      <c r="O11" s="121"/>
      <c r="P11" s="122" t="s">
        <v>132</v>
      </c>
      <c r="Q11" s="123">
        <v>24</v>
      </c>
      <c r="R11" s="123">
        <v>19</v>
      </c>
      <c r="S11" s="123">
        <v>4</v>
      </c>
      <c r="T11" s="123">
        <v>1</v>
      </c>
      <c r="U11" s="123">
        <v>83</v>
      </c>
      <c r="V11" s="123">
        <v>26</v>
      </c>
      <c r="W11" s="124">
        <f t="shared" ref="W11:W25" si="0">U11-V11</f>
        <v>57</v>
      </c>
      <c r="X11" s="125">
        <f t="shared" ref="X11:X25" si="1">R11*3+S11</f>
        <v>61</v>
      </c>
      <c r="Y11" s="126">
        <f>X11/Q11</f>
        <v>2.5416666666666665</v>
      </c>
      <c r="Z11" s="762"/>
      <c r="AA11" s="763"/>
      <c r="AB11" s="344">
        <f t="shared" ref="AB11:AB35" si="2">N11</f>
        <v>2</v>
      </c>
    </row>
    <row r="12" spans="1:28" ht="26.25" customHeight="1" thickTop="1" thickBot="1" x14ac:dyDescent="0.3">
      <c r="C12" s="73"/>
      <c r="D12" s="61"/>
      <c r="N12" s="127">
        <v>3</v>
      </c>
      <c r="O12" s="128"/>
      <c r="P12" s="128" t="s">
        <v>83</v>
      </c>
      <c r="Q12" s="129">
        <v>26</v>
      </c>
      <c r="R12" s="129">
        <v>17</v>
      </c>
      <c r="S12" s="129">
        <v>4</v>
      </c>
      <c r="T12" s="129">
        <v>5</v>
      </c>
      <c r="U12" s="129">
        <v>73</v>
      </c>
      <c r="V12" s="129">
        <v>36</v>
      </c>
      <c r="W12" s="130">
        <f t="shared" si="0"/>
        <v>37</v>
      </c>
      <c r="X12" s="131">
        <f t="shared" si="1"/>
        <v>55</v>
      </c>
      <c r="Y12" s="117">
        <f>X12/Q12</f>
        <v>2.1153846153846154</v>
      </c>
      <c r="Z12" s="760" t="s">
        <v>66</v>
      </c>
      <c r="AA12" s="761"/>
      <c r="AB12" s="344">
        <f t="shared" si="2"/>
        <v>3</v>
      </c>
    </row>
    <row r="13" spans="1:28" ht="26.25" customHeight="1" thickTop="1" thickBot="1" x14ac:dyDescent="0.3">
      <c r="C13" s="65" t="s">
        <v>26</v>
      </c>
      <c r="D13" s="62"/>
      <c r="E13" s="766" t="str">
        <f>P11</f>
        <v>Blazej_Bdg</v>
      </c>
      <c r="F13" s="766"/>
      <c r="G13" s="766"/>
      <c r="H13" s="766"/>
      <c r="I13" s="766"/>
      <c r="J13" s="766"/>
      <c r="K13" s="766"/>
      <c r="L13" s="767"/>
      <c r="N13" s="105">
        <v>4</v>
      </c>
      <c r="O13" s="106"/>
      <c r="P13" s="106" t="s">
        <v>110</v>
      </c>
      <c r="Q13" s="107">
        <v>26</v>
      </c>
      <c r="R13" s="107">
        <v>13</v>
      </c>
      <c r="S13" s="107">
        <v>3</v>
      </c>
      <c r="T13" s="107">
        <v>10</v>
      </c>
      <c r="U13" s="107">
        <v>69</v>
      </c>
      <c r="V13" s="107">
        <v>46</v>
      </c>
      <c r="W13" s="108">
        <f t="shared" si="0"/>
        <v>23</v>
      </c>
      <c r="X13" s="109">
        <f t="shared" si="1"/>
        <v>42</v>
      </c>
      <c r="Y13" s="186">
        <f>X13/Q13</f>
        <v>1.6153846153846154</v>
      </c>
      <c r="Z13" s="762"/>
      <c r="AA13" s="763"/>
      <c r="AB13" s="344">
        <f t="shared" si="2"/>
        <v>4</v>
      </c>
    </row>
    <row r="14" spans="1:28" ht="26.25" customHeight="1" thickTop="1" thickBot="1" x14ac:dyDescent="0.3">
      <c r="C14" s="73"/>
      <c r="D14" s="61"/>
      <c r="N14" s="132">
        <v>5</v>
      </c>
      <c r="O14" s="133"/>
      <c r="P14" s="134" t="s">
        <v>305</v>
      </c>
      <c r="Q14" s="135">
        <v>20</v>
      </c>
      <c r="R14" s="135">
        <v>9</v>
      </c>
      <c r="S14" s="135">
        <v>3</v>
      </c>
      <c r="T14" s="135">
        <v>8</v>
      </c>
      <c r="U14" s="135">
        <v>39</v>
      </c>
      <c r="V14" s="135">
        <v>41</v>
      </c>
      <c r="W14" s="136">
        <f t="shared" si="0"/>
        <v>-2</v>
      </c>
      <c r="X14" s="137">
        <f t="shared" si="1"/>
        <v>30</v>
      </c>
      <c r="Y14" s="117">
        <f>X14/Q14</f>
        <v>1.5</v>
      </c>
      <c r="Z14" s="747" t="s">
        <v>67</v>
      </c>
      <c r="AA14" s="190" t="s">
        <v>693</v>
      </c>
      <c r="AB14" s="344">
        <f t="shared" si="2"/>
        <v>5</v>
      </c>
    </row>
    <row r="15" spans="1:28" ht="26.25" customHeight="1" thickTop="1" thickBot="1" x14ac:dyDescent="0.3">
      <c r="C15" s="66" t="s">
        <v>27</v>
      </c>
      <c r="D15" s="62"/>
      <c r="E15" s="768" t="str">
        <f>P12</f>
        <v>djowGer</v>
      </c>
      <c r="F15" s="768"/>
      <c r="G15" s="768"/>
      <c r="H15" s="768"/>
      <c r="I15" s="768"/>
      <c r="J15" s="768"/>
      <c r="K15" s="768"/>
      <c r="L15" s="769"/>
      <c r="N15" s="138">
        <v>6</v>
      </c>
      <c r="O15" s="139"/>
      <c r="P15" s="140" t="s">
        <v>151</v>
      </c>
      <c r="Q15" s="141">
        <v>22</v>
      </c>
      <c r="R15" s="141">
        <v>15</v>
      </c>
      <c r="S15" s="141">
        <v>2</v>
      </c>
      <c r="T15" s="141">
        <v>5</v>
      </c>
      <c r="U15" s="141">
        <v>53</v>
      </c>
      <c r="V15" s="141">
        <v>34</v>
      </c>
      <c r="W15" s="142">
        <f t="shared" si="0"/>
        <v>19</v>
      </c>
      <c r="X15" s="143">
        <f t="shared" si="1"/>
        <v>47</v>
      </c>
      <c r="Y15" s="119">
        <f t="shared" ref="Y15:Y25" si="3">X15/Q15</f>
        <v>2.1363636363636362</v>
      </c>
      <c r="Z15" s="748"/>
      <c r="AA15" s="190" t="s">
        <v>692</v>
      </c>
      <c r="AB15" s="344">
        <f t="shared" si="2"/>
        <v>6</v>
      </c>
    </row>
    <row r="16" spans="1:28" ht="26.25" customHeight="1" thickTop="1" thickBot="1" x14ac:dyDescent="0.3">
      <c r="E16" s="71"/>
      <c r="F16" s="55"/>
      <c r="G16" s="55"/>
      <c r="N16" s="138">
        <v>7</v>
      </c>
      <c r="O16" s="140"/>
      <c r="P16" s="140" t="s">
        <v>37</v>
      </c>
      <c r="Q16" s="141">
        <v>22</v>
      </c>
      <c r="R16" s="141">
        <v>11</v>
      </c>
      <c r="S16" s="141">
        <v>4</v>
      </c>
      <c r="T16" s="141">
        <v>7</v>
      </c>
      <c r="U16" s="141">
        <v>48</v>
      </c>
      <c r="V16" s="141">
        <v>42</v>
      </c>
      <c r="W16" s="142">
        <f t="shared" si="0"/>
        <v>6</v>
      </c>
      <c r="X16" s="143">
        <f t="shared" si="1"/>
        <v>37</v>
      </c>
      <c r="Y16" s="119">
        <f t="shared" si="3"/>
        <v>1.6818181818181819</v>
      </c>
      <c r="Z16" s="748"/>
      <c r="AA16" s="770" t="s">
        <v>691</v>
      </c>
      <c r="AB16" s="344">
        <f t="shared" si="2"/>
        <v>7</v>
      </c>
    </row>
    <row r="17" spans="1:28" ht="26.25" customHeight="1" thickTop="1" thickBot="1" x14ac:dyDescent="0.3">
      <c r="C17" s="87"/>
      <c r="D17" s="88"/>
      <c r="E17" s="87"/>
      <c r="F17" s="88"/>
      <c r="G17" s="88"/>
      <c r="H17" s="87"/>
      <c r="I17" s="87"/>
      <c r="J17" s="87"/>
      <c r="K17" s="87"/>
      <c r="L17" s="87"/>
      <c r="N17" s="144">
        <v>8</v>
      </c>
      <c r="O17" s="145"/>
      <c r="P17" s="145" t="s">
        <v>93</v>
      </c>
      <c r="Q17" s="146">
        <v>20</v>
      </c>
      <c r="R17" s="146">
        <v>10</v>
      </c>
      <c r="S17" s="146">
        <v>3</v>
      </c>
      <c r="T17" s="146">
        <v>7</v>
      </c>
      <c r="U17" s="146">
        <v>39</v>
      </c>
      <c r="V17" s="146">
        <v>34</v>
      </c>
      <c r="W17" s="147">
        <f t="shared" si="0"/>
        <v>5</v>
      </c>
      <c r="X17" s="148">
        <f t="shared" si="1"/>
        <v>33</v>
      </c>
      <c r="Y17" s="186">
        <f t="shared" si="3"/>
        <v>1.65</v>
      </c>
      <c r="Z17" s="749"/>
      <c r="AA17" s="771"/>
      <c r="AB17" s="344">
        <f t="shared" si="2"/>
        <v>8</v>
      </c>
    </row>
    <row r="18" spans="1:28" ht="26.25" customHeight="1" x14ac:dyDescent="0.25">
      <c r="A18" s="55"/>
      <c r="C18" s="83" t="s">
        <v>44</v>
      </c>
      <c r="E18" s="745" t="s">
        <v>132</v>
      </c>
      <c r="F18" s="745"/>
      <c r="G18" s="745"/>
      <c r="H18" s="745"/>
      <c r="I18" s="745"/>
      <c r="J18" s="745"/>
      <c r="K18" s="746"/>
      <c r="L18" s="166" t="s">
        <v>695</v>
      </c>
      <c r="N18" s="169">
        <v>9</v>
      </c>
      <c r="O18" s="170"/>
      <c r="P18" s="170" t="s">
        <v>168</v>
      </c>
      <c r="Q18" s="171">
        <v>18</v>
      </c>
      <c r="R18" s="171">
        <v>8</v>
      </c>
      <c r="S18" s="171">
        <v>3</v>
      </c>
      <c r="T18" s="171">
        <v>7</v>
      </c>
      <c r="U18" s="171">
        <v>27</v>
      </c>
      <c r="V18" s="171">
        <v>25</v>
      </c>
      <c r="W18" s="172">
        <f t="shared" si="0"/>
        <v>2</v>
      </c>
      <c r="X18" s="173">
        <f t="shared" si="1"/>
        <v>27</v>
      </c>
      <c r="Y18" s="117">
        <f t="shared" si="3"/>
        <v>1.5</v>
      </c>
      <c r="Z18" s="747" t="s">
        <v>104</v>
      </c>
      <c r="AA18" s="757" t="s">
        <v>689</v>
      </c>
      <c r="AB18" s="344">
        <f t="shared" si="2"/>
        <v>9</v>
      </c>
    </row>
    <row r="19" spans="1:28" ht="26.25" customHeight="1" thickBot="1" x14ac:dyDescent="0.3">
      <c r="A19" s="55"/>
      <c r="N19" s="174">
        <v>10</v>
      </c>
      <c r="O19" s="175"/>
      <c r="P19" s="175" t="s">
        <v>61</v>
      </c>
      <c r="Q19" s="176">
        <v>18</v>
      </c>
      <c r="R19" s="176">
        <v>7</v>
      </c>
      <c r="S19" s="176">
        <v>2</v>
      </c>
      <c r="T19" s="176">
        <v>9</v>
      </c>
      <c r="U19" s="176">
        <v>41</v>
      </c>
      <c r="V19" s="176">
        <v>45</v>
      </c>
      <c r="W19" s="177">
        <f t="shared" si="0"/>
        <v>-4</v>
      </c>
      <c r="X19" s="178">
        <f t="shared" si="1"/>
        <v>23</v>
      </c>
      <c r="Y19" s="119">
        <f t="shared" si="3"/>
        <v>1.2777777777777777</v>
      </c>
      <c r="Z19" s="748"/>
      <c r="AA19" s="758"/>
      <c r="AB19" s="344">
        <f t="shared" si="2"/>
        <v>10</v>
      </c>
    </row>
    <row r="20" spans="1:28" ht="26.25" customHeight="1" x14ac:dyDescent="0.25">
      <c r="A20" s="55"/>
      <c r="C20" s="420" t="s">
        <v>43</v>
      </c>
      <c r="E20" s="750" t="s">
        <v>132</v>
      </c>
      <c r="F20" s="750"/>
      <c r="G20" s="750"/>
      <c r="H20" s="750"/>
      <c r="I20" s="750"/>
      <c r="J20" s="750"/>
      <c r="K20" s="751"/>
      <c r="L20" s="421" t="s">
        <v>696</v>
      </c>
      <c r="N20" s="174">
        <v>11</v>
      </c>
      <c r="O20" s="175"/>
      <c r="P20" s="175" t="s">
        <v>119</v>
      </c>
      <c r="Q20" s="176">
        <v>20</v>
      </c>
      <c r="R20" s="176">
        <v>12</v>
      </c>
      <c r="S20" s="176">
        <v>1</v>
      </c>
      <c r="T20" s="176">
        <v>7</v>
      </c>
      <c r="U20" s="176">
        <v>62</v>
      </c>
      <c r="V20" s="176">
        <v>30</v>
      </c>
      <c r="W20" s="177">
        <f t="shared" si="0"/>
        <v>32</v>
      </c>
      <c r="X20" s="178">
        <f t="shared" si="1"/>
        <v>37</v>
      </c>
      <c r="Y20" s="119">
        <f t="shared" si="3"/>
        <v>1.85</v>
      </c>
      <c r="Z20" s="748"/>
      <c r="AA20" s="757" t="s">
        <v>690</v>
      </c>
      <c r="AB20" s="344">
        <f t="shared" si="2"/>
        <v>11</v>
      </c>
    </row>
    <row r="21" spans="1:28" ht="26.25" customHeight="1" thickBot="1" x14ac:dyDescent="0.3">
      <c r="A21" s="55"/>
      <c r="N21" s="174">
        <v>12</v>
      </c>
      <c r="O21" s="175"/>
      <c r="P21" s="175" t="s">
        <v>174</v>
      </c>
      <c r="Q21" s="176">
        <v>18</v>
      </c>
      <c r="R21" s="176">
        <v>5</v>
      </c>
      <c r="S21" s="176">
        <v>0</v>
      </c>
      <c r="T21" s="176">
        <v>13</v>
      </c>
      <c r="U21" s="176">
        <v>27</v>
      </c>
      <c r="V21" s="176">
        <v>58</v>
      </c>
      <c r="W21" s="177">
        <f t="shared" si="0"/>
        <v>-31</v>
      </c>
      <c r="X21" s="178">
        <f t="shared" si="1"/>
        <v>15</v>
      </c>
      <c r="Y21" s="119">
        <f t="shared" si="3"/>
        <v>0.83333333333333337</v>
      </c>
      <c r="Z21" s="748"/>
      <c r="AA21" s="758"/>
      <c r="AB21" s="344">
        <f t="shared" si="2"/>
        <v>12</v>
      </c>
    </row>
    <row r="22" spans="1:28" ht="26.25" customHeight="1" x14ac:dyDescent="0.25">
      <c r="A22" s="55"/>
      <c r="C22" s="732" t="s">
        <v>45</v>
      </c>
      <c r="E22" s="752" t="s">
        <v>110</v>
      </c>
      <c r="F22" s="752"/>
      <c r="G22" s="752"/>
      <c r="H22" s="752"/>
      <c r="I22" s="752"/>
      <c r="J22" s="752"/>
      <c r="K22" s="753"/>
      <c r="L22" s="444" t="s">
        <v>698</v>
      </c>
      <c r="N22" s="174">
        <v>13</v>
      </c>
      <c r="O22" s="175"/>
      <c r="P22" s="175" t="s">
        <v>94</v>
      </c>
      <c r="Q22" s="176">
        <v>20</v>
      </c>
      <c r="R22" s="176">
        <v>11</v>
      </c>
      <c r="S22" s="176">
        <v>3</v>
      </c>
      <c r="T22" s="176">
        <v>6</v>
      </c>
      <c r="U22" s="176">
        <v>39</v>
      </c>
      <c r="V22" s="176">
        <v>26</v>
      </c>
      <c r="W22" s="177">
        <f t="shared" si="0"/>
        <v>13</v>
      </c>
      <c r="X22" s="178">
        <f t="shared" si="1"/>
        <v>36</v>
      </c>
      <c r="Y22" s="119">
        <f t="shared" si="3"/>
        <v>1.8</v>
      </c>
      <c r="Z22" s="748"/>
      <c r="AA22" s="754" t="s">
        <v>688</v>
      </c>
      <c r="AB22" s="344">
        <f t="shared" si="2"/>
        <v>13</v>
      </c>
    </row>
    <row r="23" spans="1:28" ht="26.25" customHeight="1" x14ac:dyDescent="0.25">
      <c r="C23" s="732"/>
      <c r="E23" s="730" t="s">
        <v>61</v>
      </c>
      <c r="F23" s="730"/>
      <c r="G23" s="730"/>
      <c r="H23" s="730"/>
      <c r="I23" s="730"/>
      <c r="J23" s="730"/>
      <c r="K23" s="731"/>
      <c r="L23" s="191" t="s">
        <v>697</v>
      </c>
      <c r="N23" s="174">
        <v>14</v>
      </c>
      <c r="O23" s="175"/>
      <c r="P23" s="175" t="s">
        <v>156</v>
      </c>
      <c r="Q23" s="176">
        <v>18</v>
      </c>
      <c r="R23" s="176">
        <v>7</v>
      </c>
      <c r="S23" s="176">
        <v>3</v>
      </c>
      <c r="T23" s="176">
        <v>8</v>
      </c>
      <c r="U23" s="176">
        <v>41</v>
      </c>
      <c r="V23" s="176">
        <v>38</v>
      </c>
      <c r="W23" s="177">
        <f t="shared" si="0"/>
        <v>3</v>
      </c>
      <c r="X23" s="178">
        <f t="shared" si="1"/>
        <v>24</v>
      </c>
      <c r="Y23" s="119">
        <f t="shared" si="3"/>
        <v>1.3333333333333333</v>
      </c>
      <c r="Z23" s="748"/>
      <c r="AA23" s="755"/>
      <c r="AB23" s="344">
        <f t="shared" si="2"/>
        <v>14</v>
      </c>
    </row>
    <row r="24" spans="1:28" ht="26.25" customHeight="1" x14ac:dyDescent="0.25">
      <c r="A24" s="71"/>
      <c r="B24" s="71"/>
      <c r="D24" s="71"/>
      <c r="E24" s="71"/>
      <c r="N24" s="174">
        <v>15</v>
      </c>
      <c r="O24" s="175"/>
      <c r="P24" s="175" t="s">
        <v>170</v>
      </c>
      <c r="Q24" s="176">
        <v>20</v>
      </c>
      <c r="R24" s="176">
        <v>7</v>
      </c>
      <c r="S24" s="176">
        <v>4</v>
      </c>
      <c r="T24" s="176">
        <v>9</v>
      </c>
      <c r="U24" s="176">
        <v>41</v>
      </c>
      <c r="V24" s="176">
        <v>41</v>
      </c>
      <c r="W24" s="177">
        <f t="shared" si="0"/>
        <v>0</v>
      </c>
      <c r="X24" s="178">
        <f t="shared" si="1"/>
        <v>25</v>
      </c>
      <c r="Y24" s="119">
        <f t="shared" si="3"/>
        <v>1.25</v>
      </c>
      <c r="Z24" s="748"/>
      <c r="AA24" s="755"/>
      <c r="AB24" s="344">
        <f t="shared" si="2"/>
        <v>15</v>
      </c>
    </row>
    <row r="25" spans="1:28" ht="26.25" customHeight="1" thickBot="1" x14ac:dyDescent="0.3">
      <c r="C25" s="443" t="s">
        <v>332</v>
      </c>
      <c r="D25" s="62"/>
      <c r="E25" s="759" t="str">
        <f>P26</f>
        <v>EMPI</v>
      </c>
      <c r="F25" s="759"/>
      <c r="G25" s="759"/>
      <c r="H25" s="759"/>
      <c r="I25" s="759"/>
      <c r="J25" s="759"/>
      <c r="K25" s="759"/>
      <c r="L25" s="759"/>
      <c r="N25" s="180">
        <v>16</v>
      </c>
      <c r="O25" s="181"/>
      <c r="P25" s="181" t="s">
        <v>178</v>
      </c>
      <c r="Q25" s="182">
        <v>18</v>
      </c>
      <c r="R25" s="182">
        <v>5</v>
      </c>
      <c r="S25" s="182">
        <v>5</v>
      </c>
      <c r="T25" s="182">
        <v>8</v>
      </c>
      <c r="U25" s="182">
        <v>24</v>
      </c>
      <c r="V25" s="182">
        <v>48</v>
      </c>
      <c r="W25" s="183">
        <f t="shared" si="0"/>
        <v>-24</v>
      </c>
      <c r="X25" s="184">
        <f t="shared" si="1"/>
        <v>20</v>
      </c>
      <c r="Y25" s="186">
        <f t="shared" si="3"/>
        <v>1.1111111111111112</v>
      </c>
      <c r="Z25" s="749"/>
      <c r="AA25" s="756"/>
      <c r="AB25" s="344">
        <f t="shared" si="2"/>
        <v>16</v>
      </c>
    </row>
    <row r="26" spans="1:28" ht="26.25" customHeight="1" x14ac:dyDescent="0.25">
      <c r="N26" s="215">
        <v>17</v>
      </c>
      <c r="O26" s="216"/>
      <c r="P26" s="216" t="s">
        <v>627</v>
      </c>
      <c r="Q26" s="217">
        <v>24</v>
      </c>
      <c r="R26" s="217">
        <v>8</v>
      </c>
      <c r="S26" s="217">
        <v>5</v>
      </c>
      <c r="T26" s="217">
        <v>11</v>
      </c>
      <c r="U26" s="217">
        <v>39</v>
      </c>
      <c r="V26" s="217">
        <v>53</v>
      </c>
      <c r="W26" s="218">
        <f>U26-V26</f>
        <v>-14</v>
      </c>
      <c r="X26" s="219">
        <f>R26*3+S26</f>
        <v>29</v>
      </c>
      <c r="Y26" s="117">
        <f>X26/Q26</f>
        <v>1.2083333333333333</v>
      </c>
      <c r="Z26" s="743" t="s">
        <v>304</v>
      </c>
      <c r="AA26" s="744"/>
      <c r="AB26" s="344">
        <f t="shared" si="2"/>
        <v>17</v>
      </c>
    </row>
    <row r="27" spans="1:28" ht="26.25" customHeight="1" thickBot="1" x14ac:dyDescent="0.3">
      <c r="N27" s="220">
        <v>18</v>
      </c>
      <c r="O27" s="221"/>
      <c r="P27" s="221" t="s">
        <v>205</v>
      </c>
      <c r="Q27" s="222">
        <v>22</v>
      </c>
      <c r="R27" s="222">
        <v>8</v>
      </c>
      <c r="S27" s="222">
        <v>3</v>
      </c>
      <c r="T27" s="222">
        <v>11</v>
      </c>
      <c r="U27" s="222">
        <v>34</v>
      </c>
      <c r="V27" s="222">
        <v>45</v>
      </c>
      <c r="W27" s="223">
        <f>U27-V27</f>
        <v>-11</v>
      </c>
      <c r="X27" s="224">
        <f>R27*3+S27</f>
        <v>27</v>
      </c>
      <c r="Y27" s="187">
        <f>X27/Q27</f>
        <v>1.2272727272727273</v>
      </c>
      <c r="Z27" s="741"/>
      <c r="AA27" s="742"/>
      <c r="AB27" s="344">
        <f t="shared" si="2"/>
        <v>18</v>
      </c>
    </row>
    <row r="28" spans="1:28" ht="26.25" customHeight="1" x14ac:dyDescent="0.25">
      <c r="N28" s="220">
        <v>19</v>
      </c>
      <c r="O28" s="221"/>
      <c r="P28" s="221" t="s">
        <v>181</v>
      </c>
      <c r="Q28" s="222">
        <v>20</v>
      </c>
      <c r="R28" s="222">
        <v>7</v>
      </c>
      <c r="S28" s="222">
        <v>7</v>
      </c>
      <c r="T28" s="222">
        <v>6</v>
      </c>
      <c r="U28" s="222">
        <v>48</v>
      </c>
      <c r="V28" s="222">
        <v>43</v>
      </c>
      <c r="W28" s="223">
        <f t="shared" ref="W28:W35" si="4">U28-V28</f>
        <v>5</v>
      </c>
      <c r="X28" s="224">
        <f t="shared" ref="X28:X35" si="5">R28*3+S28</f>
        <v>28</v>
      </c>
      <c r="Y28" s="187">
        <f t="shared" ref="Y28:Y35" si="6">X28/Q28</f>
        <v>1.4</v>
      </c>
      <c r="Z28" s="739" t="s">
        <v>681</v>
      </c>
      <c r="AA28" s="740"/>
      <c r="AB28" s="344">
        <f t="shared" si="2"/>
        <v>19</v>
      </c>
    </row>
    <row r="29" spans="1:28" ht="26.25" customHeight="1" thickBot="1" x14ac:dyDescent="0.3">
      <c r="N29" s="220">
        <v>20</v>
      </c>
      <c r="O29" s="221"/>
      <c r="P29" s="221" t="s">
        <v>179</v>
      </c>
      <c r="Q29" s="222">
        <v>22</v>
      </c>
      <c r="R29" s="222">
        <v>8</v>
      </c>
      <c r="S29" s="222">
        <v>4</v>
      </c>
      <c r="T29" s="222">
        <v>10</v>
      </c>
      <c r="U29" s="222">
        <v>30</v>
      </c>
      <c r="V29" s="222">
        <v>42</v>
      </c>
      <c r="W29" s="223">
        <f t="shared" si="4"/>
        <v>-12</v>
      </c>
      <c r="X29" s="224">
        <f t="shared" si="5"/>
        <v>28</v>
      </c>
      <c r="Y29" s="187">
        <f t="shared" si="6"/>
        <v>1.2727272727272727</v>
      </c>
      <c r="Z29" s="741"/>
      <c r="AA29" s="742"/>
      <c r="AB29" s="344">
        <f t="shared" si="2"/>
        <v>20</v>
      </c>
    </row>
    <row r="30" spans="1:28" ht="26.25" customHeight="1" x14ac:dyDescent="0.25">
      <c r="N30" s="220">
        <v>21</v>
      </c>
      <c r="O30" s="221"/>
      <c r="P30" s="221" t="s">
        <v>176</v>
      </c>
      <c r="Q30" s="222">
        <v>20</v>
      </c>
      <c r="R30" s="222">
        <v>6</v>
      </c>
      <c r="S30" s="222">
        <v>5</v>
      </c>
      <c r="T30" s="222">
        <v>9</v>
      </c>
      <c r="U30" s="222">
        <v>38</v>
      </c>
      <c r="V30" s="222">
        <v>43</v>
      </c>
      <c r="W30" s="223">
        <f t="shared" si="4"/>
        <v>-5</v>
      </c>
      <c r="X30" s="224">
        <f t="shared" si="5"/>
        <v>23</v>
      </c>
      <c r="Y30" s="187">
        <f t="shared" si="6"/>
        <v>1.1499999999999999</v>
      </c>
      <c r="Z30" s="733" t="s">
        <v>679</v>
      </c>
      <c r="AA30" s="734"/>
      <c r="AB30" s="344">
        <f t="shared" si="2"/>
        <v>21</v>
      </c>
    </row>
    <row r="31" spans="1:28" ht="26.25" customHeight="1" x14ac:dyDescent="0.25">
      <c r="N31" s="220">
        <v>22</v>
      </c>
      <c r="O31" s="221"/>
      <c r="P31" s="221" t="s">
        <v>254</v>
      </c>
      <c r="Q31" s="222">
        <v>18</v>
      </c>
      <c r="R31" s="222">
        <v>6</v>
      </c>
      <c r="S31" s="222">
        <v>2</v>
      </c>
      <c r="T31" s="222">
        <v>10</v>
      </c>
      <c r="U31" s="222">
        <v>33</v>
      </c>
      <c r="V31" s="222">
        <v>39</v>
      </c>
      <c r="W31" s="223">
        <f t="shared" si="4"/>
        <v>-6</v>
      </c>
      <c r="X31" s="224">
        <f t="shared" si="5"/>
        <v>20</v>
      </c>
      <c r="Y31" s="187">
        <f t="shared" si="6"/>
        <v>1.1111111111111112</v>
      </c>
      <c r="Z31" s="735"/>
      <c r="AA31" s="736"/>
      <c r="AB31" s="344">
        <f t="shared" si="2"/>
        <v>22</v>
      </c>
    </row>
    <row r="32" spans="1:28" ht="26.25" customHeight="1" x14ac:dyDescent="0.25">
      <c r="N32" s="220">
        <v>23</v>
      </c>
      <c r="O32" s="221"/>
      <c r="P32" s="221" t="s">
        <v>643</v>
      </c>
      <c r="Q32" s="222">
        <v>18</v>
      </c>
      <c r="R32" s="222">
        <v>4</v>
      </c>
      <c r="S32" s="222">
        <v>1</v>
      </c>
      <c r="T32" s="222">
        <v>13</v>
      </c>
      <c r="U32" s="222">
        <v>23</v>
      </c>
      <c r="V32" s="222">
        <v>48</v>
      </c>
      <c r="W32" s="223">
        <f t="shared" si="4"/>
        <v>-25</v>
      </c>
      <c r="X32" s="224">
        <f t="shared" si="5"/>
        <v>13</v>
      </c>
      <c r="Y32" s="187">
        <f t="shared" si="6"/>
        <v>0.72222222222222221</v>
      </c>
      <c r="Z32" s="735"/>
      <c r="AA32" s="736"/>
      <c r="AB32" s="344">
        <f t="shared" si="2"/>
        <v>23</v>
      </c>
    </row>
    <row r="33" spans="14:28" ht="26.25" customHeight="1" x14ac:dyDescent="0.25">
      <c r="N33" s="220">
        <v>24</v>
      </c>
      <c r="O33" s="221"/>
      <c r="P33" s="221" t="s">
        <v>91</v>
      </c>
      <c r="Q33" s="222">
        <v>20</v>
      </c>
      <c r="R33" s="222">
        <v>3</v>
      </c>
      <c r="S33" s="222">
        <v>4</v>
      </c>
      <c r="T33" s="222">
        <v>13</v>
      </c>
      <c r="U33" s="222">
        <v>23</v>
      </c>
      <c r="V33" s="222">
        <v>56</v>
      </c>
      <c r="W33" s="223">
        <f t="shared" si="4"/>
        <v>-33</v>
      </c>
      <c r="X33" s="432">
        <f t="shared" si="5"/>
        <v>13</v>
      </c>
      <c r="Y33" s="119">
        <f t="shared" si="6"/>
        <v>0.65</v>
      </c>
      <c r="Z33" s="735"/>
      <c r="AA33" s="736"/>
      <c r="AB33" s="344">
        <f t="shared" si="2"/>
        <v>24</v>
      </c>
    </row>
    <row r="34" spans="14:28" ht="26.25" customHeight="1" x14ac:dyDescent="0.25">
      <c r="N34" s="220">
        <v>25</v>
      </c>
      <c r="O34" s="221"/>
      <c r="P34" s="221" t="s">
        <v>172</v>
      </c>
      <c r="Q34" s="222">
        <v>20</v>
      </c>
      <c r="R34" s="222">
        <v>3</v>
      </c>
      <c r="S34" s="222">
        <v>3</v>
      </c>
      <c r="T34" s="222">
        <v>14</v>
      </c>
      <c r="U34" s="222">
        <v>18</v>
      </c>
      <c r="V34" s="222">
        <v>46</v>
      </c>
      <c r="W34" s="223">
        <f t="shared" si="4"/>
        <v>-28</v>
      </c>
      <c r="X34" s="432">
        <f t="shared" si="5"/>
        <v>12</v>
      </c>
      <c r="Y34" s="119">
        <f t="shared" si="6"/>
        <v>0.6</v>
      </c>
      <c r="Z34" s="735"/>
      <c r="AA34" s="736"/>
      <c r="AB34" s="344">
        <f t="shared" si="2"/>
        <v>25</v>
      </c>
    </row>
    <row r="35" spans="14:28" ht="26.25" customHeight="1" thickBot="1" x14ac:dyDescent="0.3">
      <c r="N35" s="225">
        <v>26</v>
      </c>
      <c r="O35" s="226"/>
      <c r="P35" s="226" t="s">
        <v>277</v>
      </c>
      <c r="Q35" s="227">
        <v>20</v>
      </c>
      <c r="R35" s="227">
        <v>2</v>
      </c>
      <c r="S35" s="227">
        <v>3</v>
      </c>
      <c r="T35" s="227">
        <v>15</v>
      </c>
      <c r="U35" s="227">
        <v>18</v>
      </c>
      <c r="V35" s="227">
        <v>60</v>
      </c>
      <c r="W35" s="228">
        <f t="shared" si="4"/>
        <v>-42</v>
      </c>
      <c r="X35" s="229">
        <f t="shared" si="5"/>
        <v>9</v>
      </c>
      <c r="Y35" s="188">
        <f t="shared" si="6"/>
        <v>0.45</v>
      </c>
      <c r="Z35" s="737"/>
      <c r="AA35" s="738"/>
      <c r="AB35" s="344">
        <f t="shared" si="2"/>
        <v>26</v>
      </c>
    </row>
    <row r="36" spans="14:28" ht="26.25" customHeight="1" x14ac:dyDescent="0.25"/>
  </sheetData>
  <sheetProtection algorithmName="SHA-512" hashValue="rvv0eIt/Yds8UJ997xec/TY5B8HlmHcv0RHjdF6Ey7xUx9UmbCXqeCZeBkSkFWmg/yEuM3l0/GpdQiqWKFFJzQ==" saltValue="eKdxo9M7f2/MTWOo6jCfgw==" spinCount="100000" sheet="1" selectLockedCells="1"/>
  <mergeCells count="26">
    <mergeCell ref="L1:O4"/>
    <mergeCell ref="C6:G6"/>
    <mergeCell ref="K6:L6"/>
    <mergeCell ref="N6:Y6"/>
    <mergeCell ref="C8:L9"/>
    <mergeCell ref="Q8:X8"/>
    <mergeCell ref="Z10:AA11"/>
    <mergeCell ref="E11:L11"/>
    <mergeCell ref="Z12:AA13"/>
    <mergeCell ref="E13:L13"/>
    <mergeCell ref="Z14:Z17"/>
    <mergeCell ref="E15:L15"/>
    <mergeCell ref="AA16:AA17"/>
    <mergeCell ref="E18:K18"/>
    <mergeCell ref="Z18:Z25"/>
    <mergeCell ref="E20:K20"/>
    <mergeCell ref="E22:K22"/>
    <mergeCell ref="AA22:AA25"/>
    <mergeCell ref="AA18:AA19"/>
    <mergeCell ref="AA20:AA21"/>
    <mergeCell ref="E25:L25"/>
    <mergeCell ref="E23:K23"/>
    <mergeCell ref="C22:C23"/>
    <mergeCell ref="Z30:AA35"/>
    <mergeCell ref="Z28:AA29"/>
    <mergeCell ref="Z26:AA27"/>
  </mergeCells>
  <conditionalFormatting sqref="Q12:V12">
    <cfRule type="expression" dxfId="313" priority="18">
      <formula>$Q$11=7</formula>
    </cfRule>
  </conditionalFormatting>
  <conditionalFormatting sqref="Q11:V11">
    <cfRule type="expression" dxfId="312" priority="17">
      <formula>$Q$11=7</formula>
    </cfRule>
  </conditionalFormatting>
  <conditionalFormatting sqref="Q10:X10 X11:X12 W11:W18">
    <cfRule type="expression" dxfId="311" priority="16">
      <formula>$Q$11=7</formula>
    </cfRule>
  </conditionalFormatting>
  <conditionalFormatting sqref="Q13:V14">
    <cfRule type="expression" dxfId="310" priority="15">
      <formula>$Q$11=7</formula>
    </cfRule>
  </conditionalFormatting>
  <conditionalFormatting sqref="X13:X18">
    <cfRule type="expression" dxfId="309" priority="14">
      <formula>$Q$11=7</formula>
    </cfRule>
  </conditionalFormatting>
  <conditionalFormatting sqref="Y12">
    <cfRule type="expression" dxfId="308" priority="13">
      <formula>$Q$11=7</formula>
    </cfRule>
  </conditionalFormatting>
  <conditionalFormatting sqref="Y11">
    <cfRule type="expression" dxfId="307" priority="12">
      <formula>$Q$11=7</formula>
    </cfRule>
  </conditionalFormatting>
  <conditionalFormatting sqref="Y10">
    <cfRule type="expression" dxfId="306" priority="11">
      <formula>$Q$11=7</formula>
    </cfRule>
  </conditionalFormatting>
  <conditionalFormatting sqref="Y13:Y18">
    <cfRule type="expression" dxfId="305" priority="10">
      <formula>$Q$11=7</formula>
    </cfRule>
  </conditionalFormatting>
  <conditionalFormatting sqref="Q15:V18">
    <cfRule type="expression" dxfId="304" priority="9">
      <formula>$Q$11=7</formula>
    </cfRule>
  </conditionalFormatting>
  <conditionalFormatting sqref="W26:W35">
    <cfRule type="expression" dxfId="303" priority="8">
      <formula>$Q$11=7</formula>
    </cfRule>
  </conditionalFormatting>
  <conditionalFormatting sqref="X26:X35">
    <cfRule type="expression" dxfId="302" priority="7">
      <formula>$Q$11=7</formula>
    </cfRule>
  </conditionalFormatting>
  <conditionalFormatting sqref="Y26:Y35">
    <cfRule type="expression" dxfId="301" priority="6">
      <formula>$Q$11=7</formula>
    </cfRule>
  </conditionalFormatting>
  <conditionalFormatting sqref="Q21:V35">
    <cfRule type="expression" dxfId="300" priority="5">
      <formula>$Q$11=7</formula>
    </cfRule>
  </conditionalFormatting>
  <conditionalFormatting sqref="W19:W25">
    <cfRule type="expression" dxfId="299" priority="4">
      <formula>$Q$11=7</formula>
    </cfRule>
  </conditionalFormatting>
  <conditionalFormatting sqref="X19:X25">
    <cfRule type="expression" dxfId="298" priority="3">
      <formula>$Q$11=7</formula>
    </cfRule>
  </conditionalFormatting>
  <conditionalFormatting sqref="Y19:Y25">
    <cfRule type="expression" dxfId="297" priority="2">
      <formula>$Q$11=7</formula>
    </cfRule>
  </conditionalFormatting>
  <conditionalFormatting sqref="Q19:V20">
    <cfRule type="expression" dxfId="296" priority="1">
      <formula>$Q$11=7</formula>
    </cfRule>
  </conditionalFormatting>
  <pageMargins left="0" right="0" top="0.15748031496062992" bottom="0.15748031496062992" header="0.31496062992125984" footer="0.31496062992125984"/>
  <pageSetup paperSize="9" scale="6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F451-59AA-4120-81DA-7D112B605AB1}">
  <sheetPr>
    <tabColor rgb="FF92D050"/>
  </sheetPr>
  <dimension ref="A1:AB29"/>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772" t="s">
        <v>676</v>
      </c>
      <c r="M1" s="773"/>
      <c r="N1" s="773"/>
      <c r="O1" s="774"/>
      <c r="P1" s="57"/>
      <c r="Q1" s="57"/>
      <c r="R1" s="57"/>
      <c r="S1" s="57"/>
      <c r="T1" s="57"/>
      <c r="U1" s="57"/>
      <c r="V1" s="57"/>
      <c r="W1" s="57"/>
      <c r="X1" s="57"/>
      <c r="Y1" s="57"/>
    </row>
    <row r="2" spans="1:28" ht="42.75" customHeight="1" x14ac:dyDescent="0.25">
      <c r="A2" s="82"/>
      <c r="B2" s="59"/>
      <c r="C2" s="57"/>
      <c r="D2" s="59"/>
      <c r="E2" s="59"/>
      <c r="F2" s="59"/>
      <c r="G2" s="59"/>
      <c r="H2" s="59"/>
      <c r="I2" s="59"/>
      <c r="J2" s="57"/>
      <c r="K2" s="57"/>
      <c r="L2" s="772"/>
      <c r="M2" s="773"/>
      <c r="N2" s="773"/>
      <c r="O2" s="774"/>
      <c r="P2" s="58"/>
      <c r="Q2" s="58"/>
      <c r="R2" s="58"/>
      <c r="S2" s="58"/>
      <c r="T2" s="58"/>
      <c r="U2" s="58"/>
      <c r="V2" s="58"/>
      <c r="W2" s="58"/>
      <c r="X2" s="58"/>
      <c r="Y2" s="58"/>
    </row>
    <row r="3" spans="1:28" ht="42.75" customHeight="1" x14ac:dyDescent="0.25">
      <c r="A3" s="82"/>
      <c r="B3" s="59"/>
      <c r="C3" s="57"/>
      <c r="D3" s="59"/>
      <c r="E3" s="59"/>
      <c r="F3" s="59"/>
      <c r="G3" s="59"/>
      <c r="H3" s="59"/>
      <c r="I3" s="59"/>
      <c r="J3" s="57"/>
      <c r="K3" s="57"/>
      <c r="L3" s="772"/>
      <c r="M3" s="773"/>
      <c r="N3" s="773"/>
      <c r="O3" s="774"/>
      <c r="P3" s="58"/>
      <c r="Q3" s="58"/>
      <c r="R3" s="58"/>
      <c r="S3" s="58"/>
      <c r="T3" s="58"/>
      <c r="U3" s="58"/>
      <c r="V3" s="58"/>
      <c r="W3" s="58"/>
      <c r="X3" s="58"/>
      <c r="Y3" s="58"/>
    </row>
    <row r="4" spans="1:28" ht="42.75" customHeight="1" x14ac:dyDescent="0.25">
      <c r="A4" s="82"/>
      <c r="B4" s="59"/>
      <c r="C4" s="57"/>
      <c r="D4" s="59"/>
      <c r="E4" s="59"/>
      <c r="F4" s="59"/>
      <c r="G4" s="59"/>
      <c r="H4" s="59"/>
      <c r="I4" s="59"/>
      <c r="J4" s="57"/>
      <c r="K4" s="57"/>
      <c r="L4" s="772"/>
      <c r="M4" s="773"/>
      <c r="N4" s="773"/>
      <c r="O4" s="774"/>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t="s">
        <v>335</v>
      </c>
      <c r="B6" s="60"/>
      <c r="C6" s="775" t="s">
        <v>677</v>
      </c>
      <c r="D6" s="526"/>
      <c r="E6" s="526"/>
      <c r="F6" s="526"/>
      <c r="G6" s="527"/>
      <c r="H6" s="92"/>
      <c r="I6" s="92"/>
      <c r="J6" s="92"/>
      <c r="K6" s="776" t="s">
        <v>678</v>
      </c>
      <c r="L6" s="777"/>
      <c r="M6" s="92"/>
      <c r="N6" s="778" t="s">
        <v>55</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418"/>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132</v>
      </c>
      <c r="Q10" s="98">
        <v>34</v>
      </c>
      <c r="R10" s="98">
        <v>28</v>
      </c>
      <c r="S10" s="98">
        <v>4</v>
      </c>
      <c r="T10" s="98">
        <v>2</v>
      </c>
      <c r="U10" s="98">
        <v>99</v>
      </c>
      <c r="V10" s="98">
        <v>43</v>
      </c>
      <c r="W10" s="99">
        <f>U10-V10</f>
        <v>56</v>
      </c>
      <c r="X10" s="100">
        <f>R10*3+S10</f>
        <v>88</v>
      </c>
      <c r="Y10" s="117">
        <f>X10/Q10</f>
        <v>2.5882352941176472</v>
      </c>
      <c r="Z10" s="760" t="s">
        <v>65</v>
      </c>
      <c r="AA10" s="761"/>
      <c r="AB10" s="344">
        <f>N10</f>
        <v>1</v>
      </c>
    </row>
    <row r="11" spans="1:28" ht="26.25" customHeight="1" thickTop="1" thickBot="1" x14ac:dyDescent="0.3">
      <c r="C11" s="64" t="s">
        <v>25</v>
      </c>
      <c r="E11" s="764" t="str">
        <f>P10</f>
        <v>Blazej_Bdg</v>
      </c>
      <c r="F11" s="764"/>
      <c r="G11" s="764"/>
      <c r="H11" s="764"/>
      <c r="I11" s="764"/>
      <c r="J11" s="764"/>
      <c r="K11" s="764"/>
      <c r="L11" s="765"/>
      <c r="N11" s="120">
        <v>2</v>
      </c>
      <c r="O11" s="121"/>
      <c r="P11" s="122" t="s">
        <v>305</v>
      </c>
      <c r="Q11" s="123">
        <v>34</v>
      </c>
      <c r="R11" s="123">
        <v>18</v>
      </c>
      <c r="S11" s="123">
        <v>6</v>
      </c>
      <c r="T11" s="123">
        <v>10</v>
      </c>
      <c r="U11" s="123">
        <v>92</v>
      </c>
      <c r="V11" s="123">
        <v>59</v>
      </c>
      <c r="W11" s="124">
        <f t="shared" ref="W11:W25" si="0">U11-V11</f>
        <v>33</v>
      </c>
      <c r="X11" s="125">
        <f t="shared" ref="X11:X25" si="1">R11*3+S11</f>
        <v>60</v>
      </c>
      <c r="Y11" s="126">
        <f>X11/Q11</f>
        <v>1.7647058823529411</v>
      </c>
      <c r="Z11" s="762"/>
      <c r="AA11" s="763"/>
      <c r="AB11" s="344">
        <f t="shared" ref="AB11:AB28" si="2">N11</f>
        <v>2</v>
      </c>
    </row>
    <row r="12" spans="1:28" ht="26.25" customHeight="1" thickTop="1" thickBot="1" x14ac:dyDescent="0.3">
      <c r="C12" s="73"/>
      <c r="D12" s="61"/>
      <c r="N12" s="127">
        <v>3</v>
      </c>
      <c r="O12" s="128"/>
      <c r="P12" s="128" t="s">
        <v>80</v>
      </c>
      <c r="Q12" s="129">
        <v>34</v>
      </c>
      <c r="R12" s="129">
        <v>18</v>
      </c>
      <c r="S12" s="129">
        <v>5</v>
      </c>
      <c r="T12" s="129">
        <v>11</v>
      </c>
      <c r="U12" s="129">
        <v>110</v>
      </c>
      <c r="V12" s="129">
        <v>74</v>
      </c>
      <c r="W12" s="130">
        <f t="shared" si="0"/>
        <v>36</v>
      </c>
      <c r="X12" s="131">
        <f t="shared" si="1"/>
        <v>59</v>
      </c>
      <c r="Y12" s="117">
        <f>X12/Q12</f>
        <v>1.7352941176470589</v>
      </c>
      <c r="Z12" s="760" t="s">
        <v>66</v>
      </c>
      <c r="AA12" s="761"/>
      <c r="AB12" s="344">
        <f t="shared" si="2"/>
        <v>3</v>
      </c>
    </row>
    <row r="13" spans="1:28" ht="26.25" customHeight="1" thickTop="1" thickBot="1" x14ac:dyDescent="0.3">
      <c r="C13" s="65" t="s">
        <v>26</v>
      </c>
      <c r="D13" s="62"/>
      <c r="E13" s="766" t="str">
        <f>P11</f>
        <v>assura</v>
      </c>
      <c r="F13" s="766"/>
      <c r="G13" s="766"/>
      <c r="H13" s="766"/>
      <c r="I13" s="766"/>
      <c r="J13" s="766"/>
      <c r="K13" s="766"/>
      <c r="L13" s="767"/>
      <c r="N13" s="105">
        <v>4</v>
      </c>
      <c r="O13" s="106"/>
      <c r="P13" s="106" t="s">
        <v>110</v>
      </c>
      <c r="Q13" s="107">
        <v>36</v>
      </c>
      <c r="R13" s="107">
        <v>25</v>
      </c>
      <c r="S13" s="107">
        <v>5</v>
      </c>
      <c r="T13" s="107">
        <v>6</v>
      </c>
      <c r="U13" s="107">
        <v>126</v>
      </c>
      <c r="V13" s="107">
        <v>59</v>
      </c>
      <c r="W13" s="108">
        <f t="shared" si="0"/>
        <v>67</v>
      </c>
      <c r="X13" s="109">
        <f t="shared" si="1"/>
        <v>80</v>
      </c>
      <c r="Y13" s="186">
        <f>X13/Q13</f>
        <v>2.2222222222222223</v>
      </c>
      <c r="Z13" s="762"/>
      <c r="AA13" s="763"/>
      <c r="AB13" s="344">
        <f t="shared" si="2"/>
        <v>4</v>
      </c>
    </row>
    <row r="14" spans="1:28" ht="26.25" customHeight="1" thickTop="1" thickBot="1" x14ac:dyDescent="0.3">
      <c r="C14" s="73"/>
      <c r="D14" s="61"/>
      <c r="N14" s="132">
        <v>5</v>
      </c>
      <c r="O14" s="133"/>
      <c r="P14" s="134" t="s">
        <v>37</v>
      </c>
      <c r="Q14" s="135">
        <v>32</v>
      </c>
      <c r="R14" s="135">
        <v>22</v>
      </c>
      <c r="S14" s="135">
        <v>4</v>
      </c>
      <c r="T14" s="135">
        <v>6</v>
      </c>
      <c r="U14" s="135">
        <v>79</v>
      </c>
      <c r="V14" s="135">
        <v>34</v>
      </c>
      <c r="W14" s="136">
        <f t="shared" si="0"/>
        <v>45</v>
      </c>
      <c r="X14" s="137">
        <f t="shared" si="1"/>
        <v>70</v>
      </c>
      <c r="Y14" s="117">
        <f>X14/Q14</f>
        <v>2.1875</v>
      </c>
      <c r="Z14" s="760" t="s">
        <v>67</v>
      </c>
      <c r="AA14" s="761"/>
      <c r="AB14" s="344">
        <f t="shared" si="2"/>
        <v>5</v>
      </c>
    </row>
    <row r="15" spans="1:28" ht="26.25" customHeight="1" thickTop="1" thickBot="1" x14ac:dyDescent="0.3">
      <c r="C15" s="66" t="s">
        <v>27</v>
      </c>
      <c r="D15" s="62"/>
      <c r="E15" s="768" t="str">
        <f>P12</f>
        <v>lobo</v>
      </c>
      <c r="F15" s="768"/>
      <c r="G15" s="768"/>
      <c r="H15" s="768"/>
      <c r="I15" s="768"/>
      <c r="J15" s="768"/>
      <c r="K15" s="768"/>
      <c r="L15" s="769"/>
      <c r="N15" s="138">
        <v>6</v>
      </c>
      <c r="O15" s="139"/>
      <c r="P15" s="140" t="s">
        <v>178</v>
      </c>
      <c r="Q15" s="141">
        <v>34</v>
      </c>
      <c r="R15" s="141">
        <v>19</v>
      </c>
      <c r="S15" s="141">
        <v>5</v>
      </c>
      <c r="T15" s="141">
        <v>10</v>
      </c>
      <c r="U15" s="141">
        <v>88</v>
      </c>
      <c r="V15" s="141">
        <v>55</v>
      </c>
      <c r="W15" s="142">
        <f t="shared" si="0"/>
        <v>33</v>
      </c>
      <c r="X15" s="143">
        <f t="shared" si="1"/>
        <v>62</v>
      </c>
      <c r="Y15" s="119">
        <f t="shared" ref="Y15:Y25" si="3">X15/Q15</f>
        <v>1.8235294117647058</v>
      </c>
      <c r="Z15" s="792"/>
      <c r="AA15" s="793"/>
      <c r="AB15" s="344">
        <f t="shared" si="2"/>
        <v>6</v>
      </c>
    </row>
    <row r="16" spans="1:28" ht="26.25" customHeight="1" thickTop="1" thickBot="1" x14ac:dyDescent="0.3">
      <c r="E16" s="71"/>
      <c r="F16" s="55"/>
      <c r="G16" s="55"/>
      <c r="N16" s="138">
        <v>7</v>
      </c>
      <c r="O16" s="140"/>
      <c r="P16" s="140" t="s">
        <v>93</v>
      </c>
      <c r="Q16" s="141">
        <v>30</v>
      </c>
      <c r="R16" s="141">
        <v>14</v>
      </c>
      <c r="S16" s="141">
        <v>6</v>
      </c>
      <c r="T16" s="141">
        <v>10</v>
      </c>
      <c r="U16" s="141">
        <v>65</v>
      </c>
      <c r="V16" s="141">
        <v>49</v>
      </c>
      <c r="W16" s="142">
        <f t="shared" si="0"/>
        <v>16</v>
      </c>
      <c r="X16" s="143">
        <f t="shared" si="1"/>
        <v>48</v>
      </c>
      <c r="Y16" s="119">
        <f t="shared" si="3"/>
        <v>1.6</v>
      </c>
      <c r="Z16" s="792"/>
      <c r="AA16" s="793"/>
      <c r="AB16" s="344">
        <f t="shared" si="2"/>
        <v>7</v>
      </c>
    </row>
    <row r="17" spans="1:28" ht="26.25" customHeight="1" thickTop="1" thickBot="1" x14ac:dyDescent="0.3">
      <c r="C17" s="87"/>
      <c r="D17" s="88"/>
      <c r="E17" s="87"/>
      <c r="F17" s="88"/>
      <c r="G17" s="88"/>
      <c r="H17" s="87"/>
      <c r="I17" s="87"/>
      <c r="J17" s="87"/>
      <c r="K17" s="87"/>
      <c r="L17" s="87"/>
      <c r="N17" s="144">
        <v>8</v>
      </c>
      <c r="O17" s="145"/>
      <c r="P17" s="145" t="s">
        <v>174</v>
      </c>
      <c r="Q17" s="146">
        <v>32</v>
      </c>
      <c r="R17" s="146">
        <v>12</v>
      </c>
      <c r="S17" s="146">
        <v>2</v>
      </c>
      <c r="T17" s="146">
        <v>18</v>
      </c>
      <c r="U17" s="146">
        <v>46</v>
      </c>
      <c r="V17" s="146">
        <v>81</v>
      </c>
      <c r="W17" s="147">
        <f t="shared" si="0"/>
        <v>-35</v>
      </c>
      <c r="X17" s="148">
        <f t="shared" si="1"/>
        <v>38</v>
      </c>
      <c r="Y17" s="186">
        <f t="shared" si="3"/>
        <v>1.1875</v>
      </c>
      <c r="Z17" s="762"/>
      <c r="AA17" s="763"/>
      <c r="AB17" s="344">
        <f t="shared" si="2"/>
        <v>8</v>
      </c>
    </row>
    <row r="18" spans="1:28" ht="26.25" customHeight="1" x14ac:dyDescent="0.25">
      <c r="A18" s="55"/>
      <c r="C18" s="83" t="s">
        <v>44</v>
      </c>
      <c r="E18" s="745" t="s">
        <v>110</v>
      </c>
      <c r="F18" s="745"/>
      <c r="G18" s="745"/>
      <c r="H18" s="745"/>
      <c r="I18" s="745"/>
      <c r="J18" s="745"/>
      <c r="K18" s="746"/>
      <c r="L18" s="166" t="s">
        <v>682</v>
      </c>
      <c r="N18" s="215">
        <v>9</v>
      </c>
      <c r="O18" s="216"/>
      <c r="P18" s="216" t="s">
        <v>94</v>
      </c>
      <c r="Q18" s="217">
        <v>36</v>
      </c>
      <c r="R18" s="217">
        <v>17</v>
      </c>
      <c r="S18" s="217">
        <v>10</v>
      </c>
      <c r="T18" s="217">
        <v>9</v>
      </c>
      <c r="U18" s="217">
        <v>77</v>
      </c>
      <c r="V18" s="217">
        <v>47</v>
      </c>
      <c r="W18" s="218">
        <f t="shared" si="0"/>
        <v>30</v>
      </c>
      <c r="X18" s="219">
        <f t="shared" si="1"/>
        <v>61</v>
      </c>
      <c r="Y18" s="117">
        <f t="shared" si="3"/>
        <v>1.6944444444444444</v>
      </c>
      <c r="Z18" s="788" t="s">
        <v>304</v>
      </c>
      <c r="AA18" s="789"/>
      <c r="AB18" s="344">
        <f t="shared" si="2"/>
        <v>9</v>
      </c>
    </row>
    <row r="19" spans="1:28" ht="26.25" customHeight="1" thickBot="1" x14ac:dyDescent="0.3">
      <c r="A19" s="55"/>
      <c r="N19" s="220">
        <v>10</v>
      </c>
      <c r="O19" s="221"/>
      <c r="P19" s="221" t="s">
        <v>179</v>
      </c>
      <c r="Q19" s="222">
        <v>34</v>
      </c>
      <c r="R19" s="222">
        <v>10</v>
      </c>
      <c r="S19" s="222">
        <v>5</v>
      </c>
      <c r="T19" s="222">
        <v>19</v>
      </c>
      <c r="U19" s="222">
        <v>39</v>
      </c>
      <c r="V19" s="222">
        <v>73</v>
      </c>
      <c r="W19" s="223">
        <f t="shared" si="0"/>
        <v>-34</v>
      </c>
      <c r="X19" s="432">
        <f t="shared" si="1"/>
        <v>35</v>
      </c>
      <c r="Y19" s="119">
        <f t="shared" si="3"/>
        <v>1.0294117647058822</v>
      </c>
      <c r="Z19" s="790"/>
      <c r="AA19" s="791"/>
      <c r="AB19" s="344">
        <f t="shared" si="2"/>
        <v>10</v>
      </c>
    </row>
    <row r="20" spans="1:28" ht="26.25" customHeight="1" x14ac:dyDescent="0.25">
      <c r="A20" s="55"/>
      <c r="C20" s="420" t="s">
        <v>43</v>
      </c>
      <c r="E20" s="750" t="s">
        <v>37</v>
      </c>
      <c r="F20" s="750"/>
      <c r="G20" s="750"/>
      <c r="H20" s="750"/>
      <c r="I20" s="750"/>
      <c r="J20" s="750"/>
      <c r="K20" s="751"/>
      <c r="L20" s="421" t="s">
        <v>683</v>
      </c>
      <c r="N20" s="220">
        <v>11</v>
      </c>
      <c r="O20" s="221"/>
      <c r="P20" s="221" t="s">
        <v>176</v>
      </c>
      <c r="Q20" s="222">
        <v>34</v>
      </c>
      <c r="R20" s="222">
        <v>18</v>
      </c>
      <c r="S20" s="222">
        <v>5</v>
      </c>
      <c r="T20" s="222">
        <v>11</v>
      </c>
      <c r="U20" s="222">
        <v>59</v>
      </c>
      <c r="V20" s="222">
        <v>46</v>
      </c>
      <c r="W20" s="223">
        <f t="shared" si="0"/>
        <v>13</v>
      </c>
      <c r="X20" s="432">
        <f t="shared" si="1"/>
        <v>59</v>
      </c>
      <c r="Y20" s="119">
        <f t="shared" si="3"/>
        <v>1.7352941176470589</v>
      </c>
      <c r="Z20" s="788" t="s">
        <v>681</v>
      </c>
      <c r="AA20" s="789"/>
      <c r="AB20" s="344">
        <f t="shared" si="2"/>
        <v>11</v>
      </c>
    </row>
    <row r="21" spans="1:28" ht="26.25" customHeight="1" thickBot="1" x14ac:dyDescent="0.3">
      <c r="A21" s="55"/>
      <c r="N21" s="220">
        <v>12</v>
      </c>
      <c r="O21" s="221"/>
      <c r="P21" s="221" t="s">
        <v>170</v>
      </c>
      <c r="Q21" s="222">
        <v>32</v>
      </c>
      <c r="R21" s="222">
        <v>10</v>
      </c>
      <c r="S21" s="222">
        <v>11</v>
      </c>
      <c r="T21" s="222">
        <v>11</v>
      </c>
      <c r="U21" s="222">
        <v>59</v>
      </c>
      <c r="V21" s="222">
        <v>61</v>
      </c>
      <c r="W21" s="223">
        <f t="shared" si="0"/>
        <v>-2</v>
      </c>
      <c r="X21" s="432">
        <f t="shared" si="1"/>
        <v>41</v>
      </c>
      <c r="Y21" s="119">
        <f t="shared" si="3"/>
        <v>1.28125</v>
      </c>
      <c r="Z21" s="790"/>
      <c r="AA21" s="791"/>
      <c r="AB21" s="344">
        <f t="shared" si="2"/>
        <v>12</v>
      </c>
    </row>
    <row r="22" spans="1:28" ht="26.25" customHeight="1" x14ac:dyDescent="0.25">
      <c r="A22" s="55"/>
      <c r="C22" s="419" t="s">
        <v>45</v>
      </c>
      <c r="E22" s="730" t="s">
        <v>110</v>
      </c>
      <c r="F22" s="730"/>
      <c r="G22" s="730"/>
      <c r="H22" s="730"/>
      <c r="I22" s="730"/>
      <c r="J22" s="730"/>
      <c r="K22" s="731"/>
      <c r="L22" s="191" t="s">
        <v>684</v>
      </c>
      <c r="N22" s="220">
        <v>13</v>
      </c>
      <c r="O22" s="221"/>
      <c r="P22" s="221" t="s">
        <v>172</v>
      </c>
      <c r="Q22" s="222">
        <v>32</v>
      </c>
      <c r="R22" s="222">
        <v>11</v>
      </c>
      <c r="S22" s="222">
        <v>6</v>
      </c>
      <c r="T22" s="222">
        <v>15</v>
      </c>
      <c r="U22" s="222">
        <v>57</v>
      </c>
      <c r="V22" s="222">
        <v>78</v>
      </c>
      <c r="W22" s="223">
        <f t="shared" si="0"/>
        <v>-21</v>
      </c>
      <c r="X22" s="432">
        <f t="shared" si="1"/>
        <v>39</v>
      </c>
      <c r="Y22" s="119">
        <f t="shared" si="3"/>
        <v>1.21875</v>
      </c>
      <c r="Z22" s="800" t="s">
        <v>680</v>
      </c>
      <c r="AA22" s="801"/>
      <c r="AB22" s="344">
        <f t="shared" si="2"/>
        <v>13</v>
      </c>
    </row>
    <row r="23" spans="1:28" ht="26.25" customHeight="1" x14ac:dyDescent="0.25">
      <c r="N23" s="220">
        <v>14</v>
      </c>
      <c r="O23" s="221"/>
      <c r="P23" s="221" t="s">
        <v>643</v>
      </c>
      <c r="Q23" s="222">
        <v>36</v>
      </c>
      <c r="R23" s="222">
        <v>9</v>
      </c>
      <c r="S23" s="222">
        <v>9</v>
      </c>
      <c r="T23" s="222">
        <v>18</v>
      </c>
      <c r="U23" s="222">
        <v>44</v>
      </c>
      <c r="V23" s="222">
        <v>82</v>
      </c>
      <c r="W23" s="223">
        <f t="shared" si="0"/>
        <v>-38</v>
      </c>
      <c r="X23" s="432">
        <f t="shared" si="1"/>
        <v>36</v>
      </c>
      <c r="Y23" s="119">
        <f t="shared" si="3"/>
        <v>1</v>
      </c>
      <c r="Z23" s="802"/>
      <c r="AA23" s="803"/>
      <c r="AB23" s="344">
        <f t="shared" si="2"/>
        <v>14</v>
      </c>
    </row>
    <row r="24" spans="1:28" ht="26.25" customHeight="1" x14ac:dyDescent="0.25">
      <c r="C24" s="443" t="s">
        <v>332</v>
      </c>
      <c r="D24" s="62"/>
      <c r="E24" s="759" t="str">
        <f>P18</f>
        <v>Bomb</v>
      </c>
      <c r="F24" s="759"/>
      <c r="G24" s="759"/>
      <c r="H24" s="759"/>
      <c r="I24" s="759"/>
      <c r="J24" s="759"/>
      <c r="K24" s="759"/>
      <c r="L24" s="759"/>
      <c r="N24" s="220">
        <v>15</v>
      </c>
      <c r="O24" s="221"/>
      <c r="P24" s="221" t="s">
        <v>644</v>
      </c>
      <c r="Q24" s="222">
        <v>34</v>
      </c>
      <c r="R24" s="222">
        <v>6</v>
      </c>
      <c r="S24" s="222">
        <v>7</v>
      </c>
      <c r="T24" s="222">
        <v>21</v>
      </c>
      <c r="U24" s="222">
        <v>35</v>
      </c>
      <c r="V24" s="222">
        <v>71</v>
      </c>
      <c r="W24" s="223">
        <f t="shared" si="0"/>
        <v>-36</v>
      </c>
      <c r="X24" s="432">
        <f t="shared" si="1"/>
        <v>25</v>
      </c>
      <c r="Y24" s="119">
        <f t="shared" si="3"/>
        <v>0.73529411764705888</v>
      </c>
      <c r="Z24" s="802"/>
      <c r="AA24" s="803"/>
      <c r="AB24" s="344">
        <f t="shared" si="2"/>
        <v>15</v>
      </c>
    </row>
    <row r="25" spans="1:28" ht="26.25" customHeight="1" thickBot="1" x14ac:dyDescent="0.3">
      <c r="N25" s="220">
        <v>16</v>
      </c>
      <c r="O25" s="221"/>
      <c r="P25" s="221" t="s">
        <v>312</v>
      </c>
      <c r="Q25" s="222">
        <v>32</v>
      </c>
      <c r="R25" s="222">
        <v>3</v>
      </c>
      <c r="S25" s="222">
        <v>4</v>
      </c>
      <c r="T25" s="222">
        <v>25</v>
      </c>
      <c r="U25" s="222">
        <v>33</v>
      </c>
      <c r="V25" s="222">
        <v>80</v>
      </c>
      <c r="W25" s="223">
        <f t="shared" si="0"/>
        <v>-47</v>
      </c>
      <c r="X25" s="432">
        <f t="shared" si="1"/>
        <v>13</v>
      </c>
      <c r="Y25" s="119">
        <f t="shared" si="3"/>
        <v>0.40625</v>
      </c>
      <c r="Z25" s="804"/>
      <c r="AA25" s="805"/>
      <c r="AB25" s="344">
        <f t="shared" si="2"/>
        <v>16</v>
      </c>
    </row>
    <row r="26" spans="1:28" ht="26.25" customHeight="1" x14ac:dyDescent="0.25">
      <c r="N26" s="220">
        <v>17</v>
      </c>
      <c r="O26" s="221"/>
      <c r="P26" s="221" t="s">
        <v>277</v>
      </c>
      <c r="Q26" s="222">
        <v>34</v>
      </c>
      <c r="R26" s="222">
        <v>10</v>
      </c>
      <c r="S26" s="222">
        <v>4</v>
      </c>
      <c r="T26" s="222">
        <v>20</v>
      </c>
      <c r="U26" s="222">
        <v>48</v>
      </c>
      <c r="V26" s="222">
        <v>90</v>
      </c>
      <c r="W26" s="223">
        <f>U26-V26</f>
        <v>-42</v>
      </c>
      <c r="X26" s="432">
        <f>R26*3+S26</f>
        <v>34</v>
      </c>
      <c r="Y26" s="119">
        <f>X26/Q26</f>
        <v>1</v>
      </c>
      <c r="Z26" s="794" t="s">
        <v>679</v>
      </c>
      <c r="AA26" s="795"/>
      <c r="AB26" s="344">
        <f t="shared" si="2"/>
        <v>17</v>
      </c>
    </row>
    <row r="27" spans="1:28" ht="26.25" customHeight="1" x14ac:dyDescent="0.25">
      <c r="N27" s="220">
        <v>18</v>
      </c>
      <c r="O27" s="221"/>
      <c r="P27" s="221" t="s">
        <v>91</v>
      </c>
      <c r="Q27" s="222">
        <v>32</v>
      </c>
      <c r="R27" s="222">
        <v>7</v>
      </c>
      <c r="S27" s="222">
        <v>4</v>
      </c>
      <c r="T27" s="222">
        <v>21</v>
      </c>
      <c r="U27" s="222">
        <v>39</v>
      </c>
      <c r="V27" s="222">
        <v>71</v>
      </c>
      <c r="W27" s="223">
        <f>U27-V27</f>
        <v>-32</v>
      </c>
      <c r="X27" s="224">
        <f>R27*3+S27</f>
        <v>25</v>
      </c>
      <c r="Y27" s="187">
        <f>X27/Q27</f>
        <v>0.78125</v>
      </c>
      <c r="Z27" s="796"/>
      <c r="AA27" s="797"/>
      <c r="AB27" s="344">
        <f t="shared" si="2"/>
        <v>18</v>
      </c>
    </row>
    <row r="28" spans="1:28" ht="26.25" customHeight="1" thickBot="1" x14ac:dyDescent="0.3">
      <c r="N28" s="220">
        <v>19</v>
      </c>
      <c r="O28" s="221"/>
      <c r="P28" s="221" t="s">
        <v>649</v>
      </c>
      <c r="Q28" s="222">
        <v>30</v>
      </c>
      <c r="R28" s="222">
        <v>5</v>
      </c>
      <c r="S28" s="222">
        <v>6</v>
      </c>
      <c r="T28" s="222">
        <v>19</v>
      </c>
      <c r="U28" s="222">
        <v>26</v>
      </c>
      <c r="V28" s="222">
        <v>68</v>
      </c>
      <c r="W28" s="223">
        <f t="shared" ref="W28" si="4">U28-V28</f>
        <v>-42</v>
      </c>
      <c r="X28" s="224">
        <f t="shared" ref="X28" si="5">R28*3+S28</f>
        <v>21</v>
      </c>
      <c r="Y28" s="187">
        <f t="shared" ref="Y28" si="6">X28/Q28</f>
        <v>0.7</v>
      </c>
      <c r="Z28" s="798"/>
      <c r="AA28" s="799"/>
      <c r="AB28" s="344">
        <f t="shared" si="2"/>
        <v>19</v>
      </c>
    </row>
    <row r="29" spans="1:28" ht="26.25" customHeight="1" x14ac:dyDescent="0.25"/>
  </sheetData>
  <sheetProtection algorithmName="SHA-512" hashValue="xrITfSWplGcxvuo4CQKhsMKDmL4JLUCiLBErtkUCtucxdto/jo6RO+AexL5Tg+klCClx0ziqdPQuNTxan769BQ==" saltValue="BIhwAXtPxYxwRwqThbe+pQ==" spinCount="100000" sheet="1" selectLockedCells="1"/>
  <mergeCells count="20">
    <mergeCell ref="L1:O4"/>
    <mergeCell ref="C6:G6"/>
    <mergeCell ref="K6:L6"/>
    <mergeCell ref="N6:Y6"/>
    <mergeCell ref="C8:L9"/>
    <mergeCell ref="Q8:X8"/>
    <mergeCell ref="E18:K18"/>
    <mergeCell ref="E20:K20"/>
    <mergeCell ref="E22:K22"/>
    <mergeCell ref="E24:L24"/>
    <mergeCell ref="Z10:AA11"/>
    <mergeCell ref="E11:L11"/>
    <mergeCell ref="Z12:AA13"/>
    <mergeCell ref="E13:L13"/>
    <mergeCell ref="E15:L15"/>
    <mergeCell ref="Z20:AA21"/>
    <mergeCell ref="Z18:AA19"/>
    <mergeCell ref="Z14:AA17"/>
    <mergeCell ref="Z26:AA28"/>
    <mergeCell ref="Z22:AA25"/>
  </mergeCells>
  <conditionalFormatting sqref="Q12:V12">
    <cfRule type="expression" dxfId="295" priority="18">
      <formula>$Q$11=7</formula>
    </cfRule>
  </conditionalFormatting>
  <conditionalFormatting sqref="Q11:V11">
    <cfRule type="expression" dxfId="294" priority="17">
      <formula>$Q$11=7</formula>
    </cfRule>
  </conditionalFormatting>
  <conditionalFormatting sqref="Q10:X10 X11:X12 W11:W18">
    <cfRule type="expression" dxfId="293" priority="16">
      <formula>$Q$11=7</formula>
    </cfRule>
  </conditionalFormatting>
  <conditionalFormatting sqref="Q13:V14">
    <cfRule type="expression" dxfId="292" priority="15">
      <formula>$Q$11=7</formula>
    </cfRule>
  </conditionalFormatting>
  <conditionalFormatting sqref="X13:X18">
    <cfRule type="expression" dxfId="291" priority="14">
      <formula>$Q$11=7</formula>
    </cfRule>
  </conditionalFormatting>
  <conditionalFormatting sqref="Y12">
    <cfRule type="expression" dxfId="290" priority="13">
      <formula>$Q$11=7</formula>
    </cfRule>
  </conditionalFormatting>
  <conditionalFormatting sqref="Y11">
    <cfRule type="expression" dxfId="289" priority="12">
      <formula>$Q$11=7</formula>
    </cfRule>
  </conditionalFormatting>
  <conditionalFormatting sqref="Y10">
    <cfRule type="expression" dxfId="288" priority="11">
      <formula>$Q$11=7</formula>
    </cfRule>
  </conditionalFormatting>
  <conditionalFormatting sqref="Y13:Y18">
    <cfRule type="expression" dxfId="287" priority="10">
      <formula>$Q$11=7</formula>
    </cfRule>
  </conditionalFormatting>
  <conditionalFormatting sqref="Q15:V18">
    <cfRule type="expression" dxfId="286" priority="9">
      <formula>$Q$11=7</formula>
    </cfRule>
  </conditionalFormatting>
  <conditionalFormatting sqref="W26:W28">
    <cfRule type="expression" dxfId="285" priority="8">
      <formula>$Q$11=7</formula>
    </cfRule>
  </conditionalFormatting>
  <conditionalFormatting sqref="X26:X28">
    <cfRule type="expression" dxfId="284" priority="7">
      <formula>$Q$11=7</formula>
    </cfRule>
  </conditionalFormatting>
  <conditionalFormatting sqref="Y26:Y28">
    <cfRule type="expression" dxfId="283" priority="6">
      <formula>$Q$11=7</formula>
    </cfRule>
  </conditionalFormatting>
  <conditionalFormatting sqref="Q21:V28">
    <cfRule type="expression" dxfId="282" priority="5">
      <formula>$Q$11=7</formula>
    </cfRule>
  </conditionalFormatting>
  <conditionalFormatting sqref="W19:W25">
    <cfRule type="expression" dxfId="281" priority="4">
      <formula>$Q$11=7</formula>
    </cfRule>
  </conditionalFormatting>
  <conditionalFormatting sqref="X19:X25">
    <cfRule type="expression" dxfId="280" priority="3">
      <formula>$Q$11=7</formula>
    </cfRule>
  </conditionalFormatting>
  <conditionalFormatting sqref="Y19:Y25">
    <cfRule type="expression" dxfId="279" priority="2">
      <formula>$Q$11=7</formula>
    </cfRule>
  </conditionalFormatting>
  <conditionalFormatting sqref="Q19:V20">
    <cfRule type="expression" dxfId="278" priority="1">
      <formula>$Q$11=7</formula>
    </cfRule>
  </conditionalFormatting>
  <pageMargins left="0" right="0" top="0.15748031496062992" bottom="0.15748031496062992" header="0.31496062992125984" footer="0.31496062992125984"/>
  <pageSetup paperSize="9" scale="6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86AA-062B-4653-9406-64DCE27E0261}">
  <sheetPr>
    <tabColor rgb="FF92D050"/>
  </sheetPr>
  <dimension ref="A1:AB50"/>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772" t="s">
        <v>666</v>
      </c>
      <c r="M1" s="773"/>
      <c r="N1" s="773"/>
      <c r="O1" s="774"/>
      <c r="P1" s="57"/>
      <c r="Q1" s="57"/>
      <c r="R1" s="57"/>
      <c r="S1" s="57"/>
      <c r="T1" s="57"/>
      <c r="U1" s="57"/>
      <c r="V1" s="57"/>
      <c r="W1" s="57"/>
      <c r="X1" s="57"/>
      <c r="Y1" s="57"/>
    </row>
    <row r="2" spans="1:28" ht="42.75" customHeight="1" x14ac:dyDescent="0.25">
      <c r="A2" s="82"/>
      <c r="B2" s="59"/>
      <c r="C2" s="57"/>
      <c r="D2" s="59"/>
      <c r="E2" s="59"/>
      <c r="F2" s="59"/>
      <c r="G2" s="59"/>
      <c r="H2" s="59"/>
      <c r="I2" s="59"/>
      <c r="J2" s="57"/>
      <c r="K2" s="57"/>
      <c r="L2" s="772"/>
      <c r="M2" s="773"/>
      <c r="N2" s="773"/>
      <c r="O2" s="774"/>
      <c r="P2" s="58"/>
      <c r="Q2" s="58"/>
      <c r="R2" s="58"/>
      <c r="S2" s="58"/>
      <c r="T2" s="58"/>
      <c r="U2" s="58"/>
      <c r="V2" s="58"/>
      <c r="W2" s="58"/>
      <c r="X2" s="58"/>
      <c r="Y2" s="58"/>
    </row>
    <row r="3" spans="1:28" ht="42.75" customHeight="1" x14ac:dyDescent="0.25">
      <c r="A3" s="82"/>
      <c r="B3" s="59"/>
      <c r="C3" s="57"/>
      <c r="D3" s="59"/>
      <c r="E3" s="59"/>
      <c r="F3" s="59"/>
      <c r="G3" s="59"/>
      <c r="H3" s="59"/>
      <c r="I3" s="59"/>
      <c r="J3" s="57"/>
      <c r="K3" s="57"/>
      <c r="L3" s="772"/>
      <c r="M3" s="773"/>
      <c r="N3" s="773"/>
      <c r="O3" s="774"/>
      <c r="P3" s="58"/>
      <c r="Q3" s="58"/>
      <c r="R3" s="58"/>
      <c r="S3" s="58"/>
      <c r="T3" s="58"/>
      <c r="U3" s="58"/>
      <c r="V3" s="58"/>
      <c r="W3" s="58"/>
      <c r="X3" s="58"/>
      <c r="Y3" s="58"/>
    </row>
    <row r="4" spans="1:28" ht="42.75" customHeight="1" x14ac:dyDescent="0.25">
      <c r="A4" s="82"/>
      <c r="B4" s="59"/>
      <c r="C4" s="57"/>
      <c r="D4" s="59"/>
      <c r="E4" s="59"/>
      <c r="F4" s="59"/>
      <c r="G4" s="59"/>
      <c r="H4" s="59"/>
      <c r="I4" s="59"/>
      <c r="J4" s="57"/>
      <c r="K4" s="57"/>
      <c r="L4" s="772"/>
      <c r="M4" s="773"/>
      <c r="N4" s="773"/>
      <c r="O4" s="774"/>
      <c r="P4" s="58"/>
      <c r="Q4" s="58"/>
      <c r="R4" s="58"/>
      <c r="S4" s="58"/>
      <c r="T4" s="58"/>
      <c r="U4" s="58"/>
      <c r="V4" s="58"/>
      <c r="W4" s="58"/>
      <c r="X4" s="58"/>
      <c r="Y4" s="58"/>
    </row>
    <row r="5" spans="1:28" ht="15" customHeight="1" thickBot="1" x14ac:dyDescent="0.3">
      <c r="A5" s="49"/>
      <c r="B5" s="366" t="s">
        <v>601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t="s">
        <v>335</v>
      </c>
      <c r="B6" s="60"/>
      <c r="C6" s="775" t="s">
        <v>667</v>
      </c>
      <c r="D6" s="526"/>
      <c r="E6" s="526"/>
      <c r="F6" s="526"/>
      <c r="G6" s="527"/>
      <c r="H6" s="92"/>
      <c r="I6" s="92"/>
      <c r="J6" s="92"/>
      <c r="K6" s="776" t="s">
        <v>668</v>
      </c>
      <c r="L6" s="777"/>
      <c r="M6" s="92"/>
      <c r="N6" s="778" t="s">
        <v>669</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418"/>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132</v>
      </c>
      <c r="Q10" s="98">
        <v>30</v>
      </c>
      <c r="R10" s="98">
        <v>24</v>
      </c>
      <c r="S10" s="98">
        <v>6</v>
      </c>
      <c r="T10" s="98">
        <v>0</v>
      </c>
      <c r="U10" s="98">
        <v>108</v>
      </c>
      <c r="V10" s="98">
        <v>27</v>
      </c>
      <c r="W10" s="99">
        <f>U10-V10</f>
        <v>81</v>
      </c>
      <c r="X10" s="100">
        <f>R10*3+S10</f>
        <v>78</v>
      </c>
      <c r="Y10" s="117">
        <f>X10/Q10</f>
        <v>2.6</v>
      </c>
      <c r="Z10" s="760" t="s">
        <v>65</v>
      </c>
      <c r="AA10" s="761"/>
      <c r="AB10" s="344">
        <f>N10</f>
        <v>1</v>
      </c>
    </row>
    <row r="11" spans="1:28" ht="26.25" customHeight="1" thickTop="1" thickBot="1" x14ac:dyDescent="0.3">
      <c r="C11" s="64" t="s">
        <v>25</v>
      </c>
      <c r="E11" s="764" t="str">
        <f>P10</f>
        <v>Blazej_Bdg</v>
      </c>
      <c r="F11" s="764"/>
      <c r="G11" s="764"/>
      <c r="H11" s="764"/>
      <c r="I11" s="764"/>
      <c r="J11" s="764"/>
      <c r="K11" s="764"/>
      <c r="L11" s="765"/>
      <c r="N11" s="120">
        <v>2</v>
      </c>
      <c r="O11" s="121"/>
      <c r="P11" s="122" t="s">
        <v>139</v>
      </c>
      <c r="Q11" s="123">
        <v>32</v>
      </c>
      <c r="R11" s="123">
        <v>23</v>
      </c>
      <c r="S11" s="123">
        <v>3</v>
      </c>
      <c r="T11" s="123">
        <v>6</v>
      </c>
      <c r="U11" s="123">
        <v>102</v>
      </c>
      <c r="V11" s="123">
        <v>41</v>
      </c>
      <c r="W11" s="124">
        <f t="shared" ref="W11:W25" si="0">U11-V11</f>
        <v>61</v>
      </c>
      <c r="X11" s="125">
        <f t="shared" ref="X11:X25" si="1">R11*3+S11</f>
        <v>72</v>
      </c>
      <c r="Y11" s="126">
        <f>X11/Q11</f>
        <v>2.25</v>
      </c>
      <c r="Z11" s="762"/>
      <c r="AA11" s="763"/>
      <c r="AB11" s="344">
        <f t="shared" ref="AB11:AB50" si="2">N11</f>
        <v>2</v>
      </c>
    </row>
    <row r="12" spans="1:28" ht="26.25" customHeight="1" thickTop="1" thickBot="1" x14ac:dyDescent="0.3">
      <c r="C12" s="73"/>
      <c r="D12" s="61"/>
      <c r="N12" s="127">
        <v>3</v>
      </c>
      <c r="O12" s="128"/>
      <c r="P12" s="128" t="s">
        <v>151</v>
      </c>
      <c r="Q12" s="129">
        <v>30</v>
      </c>
      <c r="R12" s="129">
        <v>17</v>
      </c>
      <c r="S12" s="129">
        <v>4</v>
      </c>
      <c r="T12" s="129">
        <v>9</v>
      </c>
      <c r="U12" s="129">
        <v>60</v>
      </c>
      <c r="V12" s="129">
        <v>32</v>
      </c>
      <c r="W12" s="130">
        <f t="shared" si="0"/>
        <v>28</v>
      </c>
      <c r="X12" s="131">
        <f t="shared" si="1"/>
        <v>55</v>
      </c>
      <c r="Y12" s="117">
        <f>X12/Q12</f>
        <v>1.8333333333333333</v>
      </c>
      <c r="Z12" s="760" t="s">
        <v>66</v>
      </c>
      <c r="AA12" s="761"/>
      <c r="AB12" s="344">
        <f t="shared" si="2"/>
        <v>3</v>
      </c>
    </row>
    <row r="13" spans="1:28" ht="26.25" customHeight="1" thickTop="1" thickBot="1" x14ac:dyDescent="0.3">
      <c r="C13" s="65" t="s">
        <v>26</v>
      </c>
      <c r="D13" s="62"/>
      <c r="E13" s="766" t="str">
        <f>P11</f>
        <v>ALI</v>
      </c>
      <c r="F13" s="766"/>
      <c r="G13" s="766"/>
      <c r="H13" s="766"/>
      <c r="I13" s="766"/>
      <c r="J13" s="766"/>
      <c r="K13" s="766"/>
      <c r="L13" s="767"/>
      <c r="N13" s="105">
        <v>4</v>
      </c>
      <c r="O13" s="106"/>
      <c r="P13" s="106" t="s">
        <v>110</v>
      </c>
      <c r="Q13" s="107">
        <v>30</v>
      </c>
      <c r="R13" s="107">
        <v>16</v>
      </c>
      <c r="S13" s="107">
        <v>6</v>
      </c>
      <c r="T13" s="107">
        <v>8</v>
      </c>
      <c r="U13" s="107">
        <v>84</v>
      </c>
      <c r="V13" s="107">
        <v>53</v>
      </c>
      <c r="W13" s="108">
        <f t="shared" si="0"/>
        <v>31</v>
      </c>
      <c r="X13" s="109">
        <f t="shared" si="1"/>
        <v>54</v>
      </c>
      <c r="Y13" s="186">
        <f>X13/Q13</f>
        <v>1.8</v>
      </c>
      <c r="Z13" s="762"/>
      <c r="AA13" s="763"/>
      <c r="AB13" s="344">
        <f t="shared" si="2"/>
        <v>4</v>
      </c>
    </row>
    <row r="14" spans="1:28" ht="26.25" customHeight="1" thickTop="1" thickBot="1" x14ac:dyDescent="0.3">
      <c r="C14" s="73"/>
      <c r="D14" s="61"/>
      <c r="N14" s="132">
        <v>5</v>
      </c>
      <c r="O14" s="133"/>
      <c r="P14" s="134" t="s">
        <v>59</v>
      </c>
      <c r="Q14" s="135">
        <v>28</v>
      </c>
      <c r="R14" s="135">
        <v>17</v>
      </c>
      <c r="S14" s="135">
        <v>6</v>
      </c>
      <c r="T14" s="135">
        <v>5</v>
      </c>
      <c r="U14" s="135">
        <v>85</v>
      </c>
      <c r="V14" s="135">
        <v>39</v>
      </c>
      <c r="W14" s="136">
        <f t="shared" si="0"/>
        <v>46</v>
      </c>
      <c r="X14" s="137">
        <f t="shared" si="1"/>
        <v>57</v>
      </c>
      <c r="Y14" s="117">
        <f>X14/Q14</f>
        <v>2.0357142857142856</v>
      </c>
      <c r="Z14" s="747" t="s">
        <v>67</v>
      </c>
      <c r="AA14" s="810" t="s">
        <v>190</v>
      </c>
      <c r="AB14" s="344">
        <f t="shared" si="2"/>
        <v>5</v>
      </c>
    </row>
    <row r="15" spans="1:28" ht="26.25" customHeight="1" thickTop="1" thickBot="1" x14ac:dyDescent="0.3">
      <c r="C15" s="66" t="s">
        <v>27</v>
      </c>
      <c r="D15" s="62"/>
      <c r="E15" s="768" t="str">
        <f>P12</f>
        <v>andib</v>
      </c>
      <c r="F15" s="768"/>
      <c r="G15" s="768"/>
      <c r="H15" s="768"/>
      <c r="I15" s="768"/>
      <c r="J15" s="768"/>
      <c r="K15" s="768"/>
      <c r="L15" s="769"/>
      <c r="N15" s="138">
        <v>6</v>
      </c>
      <c r="O15" s="139"/>
      <c r="P15" s="140" t="s">
        <v>83</v>
      </c>
      <c r="Q15" s="141">
        <v>26</v>
      </c>
      <c r="R15" s="141">
        <v>16</v>
      </c>
      <c r="S15" s="141">
        <v>2</v>
      </c>
      <c r="T15" s="141">
        <v>8</v>
      </c>
      <c r="U15" s="141">
        <v>91</v>
      </c>
      <c r="V15" s="141">
        <v>48</v>
      </c>
      <c r="W15" s="142">
        <f t="shared" si="0"/>
        <v>43</v>
      </c>
      <c r="X15" s="143">
        <f t="shared" si="1"/>
        <v>50</v>
      </c>
      <c r="Y15" s="119">
        <f t="shared" ref="Y15:Y25" si="3">X15/Q15</f>
        <v>1.9230769230769231</v>
      </c>
      <c r="Z15" s="748"/>
      <c r="AA15" s="770"/>
      <c r="AB15" s="344">
        <f t="shared" si="2"/>
        <v>6</v>
      </c>
    </row>
    <row r="16" spans="1:28" ht="26.25" customHeight="1" thickTop="1" thickBot="1" x14ac:dyDescent="0.3">
      <c r="E16" s="71"/>
      <c r="F16" s="55"/>
      <c r="G16" s="55"/>
      <c r="N16" s="138">
        <v>7</v>
      </c>
      <c r="O16" s="140"/>
      <c r="P16" s="140" t="s">
        <v>80</v>
      </c>
      <c r="Q16" s="141">
        <v>26</v>
      </c>
      <c r="R16" s="141">
        <v>14</v>
      </c>
      <c r="S16" s="141">
        <v>2</v>
      </c>
      <c r="T16" s="141">
        <v>10</v>
      </c>
      <c r="U16" s="141">
        <v>81</v>
      </c>
      <c r="V16" s="141">
        <v>50</v>
      </c>
      <c r="W16" s="142">
        <f t="shared" si="0"/>
        <v>31</v>
      </c>
      <c r="X16" s="143">
        <f t="shared" si="1"/>
        <v>44</v>
      </c>
      <c r="Y16" s="119">
        <f t="shared" si="3"/>
        <v>1.6923076923076923</v>
      </c>
      <c r="Z16" s="748"/>
      <c r="AA16" s="771"/>
      <c r="AB16" s="344">
        <f t="shared" si="2"/>
        <v>7</v>
      </c>
    </row>
    <row r="17" spans="1:28" ht="26.25" customHeight="1" thickTop="1" thickBot="1" x14ac:dyDescent="0.3">
      <c r="C17" s="87"/>
      <c r="D17" s="88"/>
      <c r="E17" s="87"/>
      <c r="F17" s="88"/>
      <c r="G17" s="88"/>
      <c r="H17" s="87"/>
      <c r="I17" s="87"/>
      <c r="J17" s="87"/>
      <c r="K17" s="87"/>
      <c r="L17" s="87"/>
      <c r="N17" s="144">
        <v>8</v>
      </c>
      <c r="O17" s="145"/>
      <c r="P17" s="145" t="s">
        <v>170</v>
      </c>
      <c r="Q17" s="146">
        <v>26</v>
      </c>
      <c r="R17" s="146">
        <v>13</v>
      </c>
      <c r="S17" s="146">
        <v>6</v>
      </c>
      <c r="T17" s="146">
        <v>7</v>
      </c>
      <c r="U17" s="146">
        <v>63</v>
      </c>
      <c r="V17" s="146">
        <v>38</v>
      </c>
      <c r="W17" s="147">
        <f t="shared" si="0"/>
        <v>25</v>
      </c>
      <c r="X17" s="148">
        <f t="shared" si="1"/>
        <v>45</v>
      </c>
      <c r="Y17" s="186">
        <f t="shared" si="3"/>
        <v>1.7307692307692308</v>
      </c>
      <c r="Z17" s="749"/>
      <c r="AA17" s="190" t="s">
        <v>191</v>
      </c>
      <c r="AB17" s="344">
        <f t="shared" si="2"/>
        <v>8</v>
      </c>
    </row>
    <row r="18" spans="1:28" ht="26.25" customHeight="1" x14ac:dyDescent="0.25">
      <c r="A18" s="55"/>
      <c r="C18" s="83" t="s">
        <v>44</v>
      </c>
      <c r="E18" s="745" t="s">
        <v>132</v>
      </c>
      <c r="F18" s="745"/>
      <c r="G18" s="745"/>
      <c r="H18" s="745"/>
      <c r="I18" s="745"/>
      <c r="J18" s="745"/>
      <c r="K18" s="746"/>
      <c r="L18" s="166" t="s">
        <v>673</v>
      </c>
      <c r="N18" s="169">
        <v>9</v>
      </c>
      <c r="O18" s="170"/>
      <c r="P18" s="170" t="s">
        <v>156</v>
      </c>
      <c r="Q18" s="171">
        <v>22</v>
      </c>
      <c r="R18" s="171">
        <v>12</v>
      </c>
      <c r="S18" s="171">
        <v>3</v>
      </c>
      <c r="T18" s="171">
        <v>7</v>
      </c>
      <c r="U18" s="171">
        <v>42</v>
      </c>
      <c r="V18" s="171">
        <v>38</v>
      </c>
      <c r="W18" s="172">
        <f t="shared" si="0"/>
        <v>4</v>
      </c>
      <c r="X18" s="173">
        <f t="shared" si="1"/>
        <v>39</v>
      </c>
      <c r="Y18" s="117">
        <f t="shared" si="3"/>
        <v>1.7727272727272727</v>
      </c>
      <c r="Z18" s="747" t="s">
        <v>104</v>
      </c>
      <c r="AA18" s="754" t="s">
        <v>191</v>
      </c>
      <c r="AB18" s="344">
        <f t="shared" si="2"/>
        <v>9</v>
      </c>
    </row>
    <row r="19" spans="1:28" ht="26.25" customHeight="1" x14ac:dyDescent="0.25">
      <c r="A19" s="55"/>
      <c r="N19" s="174">
        <v>10</v>
      </c>
      <c r="O19" s="175"/>
      <c r="P19" s="175" t="s">
        <v>294</v>
      </c>
      <c r="Q19" s="176">
        <v>24</v>
      </c>
      <c r="R19" s="176">
        <v>13</v>
      </c>
      <c r="S19" s="176">
        <v>3</v>
      </c>
      <c r="T19" s="176">
        <v>8</v>
      </c>
      <c r="U19" s="176">
        <v>41</v>
      </c>
      <c r="V19" s="176">
        <v>24</v>
      </c>
      <c r="W19" s="177">
        <f t="shared" si="0"/>
        <v>17</v>
      </c>
      <c r="X19" s="178">
        <f t="shared" si="1"/>
        <v>42</v>
      </c>
      <c r="Y19" s="119">
        <f t="shared" si="3"/>
        <v>1.75</v>
      </c>
      <c r="Z19" s="748"/>
      <c r="AA19" s="755"/>
      <c r="AB19" s="344">
        <f t="shared" si="2"/>
        <v>10</v>
      </c>
    </row>
    <row r="20" spans="1:28" ht="26.25" customHeight="1" x14ac:dyDescent="0.25">
      <c r="A20" s="55"/>
      <c r="C20" s="420" t="s">
        <v>43</v>
      </c>
      <c r="E20" s="750" t="s">
        <v>132</v>
      </c>
      <c r="F20" s="750"/>
      <c r="G20" s="750"/>
      <c r="H20" s="750"/>
      <c r="I20" s="750"/>
      <c r="J20" s="750"/>
      <c r="K20" s="751"/>
      <c r="L20" s="421" t="s">
        <v>674</v>
      </c>
      <c r="N20" s="174">
        <v>11</v>
      </c>
      <c r="O20" s="175"/>
      <c r="P20" s="175" t="s">
        <v>94</v>
      </c>
      <c r="Q20" s="176">
        <v>24</v>
      </c>
      <c r="R20" s="176">
        <v>11</v>
      </c>
      <c r="S20" s="176">
        <v>4</v>
      </c>
      <c r="T20" s="176">
        <v>9</v>
      </c>
      <c r="U20" s="176">
        <v>41</v>
      </c>
      <c r="V20" s="176">
        <v>24</v>
      </c>
      <c r="W20" s="177">
        <f t="shared" si="0"/>
        <v>17</v>
      </c>
      <c r="X20" s="178">
        <f t="shared" si="1"/>
        <v>37</v>
      </c>
      <c r="Y20" s="119">
        <f t="shared" si="3"/>
        <v>1.5416666666666667</v>
      </c>
      <c r="Z20" s="748"/>
      <c r="AA20" s="755"/>
      <c r="AB20" s="344">
        <f t="shared" si="2"/>
        <v>11</v>
      </c>
    </row>
    <row r="21" spans="1:28" ht="26.25" customHeight="1" thickBot="1" x14ac:dyDescent="0.3">
      <c r="A21" s="55"/>
      <c r="N21" s="174">
        <v>12</v>
      </c>
      <c r="O21" s="175"/>
      <c r="P21" s="175" t="s">
        <v>95</v>
      </c>
      <c r="Q21" s="176">
        <v>24</v>
      </c>
      <c r="R21" s="176">
        <v>10</v>
      </c>
      <c r="S21" s="176">
        <v>5</v>
      </c>
      <c r="T21" s="176">
        <v>9</v>
      </c>
      <c r="U21" s="176">
        <v>47</v>
      </c>
      <c r="V21" s="176">
        <v>34</v>
      </c>
      <c r="W21" s="177">
        <f t="shared" si="0"/>
        <v>13</v>
      </c>
      <c r="X21" s="178">
        <f t="shared" si="1"/>
        <v>35</v>
      </c>
      <c r="Y21" s="119">
        <f t="shared" si="3"/>
        <v>1.4583333333333333</v>
      </c>
      <c r="Z21" s="748"/>
      <c r="AA21" s="756"/>
      <c r="AB21" s="344">
        <f t="shared" si="2"/>
        <v>12</v>
      </c>
    </row>
    <row r="22" spans="1:28" ht="26.25" customHeight="1" x14ac:dyDescent="0.25">
      <c r="A22" s="55"/>
      <c r="C22" s="419" t="s">
        <v>45</v>
      </c>
      <c r="E22" s="730" t="s">
        <v>83</v>
      </c>
      <c r="F22" s="730"/>
      <c r="G22" s="730"/>
      <c r="H22" s="730"/>
      <c r="I22" s="730"/>
      <c r="J22" s="730"/>
      <c r="K22" s="731"/>
      <c r="L22" s="191" t="s">
        <v>675</v>
      </c>
      <c r="N22" s="174">
        <v>13</v>
      </c>
      <c r="O22" s="175"/>
      <c r="P22" s="175" t="s">
        <v>37</v>
      </c>
      <c r="Q22" s="176">
        <v>26</v>
      </c>
      <c r="R22" s="176">
        <v>14</v>
      </c>
      <c r="S22" s="176">
        <v>7</v>
      </c>
      <c r="T22" s="176">
        <v>5</v>
      </c>
      <c r="U22" s="176">
        <v>73</v>
      </c>
      <c r="V22" s="176">
        <v>34</v>
      </c>
      <c r="W22" s="177">
        <f t="shared" si="0"/>
        <v>39</v>
      </c>
      <c r="X22" s="178">
        <f t="shared" si="1"/>
        <v>49</v>
      </c>
      <c r="Y22" s="119">
        <f t="shared" si="3"/>
        <v>1.8846153846153846</v>
      </c>
      <c r="Z22" s="748"/>
      <c r="AA22" s="754" t="s">
        <v>192</v>
      </c>
      <c r="AB22" s="344">
        <f t="shared" si="2"/>
        <v>13</v>
      </c>
    </row>
    <row r="23" spans="1:28" ht="26.25" customHeight="1" x14ac:dyDescent="0.25">
      <c r="N23" s="174">
        <v>14</v>
      </c>
      <c r="O23" s="175"/>
      <c r="P23" s="175" t="s">
        <v>93</v>
      </c>
      <c r="Q23" s="176">
        <v>24</v>
      </c>
      <c r="R23" s="176">
        <v>13</v>
      </c>
      <c r="S23" s="176">
        <v>4</v>
      </c>
      <c r="T23" s="176">
        <v>7</v>
      </c>
      <c r="U23" s="176">
        <v>64</v>
      </c>
      <c r="V23" s="176">
        <v>35</v>
      </c>
      <c r="W23" s="177">
        <f t="shared" si="0"/>
        <v>29</v>
      </c>
      <c r="X23" s="178">
        <f t="shared" si="1"/>
        <v>43</v>
      </c>
      <c r="Y23" s="119">
        <f t="shared" si="3"/>
        <v>1.7916666666666667</v>
      </c>
      <c r="Z23" s="748"/>
      <c r="AA23" s="755"/>
      <c r="AB23" s="344">
        <f t="shared" si="2"/>
        <v>14</v>
      </c>
    </row>
    <row r="24" spans="1:28" ht="26.25" customHeight="1" x14ac:dyDescent="0.25">
      <c r="C24" s="443" t="s">
        <v>687</v>
      </c>
      <c r="D24" s="62"/>
      <c r="E24" s="759" t="str">
        <f>P34</f>
        <v>Paider</v>
      </c>
      <c r="F24" s="759"/>
      <c r="G24" s="759"/>
      <c r="H24" s="759"/>
      <c r="I24" s="759"/>
      <c r="J24" s="759"/>
      <c r="K24" s="759"/>
      <c r="L24" s="759"/>
      <c r="N24" s="174">
        <v>15</v>
      </c>
      <c r="O24" s="175"/>
      <c r="P24" s="175" t="s">
        <v>61</v>
      </c>
      <c r="Q24" s="176">
        <v>24</v>
      </c>
      <c r="R24" s="176">
        <v>13</v>
      </c>
      <c r="S24" s="176">
        <v>3</v>
      </c>
      <c r="T24" s="176">
        <v>8</v>
      </c>
      <c r="U24" s="176">
        <v>47</v>
      </c>
      <c r="V24" s="176">
        <v>38</v>
      </c>
      <c r="W24" s="177">
        <f t="shared" si="0"/>
        <v>9</v>
      </c>
      <c r="X24" s="178">
        <f t="shared" si="1"/>
        <v>42</v>
      </c>
      <c r="Y24" s="119">
        <f t="shared" si="3"/>
        <v>1.75</v>
      </c>
      <c r="Z24" s="748"/>
      <c r="AA24" s="755"/>
      <c r="AB24" s="344">
        <f t="shared" si="2"/>
        <v>15</v>
      </c>
    </row>
    <row r="25" spans="1:28" ht="26.25" customHeight="1" thickBot="1" x14ac:dyDescent="0.3">
      <c r="N25" s="180">
        <v>16</v>
      </c>
      <c r="O25" s="181"/>
      <c r="P25" s="181" t="s">
        <v>179</v>
      </c>
      <c r="Q25" s="182">
        <v>24</v>
      </c>
      <c r="R25" s="182">
        <v>11</v>
      </c>
      <c r="S25" s="182">
        <v>1</v>
      </c>
      <c r="T25" s="182">
        <v>12</v>
      </c>
      <c r="U25" s="182">
        <v>38</v>
      </c>
      <c r="V25" s="182">
        <v>33</v>
      </c>
      <c r="W25" s="183">
        <f t="shared" si="0"/>
        <v>5</v>
      </c>
      <c r="X25" s="184">
        <f t="shared" si="1"/>
        <v>34</v>
      </c>
      <c r="Y25" s="186">
        <f t="shared" si="3"/>
        <v>1.4166666666666667</v>
      </c>
      <c r="Z25" s="749"/>
      <c r="AA25" s="756"/>
      <c r="AB25" s="344">
        <f t="shared" si="2"/>
        <v>16</v>
      </c>
    </row>
    <row r="26" spans="1:28" ht="26.25" customHeight="1" x14ac:dyDescent="0.25">
      <c r="N26" s="200">
        <v>17</v>
      </c>
      <c r="O26" s="201"/>
      <c r="P26" s="201" t="s">
        <v>174</v>
      </c>
      <c r="Q26" s="202">
        <v>22</v>
      </c>
      <c r="R26" s="202">
        <v>11</v>
      </c>
      <c r="S26" s="202">
        <v>4</v>
      </c>
      <c r="T26" s="202">
        <v>7</v>
      </c>
      <c r="U26" s="202">
        <v>51</v>
      </c>
      <c r="V26" s="202">
        <v>33</v>
      </c>
      <c r="W26" s="203">
        <f>U26-V26</f>
        <v>18</v>
      </c>
      <c r="X26" s="204">
        <f>R26*3+S26</f>
        <v>37</v>
      </c>
      <c r="Y26" s="117">
        <f>X26/Q26</f>
        <v>1.6818181818181819</v>
      </c>
      <c r="Z26" s="760" t="s">
        <v>329</v>
      </c>
      <c r="AA26" s="761"/>
      <c r="AB26" s="344">
        <f t="shared" si="2"/>
        <v>17</v>
      </c>
    </row>
    <row r="27" spans="1:28" ht="26.25" customHeight="1" x14ac:dyDescent="0.25">
      <c r="N27" s="205">
        <v>18</v>
      </c>
      <c r="O27" s="206"/>
      <c r="P27" s="206" t="s">
        <v>176</v>
      </c>
      <c r="Q27" s="207">
        <v>20</v>
      </c>
      <c r="R27" s="207">
        <v>9</v>
      </c>
      <c r="S27" s="207">
        <v>4</v>
      </c>
      <c r="T27" s="207">
        <v>7</v>
      </c>
      <c r="U27" s="207">
        <v>30</v>
      </c>
      <c r="V27" s="207">
        <v>26</v>
      </c>
      <c r="W27" s="208">
        <f>U27-V27</f>
        <v>4</v>
      </c>
      <c r="X27" s="209">
        <f>R27*3+S27</f>
        <v>31</v>
      </c>
      <c r="Y27" s="187">
        <f>X27/Q27</f>
        <v>1.55</v>
      </c>
      <c r="Z27" s="792"/>
      <c r="AA27" s="793"/>
      <c r="AB27" s="344">
        <f t="shared" si="2"/>
        <v>18</v>
      </c>
    </row>
    <row r="28" spans="1:28" ht="26.25" customHeight="1" x14ac:dyDescent="0.25">
      <c r="N28" s="205">
        <v>19</v>
      </c>
      <c r="O28" s="206"/>
      <c r="P28" s="206" t="s">
        <v>91</v>
      </c>
      <c r="Q28" s="207">
        <v>22</v>
      </c>
      <c r="R28" s="207">
        <v>9</v>
      </c>
      <c r="S28" s="207">
        <v>5</v>
      </c>
      <c r="T28" s="207">
        <v>8</v>
      </c>
      <c r="U28" s="207">
        <v>36</v>
      </c>
      <c r="V28" s="207">
        <v>33</v>
      </c>
      <c r="W28" s="208">
        <f t="shared" ref="W28:W46" si="4">U28-V28</f>
        <v>3</v>
      </c>
      <c r="X28" s="209">
        <f t="shared" ref="X28:X46" si="5">R28*3+S28</f>
        <v>32</v>
      </c>
      <c r="Y28" s="187">
        <f t="shared" ref="Y28:Y46" si="6">X28/Q28</f>
        <v>1.4545454545454546</v>
      </c>
      <c r="Z28" s="792"/>
      <c r="AA28" s="793"/>
      <c r="AB28" s="344">
        <f t="shared" si="2"/>
        <v>19</v>
      </c>
    </row>
    <row r="29" spans="1:28" ht="26.25" customHeight="1" x14ac:dyDescent="0.25">
      <c r="N29" s="205">
        <v>20</v>
      </c>
      <c r="O29" s="206"/>
      <c r="P29" s="206" t="s">
        <v>623</v>
      </c>
      <c r="Q29" s="207">
        <v>22</v>
      </c>
      <c r="R29" s="207">
        <v>9</v>
      </c>
      <c r="S29" s="207">
        <v>4</v>
      </c>
      <c r="T29" s="207">
        <v>9</v>
      </c>
      <c r="U29" s="207">
        <v>42</v>
      </c>
      <c r="V29" s="207">
        <v>46</v>
      </c>
      <c r="W29" s="208">
        <f t="shared" si="4"/>
        <v>-4</v>
      </c>
      <c r="X29" s="209">
        <f t="shared" si="5"/>
        <v>31</v>
      </c>
      <c r="Y29" s="187">
        <f t="shared" si="6"/>
        <v>1.4090909090909092</v>
      </c>
      <c r="Z29" s="792"/>
      <c r="AA29" s="793"/>
      <c r="AB29" s="344">
        <f t="shared" si="2"/>
        <v>20</v>
      </c>
    </row>
    <row r="30" spans="1:28" ht="26.25" customHeight="1" x14ac:dyDescent="0.25">
      <c r="N30" s="205">
        <v>21</v>
      </c>
      <c r="O30" s="206"/>
      <c r="P30" s="206" t="s">
        <v>172</v>
      </c>
      <c r="Q30" s="207">
        <v>20</v>
      </c>
      <c r="R30" s="207">
        <v>8</v>
      </c>
      <c r="S30" s="207">
        <v>3</v>
      </c>
      <c r="T30" s="207">
        <v>9</v>
      </c>
      <c r="U30" s="207">
        <v>32</v>
      </c>
      <c r="V30" s="207">
        <v>38</v>
      </c>
      <c r="W30" s="208">
        <f t="shared" si="4"/>
        <v>-6</v>
      </c>
      <c r="X30" s="209">
        <f t="shared" si="5"/>
        <v>27</v>
      </c>
      <c r="Y30" s="187">
        <f t="shared" si="6"/>
        <v>1.35</v>
      </c>
      <c r="Z30" s="792"/>
      <c r="AA30" s="793"/>
      <c r="AB30" s="344">
        <f t="shared" si="2"/>
        <v>21</v>
      </c>
    </row>
    <row r="31" spans="1:28" ht="26.25" customHeight="1" x14ac:dyDescent="0.25">
      <c r="N31" s="205">
        <v>22</v>
      </c>
      <c r="O31" s="206"/>
      <c r="P31" s="206" t="s">
        <v>705</v>
      </c>
      <c r="Q31" s="207">
        <v>22</v>
      </c>
      <c r="R31" s="207">
        <v>9</v>
      </c>
      <c r="S31" s="207">
        <v>2</v>
      </c>
      <c r="T31" s="207">
        <v>11</v>
      </c>
      <c r="U31" s="207">
        <v>37</v>
      </c>
      <c r="V31" s="207">
        <v>59</v>
      </c>
      <c r="W31" s="208">
        <f t="shared" si="4"/>
        <v>-22</v>
      </c>
      <c r="X31" s="209">
        <f t="shared" si="5"/>
        <v>29</v>
      </c>
      <c r="Y31" s="187">
        <f t="shared" si="6"/>
        <v>1.3181818181818181</v>
      </c>
      <c r="Z31" s="792"/>
      <c r="AA31" s="793"/>
      <c r="AB31" s="344">
        <f t="shared" si="2"/>
        <v>22</v>
      </c>
    </row>
    <row r="32" spans="1:28" ht="26.25" customHeight="1" x14ac:dyDescent="0.25">
      <c r="N32" s="205">
        <v>23</v>
      </c>
      <c r="O32" s="206"/>
      <c r="P32" s="206" t="s">
        <v>168</v>
      </c>
      <c r="Q32" s="207">
        <v>22</v>
      </c>
      <c r="R32" s="207">
        <v>8</v>
      </c>
      <c r="S32" s="207">
        <v>4</v>
      </c>
      <c r="T32" s="207">
        <v>10</v>
      </c>
      <c r="U32" s="207">
        <v>50</v>
      </c>
      <c r="V32" s="207">
        <v>44</v>
      </c>
      <c r="W32" s="208">
        <f t="shared" si="4"/>
        <v>6</v>
      </c>
      <c r="X32" s="209">
        <f t="shared" si="5"/>
        <v>28</v>
      </c>
      <c r="Y32" s="187">
        <f t="shared" si="6"/>
        <v>1.2727272727272727</v>
      </c>
      <c r="Z32" s="792"/>
      <c r="AA32" s="793"/>
      <c r="AB32" s="344">
        <f t="shared" si="2"/>
        <v>23</v>
      </c>
    </row>
    <row r="33" spans="14:28" ht="26.25" customHeight="1" thickBot="1" x14ac:dyDescent="0.3">
      <c r="N33" s="250">
        <v>24</v>
      </c>
      <c r="O33" s="251"/>
      <c r="P33" s="251" t="s">
        <v>280</v>
      </c>
      <c r="Q33" s="252">
        <v>22</v>
      </c>
      <c r="R33" s="252">
        <v>5</v>
      </c>
      <c r="S33" s="252">
        <v>8</v>
      </c>
      <c r="T33" s="252">
        <v>9</v>
      </c>
      <c r="U33" s="252">
        <v>19</v>
      </c>
      <c r="V33" s="252">
        <v>39</v>
      </c>
      <c r="W33" s="253">
        <f t="shared" si="4"/>
        <v>-20</v>
      </c>
      <c r="X33" s="254">
        <f t="shared" si="5"/>
        <v>23</v>
      </c>
      <c r="Y33" s="188">
        <f t="shared" si="6"/>
        <v>1.0454545454545454</v>
      </c>
      <c r="Z33" s="762"/>
      <c r="AA33" s="763"/>
      <c r="AB33" s="344">
        <f t="shared" si="2"/>
        <v>24</v>
      </c>
    </row>
    <row r="34" spans="14:28" ht="26.25" customHeight="1" x14ac:dyDescent="0.25">
      <c r="N34" s="215">
        <v>25</v>
      </c>
      <c r="O34" s="216"/>
      <c r="P34" s="216" t="s">
        <v>178</v>
      </c>
      <c r="Q34" s="217">
        <v>20</v>
      </c>
      <c r="R34" s="217">
        <v>10</v>
      </c>
      <c r="S34" s="217">
        <v>4</v>
      </c>
      <c r="T34" s="217">
        <v>6</v>
      </c>
      <c r="U34" s="217">
        <v>40</v>
      </c>
      <c r="V34" s="217">
        <v>36</v>
      </c>
      <c r="W34" s="218">
        <f t="shared" si="4"/>
        <v>4</v>
      </c>
      <c r="X34" s="219">
        <f t="shared" si="5"/>
        <v>34</v>
      </c>
      <c r="Y34" s="117">
        <f t="shared" si="6"/>
        <v>1.7</v>
      </c>
      <c r="Z34" s="806" t="s">
        <v>672</v>
      </c>
      <c r="AA34" s="807"/>
      <c r="AB34" s="344">
        <f t="shared" si="2"/>
        <v>25</v>
      </c>
    </row>
    <row r="35" spans="14:28" ht="26.25" customHeight="1" thickBot="1" x14ac:dyDescent="0.3">
      <c r="N35" s="220">
        <v>26</v>
      </c>
      <c r="O35" s="221"/>
      <c r="P35" s="221" t="s">
        <v>181</v>
      </c>
      <c r="Q35" s="222">
        <v>20</v>
      </c>
      <c r="R35" s="222">
        <v>9</v>
      </c>
      <c r="S35" s="222">
        <v>2</v>
      </c>
      <c r="T35" s="222">
        <v>9</v>
      </c>
      <c r="U35" s="222">
        <v>42</v>
      </c>
      <c r="V35" s="222">
        <v>28</v>
      </c>
      <c r="W35" s="223">
        <f t="shared" si="4"/>
        <v>14</v>
      </c>
      <c r="X35" s="224">
        <f t="shared" si="5"/>
        <v>29</v>
      </c>
      <c r="Y35" s="187">
        <f t="shared" si="6"/>
        <v>1.45</v>
      </c>
      <c r="Z35" s="808"/>
      <c r="AA35" s="809"/>
      <c r="AB35" s="344">
        <f t="shared" si="2"/>
        <v>26</v>
      </c>
    </row>
    <row r="36" spans="14:28" ht="26.25" customHeight="1" x14ac:dyDescent="0.25">
      <c r="N36" s="220">
        <v>27</v>
      </c>
      <c r="O36" s="221"/>
      <c r="P36" s="221" t="s">
        <v>277</v>
      </c>
      <c r="Q36" s="222">
        <v>18</v>
      </c>
      <c r="R36" s="222">
        <v>8</v>
      </c>
      <c r="S36" s="222">
        <v>0</v>
      </c>
      <c r="T36" s="222">
        <v>10</v>
      </c>
      <c r="U36" s="222">
        <v>26</v>
      </c>
      <c r="V36" s="222">
        <v>28</v>
      </c>
      <c r="W36" s="223">
        <f t="shared" si="4"/>
        <v>-2</v>
      </c>
      <c r="X36" s="224">
        <f t="shared" si="5"/>
        <v>24</v>
      </c>
      <c r="Y36" s="187">
        <f t="shared" si="6"/>
        <v>1.3333333333333333</v>
      </c>
      <c r="Z36" s="806" t="s">
        <v>671</v>
      </c>
      <c r="AA36" s="807"/>
      <c r="AB36" s="344">
        <f t="shared" si="2"/>
        <v>27</v>
      </c>
    </row>
    <row r="37" spans="14:28" ht="26.25" customHeight="1" thickBot="1" x14ac:dyDescent="0.3">
      <c r="N37" s="220">
        <v>28</v>
      </c>
      <c r="O37" s="221"/>
      <c r="P37" s="221" t="s">
        <v>177</v>
      </c>
      <c r="Q37" s="222">
        <v>18</v>
      </c>
      <c r="R37" s="222">
        <v>7</v>
      </c>
      <c r="S37" s="222">
        <v>2</v>
      </c>
      <c r="T37" s="222">
        <v>9</v>
      </c>
      <c r="U37" s="222">
        <v>31</v>
      </c>
      <c r="V37" s="222">
        <v>34</v>
      </c>
      <c r="W37" s="223">
        <f t="shared" si="4"/>
        <v>-3</v>
      </c>
      <c r="X37" s="224">
        <f t="shared" si="5"/>
        <v>23</v>
      </c>
      <c r="Y37" s="187">
        <f t="shared" si="6"/>
        <v>1.2777777777777777</v>
      </c>
      <c r="Z37" s="808"/>
      <c r="AA37" s="809"/>
      <c r="AB37" s="344">
        <f t="shared" si="2"/>
        <v>28</v>
      </c>
    </row>
    <row r="38" spans="14:28" ht="26.25" customHeight="1" x14ac:dyDescent="0.25">
      <c r="N38" s="220">
        <v>29</v>
      </c>
      <c r="O38" s="221"/>
      <c r="P38" s="221" t="s">
        <v>313</v>
      </c>
      <c r="Q38" s="222">
        <v>16</v>
      </c>
      <c r="R38" s="222">
        <v>6</v>
      </c>
      <c r="S38" s="222">
        <v>1</v>
      </c>
      <c r="T38" s="222">
        <v>9</v>
      </c>
      <c r="U38" s="222">
        <v>25</v>
      </c>
      <c r="V38" s="222">
        <v>30</v>
      </c>
      <c r="W38" s="223">
        <f t="shared" si="4"/>
        <v>-5</v>
      </c>
      <c r="X38" s="224">
        <f t="shared" si="5"/>
        <v>19</v>
      </c>
      <c r="Y38" s="187">
        <f t="shared" si="6"/>
        <v>1.1875</v>
      </c>
      <c r="Z38" s="800" t="s">
        <v>670</v>
      </c>
      <c r="AA38" s="801"/>
      <c r="AB38" s="344">
        <f t="shared" si="2"/>
        <v>29</v>
      </c>
    </row>
    <row r="39" spans="14:28" ht="26.25" customHeight="1" x14ac:dyDescent="0.25">
      <c r="N39" s="220">
        <v>30</v>
      </c>
      <c r="O39" s="221"/>
      <c r="P39" s="221" t="s">
        <v>640</v>
      </c>
      <c r="Q39" s="222">
        <v>16</v>
      </c>
      <c r="R39" s="222">
        <v>6</v>
      </c>
      <c r="S39" s="222">
        <v>1</v>
      </c>
      <c r="T39" s="222">
        <v>9</v>
      </c>
      <c r="U39" s="222">
        <v>26</v>
      </c>
      <c r="V39" s="222">
        <v>22</v>
      </c>
      <c r="W39" s="223">
        <f t="shared" si="4"/>
        <v>4</v>
      </c>
      <c r="X39" s="224">
        <f t="shared" si="5"/>
        <v>19</v>
      </c>
      <c r="Y39" s="187">
        <f t="shared" si="6"/>
        <v>1.1875</v>
      </c>
      <c r="Z39" s="802"/>
      <c r="AA39" s="803"/>
      <c r="AB39" s="344">
        <f t="shared" si="2"/>
        <v>30</v>
      </c>
    </row>
    <row r="40" spans="14:28" ht="26.25" customHeight="1" x14ac:dyDescent="0.25">
      <c r="N40" s="220">
        <v>31</v>
      </c>
      <c r="O40" s="221"/>
      <c r="P40" s="221" t="s">
        <v>641</v>
      </c>
      <c r="Q40" s="222">
        <v>16</v>
      </c>
      <c r="R40" s="222">
        <v>3</v>
      </c>
      <c r="S40" s="222">
        <v>2</v>
      </c>
      <c r="T40" s="222">
        <v>11</v>
      </c>
      <c r="U40" s="222">
        <v>21</v>
      </c>
      <c r="V40" s="222">
        <v>44</v>
      </c>
      <c r="W40" s="223">
        <f t="shared" si="4"/>
        <v>-23</v>
      </c>
      <c r="X40" s="224">
        <f t="shared" si="5"/>
        <v>11</v>
      </c>
      <c r="Y40" s="187">
        <f t="shared" si="6"/>
        <v>0.6875</v>
      </c>
      <c r="Z40" s="802"/>
      <c r="AA40" s="803"/>
      <c r="AB40" s="344">
        <f t="shared" si="2"/>
        <v>31</v>
      </c>
    </row>
    <row r="41" spans="14:28" ht="26.25" customHeight="1" x14ac:dyDescent="0.25">
      <c r="N41" s="220">
        <v>32</v>
      </c>
      <c r="O41" s="221"/>
      <c r="P41" s="221" t="s">
        <v>649</v>
      </c>
      <c r="Q41" s="222">
        <v>16</v>
      </c>
      <c r="R41" s="222">
        <v>3</v>
      </c>
      <c r="S41" s="222">
        <v>0</v>
      </c>
      <c r="T41" s="222">
        <v>13</v>
      </c>
      <c r="U41" s="222">
        <v>17</v>
      </c>
      <c r="V41" s="222">
        <v>53</v>
      </c>
      <c r="W41" s="223">
        <f t="shared" si="4"/>
        <v>-36</v>
      </c>
      <c r="X41" s="224">
        <f t="shared" si="5"/>
        <v>9</v>
      </c>
      <c r="Y41" s="187">
        <f t="shared" si="6"/>
        <v>0.5625</v>
      </c>
      <c r="Z41" s="802"/>
      <c r="AA41" s="803"/>
      <c r="AB41" s="344">
        <f t="shared" si="2"/>
        <v>32</v>
      </c>
    </row>
    <row r="42" spans="14:28" ht="26.25" customHeight="1" x14ac:dyDescent="0.25">
      <c r="N42" s="220">
        <v>33</v>
      </c>
      <c r="O42" s="221"/>
      <c r="P42" s="221" t="s">
        <v>318</v>
      </c>
      <c r="Q42" s="222">
        <v>16</v>
      </c>
      <c r="R42" s="222">
        <v>1</v>
      </c>
      <c r="S42" s="222">
        <v>0</v>
      </c>
      <c r="T42" s="222">
        <v>15</v>
      </c>
      <c r="U42" s="222">
        <v>7</v>
      </c>
      <c r="V42" s="222">
        <v>93</v>
      </c>
      <c r="W42" s="223">
        <f t="shared" si="4"/>
        <v>-86</v>
      </c>
      <c r="X42" s="224">
        <f t="shared" si="5"/>
        <v>3</v>
      </c>
      <c r="Y42" s="439">
        <f t="shared" si="6"/>
        <v>0.1875</v>
      </c>
      <c r="Z42" s="802"/>
      <c r="AA42" s="803"/>
      <c r="AB42" s="344">
        <f t="shared" si="2"/>
        <v>33</v>
      </c>
    </row>
    <row r="43" spans="14:28" ht="26.25" customHeight="1" thickBot="1" x14ac:dyDescent="0.3">
      <c r="N43" s="225">
        <v>34</v>
      </c>
      <c r="O43" s="226"/>
      <c r="P43" s="226" t="s">
        <v>312</v>
      </c>
      <c r="Q43" s="227">
        <v>16</v>
      </c>
      <c r="R43" s="227">
        <v>0</v>
      </c>
      <c r="S43" s="227">
        <v>2</v>
      </c>
      <c r="T43" s="227">
        <v>14</v>
      </c>
      <c r="U43" s="227">
        <v>11</v>
      </c>
      <c r="V43" s="227">
        <v>78</v>
      </c>
      <c r="W43" s="228">
        <f t="shared" si="4"/>
        <v>-67</v>
      </c>
      <c r="X43" s="229">
        <f t="shared" si="5"/>
        <v>2</v>
      </c>
      <c r="Y43" s="442">
        <f t="shared" si="6"/>
        <v>0.125</v>
      </c>
      <c r="Z43" s="804"/>
      <c r="AA43" s="805"/>
      <c r="AB43" s="344">
        <f t="shared" si="2"/>
        <v>34</v>
      </c>
    </row>
    <row r="44" spans="14:28" ht="26.25" customHeight="1" x14ac:dyDescent="0.25">
      <c r="N44" s="149">
        <v>35</v>
      </c>
      <c r="O44" s="150"/>
      <c r="P44" s="150" t="s">
        <v>707</v>
      </c>
      <c r="Q44" s="151">
        <v>12</v>
      </c>
      <c r="R44" s="151">
        <v>2</v>
      </c>
      <c r="S44" s="151">
        <v>0</v>
      </c>
      <c r="T44" s="151">
        <v>10</v>
      </c>
      <c r="U44" s="151">
        <v>10</v>
      </c>
      <c r="V44" s="151">
        <v>42</v>
      </c>
      <c r="W44" s="152">
        <f t="shared" si="4"/>
        <v>-32</v>
      </c>
      <c r="X44" s="153">
        <f t="shared" si="5"/>
        <v>6</v>
      </c>
      <c r="Y44" s="440">
        <f t="shared" si="6"/>
        <v>0.5</v>
      </c>
      <c r="Z44" s="800" t="s">
        <v>47</v>
      </c>
      <c r="AA44" s="801"/>
      <c r="AB44" s="344">
        <f t="shared" si="2"/>
        <v>35</v>
      </c>
    </row>
    <row r="45" spans="14:28" ht="26.25" customHeight="1" x14ac:dyDescent="0.25">
      <c r="N45" s="159">
        <v>36</v>
      </c>
      <c r="O45" s="160"/>
      <c r="P45" s="160" t="s">
        <v>650</v>
      </c>
      <c r="Q45" s="161">
        <v>10</v>
      </c>
      <c r="R45" s="161">
        <v>1</v>
      </c>
      <c r="S45" s="161">
        <v>1</v>
      </c>
      <c r="T45" s="161">
        <v>8</v>
      </c>
      <c r="U45" s="161">
        <v>7</v>
      </c>
      <c r="V45" s="161">
        <v>37</v>
      </c>
      <c r="W45" s="162">
        <f t="shared" si="4"/>
        <v>-30</v>
      </c>
      <c r="X45" s="179">
        <f t="shared" si="5"/>
        <v>4</v>
      </c>
      <c r="Y45" s="439">
        <f t="shared" si="6"/>
        <v>0.4</v>
      </c>
      <c r="Z45" s="802"/>
      <c r="AA45" s="803"/>
      <c r="AB45" s="344">
        <f t="shared" si="2"/>
        <v>36</v>
      </c>
    </row>
    <row r="46" spans="14:28" ht="26.25" customHeight="1" x14ac:dyDescent="0.25">
      <c r="N46" s="433">
        <v>37</v>
      </c>
      <c r="O46" s="434"/>
      <c r="P46" s="434" t="s">
        <v>708</v>
      </c>
      <c r="Q46" s="435">
        <v>12</v>
      </c>
      <c r="R46" s="435">
        <v>1</v>
      </c>
      <c r="S46" s="435">
        <v>1</v>
      </c>
      <c r="T46" s="435">
        <v>10</v>
      </c>
      <c r="U46" s="435">
        <v>11</v>
      </c>
      <c r="V46" s="435">
        <v>46</v>
      </c>
      <c r="W46" s="436">
        <f t="shared" si="4"/>
        <v>-35</v>
      </c>
      <c r="X46" s="437">
        <f t="shared" si="5"/>
        <v>4</v>
      </c>
      <c r="Y46" s="439">
        <f t="shared" si="6"/>
        <v>0.33333333333333331</v>
      </c>
      <c r="Z46" s="802"/>
      <c r="AA46" s="803"/>
      <c r="AB46" s="344">
        <f t="shared" si="2"/>
        <v>37</v>
      </c>
    </row>
    <row r="47" spans="14:28" ht="26.25" customHeight="1" x14ac:dyDescent="0.25">
      <c r="N47" s="159">
        <v>38</v>
      </c>
      <c r="O47" s="438"/>
      <c r="P47" s="438" t="s">
        <v>652</v>
      </c>
      <c r="Q47" s="161">
        <v>12</v>
      </c>
      <c r="R47" s="161">
        <v>0</v>
      </c>
      <c r="S47" s="161">
        <v>2</v>
      </c>
      <c r="T47" s="161">
        <v>10</v>
      </c>
      <c r="U47" s="161">
        <v>9</v>
      </c>
      <c r="V47" s="161">
        <v>56</v>
      </c>
      <c r="W47" s="436">
        <f t="shared" ref="W47:W50" si="7">U47-V47</f>
        <v>-47</v>
      </c>
      <c r="X47" s="437">
        <f t="shared" ref="X47:X50" si="8">R47*3+S47</f>
        <v>2</v>
      </c>
      <c r="Y47" s="439">
        <f t="shared" ref="Y47:Y50" si="9">X47/Q47</f>
        <v>0.16666666666666666</v>
      </c>
      <c r="Z47" s="802"/>
      <c r="AA47" s="803"/>
      <c r="AB47" s="344">
        <f t="shared" si="2"/>
        <v>38</v>
      </c>
    </row>
    <row r="48" spans="14:28" ht="26.25" customHeight="1" x14ac:dyDescent="0.25">
      <c r="N48" s="159">
        <v>39</v>
      </c>
      <c r="O48" s="438"/>
      <c r="P48" s="438" t="s">
        <v>646</v>
      </c>
      <c r="Q48" s="161">
        <v>10</v>
      </c>
      <c r="R48" s="161">
        <v>0</v>
      </c>
      <c r="S48" s="161">
        <v>1</v>
      </c>
      <c r="T48" s="161">
        <v>9</v>
      </c>
      <c r="U48" s="161">
        <v>7</v>
      </c>
      <c r="V48" s="161">
        <v>44</v>
      </c>
      <c r="W48" s="436">
        <f t="shared" si="7"/>
        <v>-37</v>
      </c>
      <c r="X48" s="437">
        <f t="shared" si="8"/>
        <v>1</v>
      </c>
      <c r="Y48" s="439">
        <f t="shared" si="9"/>
        <v>0.1</v>
      </c>
      <c r="Z48" s="802"/>
      <c r="AA48" s="803"/>
      <c r="AB48" s="344">
        <f t="shared" si="2"/>
        <v>39</v>
      </c>
    </row>
    <row r="49" spans="14:28" ht="26.25" customHeight="1" x14ac:dyDescent="0.25">
      <c r="N49" s="159">
        <v>40</v>
      </c>
      <c r="O49" s="438"/>
      <c r="P49" s="438" t="s">
        <v>653</v>
      </c>
      <c r="Q49" s="161">
        <v>12</v>
      </c>
      <c r="R49" s="161">
        <v>0</v>
      </c>
      <c r="S49" s="161">
        <v>1</v>
      </c>
      <c r="T49" s="161">
        <v>11</v>
      </c>
      <c r="U49" s="161">
        <v>4</v>
      </c>
      <c r="V49" s="161">
        <v>44</v>
      </c>
      <c r="W49" s="436">
        <f t="shared" si="7"/>
        <v>-40</v>
      </c>
      <c r="X49" s="437">
        <f t="shared" si="8"/>
        <v>1</v>
      </c>
      <c r="Y49" s="439">
        <f t="shared" si="9"/>
        <v>8.3333333333333329E-2</v>
      </c>
      <c r="Z49" s="802"/>
      <c r="AA49" s="803"/>
      <c r="AB49" s="344">
        <f t="shared" si="2"/>
        <v>40</v>
      </c>
    </row>
    <row r="50" spans="14:28" ht="26.25" customHeight="1" thickBot="1" x14ac:dyDescent="0.3">
      <c r="N50" s="154">
        <v>41</v>
      </c>
      <c r="O50" s="441"/>
      <c r="P50" s="441" t="s">
        <v>642</v>
      </c>
      <c r="Q50" s="156">
        <v>12</v>
      </c>
      <c r="R50" s="156">
        <v>0</v>
      </c>
      <c r="S50" s="156">
        <v>1</v>
      </c>
      <c r="T50" s="156">
        <v>11</v>
      </c>
      <c r="U50" s="156">
        <v>3</v>
      </c>
      <c r="V50" s="156">
        <v>40</v>
      </c>
      <c r="W50" s="157">
        <f t="shared" si="7"/>
        <v>-37</v>
      </c>
      <c r="X50" s="185">
        <f t="shared" si="8"/>
        <v>1</v>
      </c>
      <c r="Y50" s="442">
        <f t="shared" si="9"/>
        <v>8.3333333333333329E-2</v>
      </c>
      <c r="Z50" s="804"/>
      <c r="AA50" s="805"/>
      <c r="AB50" s="344">
        <f t="shared" si="2"/>
        <v>41</v>
      </c>
    </row>
  </sheetData>
  <sheetProtection algorithmName="SHA-512" hashValue="w6f1ehgYpxJkmkAmMXJ1Lg2iw3ISHOkiIJWi+cJyNRKFSUGwcd32aoQwHUgWYE9LEx3J0HrVUnglxqDsorRSow==" saltValue="0TrXgH8VPiv/dznBGh9mSA==" spinCount="100000" sheet="1" selectLockedCells="1"/>
  <mergeCells count="25">
    <mergeCell ref="L1:O4"/>
    <mergeCell ref="C6:G6"/>
    <mergeCell ref="K6:L6"/>
    <mergeCell ref="N6:Y6"/>
    <mergeCell ref="C8:L9"/>
    <mergeCell ref="Q8:X8"/>
    <mergeCell ref="Z10:AA11"/>
    <mergeCell ref="E11:L11"/>
    <mergeCell ref="Z12:AA13"/>
    <mergeCell ref="E13:L13"/>
    <mergeCell ref="Z14:Z17"/>
    <mergeCell ref="AA14:AA16"/>
    <mergeCell ref="E15:L15"/>
    <mergeCell ref="E18:K18"/>
    <mergeCell ref="Z18:Z25"/>
    <mergeCell ref="AA18:AA21"/>
    <mergeCell ref="E20:K20"/>
    <mergeCell ref="E22:K22"/>
    <mergeCell ref="AA22:AA25"/>
    <mergeCell ref="E24:L24"/>
    <mergeCell ref="Z26:AA33"/>
    <mergeCell ref="Z34:AA35"/>
    <mergeCell ref="Z36:AA37"/>
    <mergeCell ref="Z44:AA50"/>
    <mergeCell ref="Z38:AA43"/>
  </mergeCells>
  <conditionalFormatting sqref="Q12:V12">
    <cfRule type="expression" dxfId="277" priority="22">
      <formula>$Q$11=7</formula>
    </cfRule>
  </conditionalFormatting>
  <conditionalFormatting sqref="Q11:V11">
    <cfRule type="expression" dxfId="276" priority="21">
      <formula>$Q$11=7</formula>
    </cfRule>
  </conditionalFormatting>
  <conditionalFormatting sqref="Q10:X10 X11:X12 W11:W18">
    <cfRule type="expression" dxfId="275" priority="20">
      <formula>$Q$11=7</formula>
    </cfRule>
  </conditionalFormatting>
  <conditionalFormatting sqref="Q13:V14">
    <cfRule type="expression" dxfId="274" priority="19">
      <formula>$Q$11=7</formula>
    </cfRule>
  </conditionalFormatting>
  <conditionalFormatting sqref="X13:X18">
    <cfRule type="expression" dxfId="273" priority="18">
      <formula>$Q$11=7</formula>
    </cfRule>
  </conditionalFormatting>
  <conditionalFormatting sqref="Y12">
    <cfRule type="expression" dxfId="272" priority="17">
      <formula>$Q$11=7</formula>
    </cfRule>
  </conditionalFormatting>
  <conditionalFormatting sqref="Y11">
    <cfRule type="expression" dxfId="271" priority="16">
      <formula>$Q$11=7</formula>
    </cfRule>
  </conditionalFormatting>
  <conditionalFormatting sqref="Y10">
    <cfRule type="expression" dxfId="270" priority="15">
      <formula>$Q$11=7</formula>
    </cfRule>
  </conditionalFormatting>
  <conditionalFormatting sqref="Y13:Y18">
    <cfRule type="expression" dxfId="269" priority="14">
      <formula>$Q$11=7</formula>
    </cfRule>
  </conditionalFormatting>
  <conditionalFormatting sqref="Q15:V18">
    <cfRule type="expression" dxfId="268" priority="13">
      <formula>$Q$11=7</formula>
    </cfRule>
  </conditionalFormatting>
  <conditionalFormatting sqref="W26:W50">
    <cfRule type="expression" dxfId="267" priority="12">
      <formula>$Q$11=7</formula>
    </cfRule>
  </conditionalFormatting>
  <conditionalFormatting sqref="X26:X50">
    <cfRule type="expression" dxfId="266" priority="11">
      <formula>$Q$11=7</formula>
    </cfRule>
  </conditionalFormatting>
  <conditionalFormatting sqref="Y26:Y50">
    <cfRule type="expression" dxfId="265" priority="10">
      <formula>$Q$11=7</formula>
    </cfRule>
  </conditionalFormatting>
  <conditionalFormatting sqref="Q21:V46">
    <cfRule type="expression" dxfId="264" priority="9">
      <formula>$Q$11=7</formula>
    </cfRule>
  </conditionalFormatting>
  <conditionalFormatting sqref="W19:W25">
    <cfRule type="expression" dxfId="263" priority="8">
      <formula>$Q$11=7</formula>
    </cfRule>
  </conditionalFormatting>
  <conditionalFormatting sqref="X19:X25">
    <cfRule type="expression" dxfId="262" priority="7">
      <formula>$Q$11=7</formula>
    </cfRule>
  </conditionalFormatting>
  <conditionalFormatting sqref="Y19:Y25">
    <cfRule type="expression" dxfId="261" priority="6">
      <formula>$Q$11=7</formula>
    </cfRule>
  </conditionalFormatting>
  <conditionalFormatting sqref="Q19:V20">
    <cfRule type="expression" dxfId="260" priority="5">
      <formula>$Q$11=7</formula>
    </cfRule>
  </conditionalFormatting>
  <conditionalFormatting sqref="Q47:V50">
    <cfRule type="expression" dxfId="259" priority="1">
      <formula>$Q$11=7</formula>
    </cfRule>
  </conditionalFormatting>
  <pageMargins left="0" right="0" top="0.15748031496062992" bottom="0.15748031496062992" header="0.31496062992125984" footer="0.31496062992125984"/>
  <pageSetup paperSize="9" scale="6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FC21-42E3-410A-8461-3E6B9244150D}">
  <sheetPr>
    <tabColor rgb="FF92D050"/>
  </sheetPr>
  <dimension ref="A1:AB44"/>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772" t="s">
        <v>659</v>
      </c>
      <c r="M1" s="773"/>
      <c r="N1" s="773"/>
      <c r="O1" s="774"/>
      <c r="P1" s="57"/>
      <c r="Q1" s="57"/>
      <c r="R1" s="57"/>
      <c r="S1" s="57"/>
      <c r="T1" s="57"/>
      <c r="U1" s="57"/>
      <c r="V1" s="57"/>
      <c r="W1" s="57"/>
      <c r="X1" s="57"/>
      <c r="Y1" s="57"/>
    </row>
    <row r="2" spans="1:28" ht="42.75" customHeight="1" x14ac:dyDescent="0.25">
      <c r="A2" s="82"/>
      <c r="B2" s="59"/>
      <c r="C2" s="57"/>
      <c r="D2" s="59"/>
      <c r="E2" s="59"/>
      <c r="F2" s="59"/>
      <c r="G2" s="59"/>
      <c r="H2" s="59"/>
      <c r="I2" s="59"/>
      <c r="J2" s="57"/>
      <c r="K2" s="57"/>
      <c r="L2" s="772"/>
      <c r="M2" s="773"/>
      <c r="N2" s="773"/>
      <c r="O2" s="774"/>
      <c r="P2" s="58"/>
      <c r="Q2" s="58"/>
      <c r="R2" s="58"/>
      <c r="S2" s="58"/>
      <c r="T2" s="58"/>
      <c r="U2" s="58"/>
      <c r="V2" s="58"/>
      <c r="W2" s="58"/>
      <c r="X2" s="58"/>
      <c r="Y2" s="58"/>
    </row>
    <row r="3" spans="1:28" ht="42.75" customHeight="1" x14ac:dyDescent="0.25">
      <c r="A3" s="82"/>
      <c r="B3" s="59"/>
      <c r="C3" s="57"/>
      <c r="D3" s="59"/>
      <c r="E3" s="59"/>
      <c r="F3" s="59"/>
      <c r="G3" s="59"/>
      <c r="H3" s="59"/>
      <c r="I3" s="59"/>
      <c r="J3" s="57"/>
      <c r="K3" s="57"/>
      <c r="L3" s="772"/>
      <c r="M3" s="773"/>
      <c r="N3" s="773"/>
      <c r="O3" s="774"/>
      <c r="P3" s="58"/>
      <c r="Q3" s="58"/>
      <c r="R3" s="58"/>
      <c r="S3" s="58"/>
      <c r="T3" s="58"/>
      <c r="U3" s="58"/>
      <c r="V3" s="58"/>
      <c r="W3" s="58"/>
      <c r="X3" s="58"/>
      <c r="Y3" s="58"/>
    </row>
    <row r="4" spans="1:28" ht="42.75" customHeight="1" x14ac:dyDescent="0.25">
      <c r="A4" s="82"/>
      <c r="B4" s="59"/>
      <c r="C4" s="57"/>
      <c r="D4" s="59"/>
      <c r="E4" s="59"/>
      <c r="F4" s="59"/>
      <c r="G4" s="59"/>
      <c r="H4" s="59"/>
      <c r="I4" s="59"/>
      <c r="J4" s="57"/>
      <c r="K4" s="57"/>
      <c r="L4" s="772"/>
      <c r="M4" s="773"/>
      <c r="N4" s="773"/>
      <c r="O4" s="774"/>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t="s">
        <v>335</v>
      </c>
      <c r="B6" s="60"/>
      <c r="C6" s="775" t="s">
        <v>657</v>
      </c>
      <c r="D6" s="526"/>
      <c r="E6" s="526"/>
      <c r="F6" s="526"/>
      <c r="G6" s="527"/>
      <c r="H6" s="92"/>
      <c r="I6" s="92"/>
      <c r="J6" s="92"/>
      <c r="K6" s="776" t="s">
        <v>658</v>
      </c>
      <c r="L6" s="777"/>
      <c r="M6" s="92"/>
      <c r="N6" s="778" t="s">
        <v>660</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418"/>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132</v>
      </c>
      <c r="Q10" s="98">
        <v>28</v>
      </c>
      <c r="R10" s="98">
        <v>21</v>
      </c>
      <c r="S10" s="98">
        <v>3</v>
      </c>
      <c r="T10" s="98">
        <v>4</v>
      </c>
      <c r="U10" s="98">
        <v>86</v>
      </c>
      <c r="V10" s="98">
        <v>27</v>
      </c>
      <c r="W10" s="99">
        <f>U10-V10</f>
        <v>59</v>
      </c>
      <c r="X10" s="100">
        <f>R10*3+S10</f>
        <v>66</v>
      </c>
      <c r="Y10" s="117">
        <f>X10/Q10</f>
        <v>2.3571428571428572</v>
      </c>
      <c r="Z10" s="760" t="s">
        <v>65</v>
      </c>
      <c r="AA10" s="761"/>
      <c r="AB10" s="344">
        <f>N10</f>
        <v>1</v>
      </c>
    </row>
    <row r="11" spans="1:28" ht="26.25" customHeight="1" thickTop="1" thickBot="1" x14ac:dyDescent="0.3">
      <c r="C11" s="64" t="s">
        <v>25</v>
      </c>
      <c r="E11" s="764" t="str">
        <f>P10</f>
        <v>Blazej_Bdg</v>
      </c>
      <c r="F11" s="764"/>
      <c r="G11" s="764"/>
      <c r="H11" s="764"/>
      <c r="I11" s="764"/>
      <c r="J11" s="764"/>
      <c r="K11" s="764"/>
      <c r="L11" s="765"/>
      <c r="N11" s="120">
        <v>2</v>
      </c>
      <c r="O11" s="121"/>
      <c r="P11" s="122" t="s">
        <v>110</v>
      </c>
      <c r="Q11" s="123">
        <v>30</v>
      </c>
      <c r="R11" s="123">
        <v>15</v>
      </c>
      <c r="S11" s="123">
        <v>8</v>
      </c>
      <c r="T11" s="123">
        <v>7</v>
      </c>
      <c r="U11" s="123">
        <v>90</v>
      </c>
      <c r="V11" s="123">
        <v>41</v>
      </c>
      <c r="W11" s="124">
        <f t="shared" ref="W11:W25" si="0">U11-V11</f>
        <v>49</v>
      </c>
      <c r="X11" s="125">
        <f t="shared" ref="X11:X25" si="1">R11*3+S11</f>
        <v>53</v>
      </c>
      <c r="Y11" s="126">
        <f>X11/Q11</f>
        <v>1.7666666666666666</v>
      </c>
      <c r="Z11" s="762"/>
      <c r="AA11" s="763"/>
      <c r="AB11" s="344">
        <f t="shared" ref="AB11:AB43" si="2">N11</f>
        <v>2</v>
      </c>
    </row>
    <row r="12" spans="1:28" ht="26.25" customHeight="1" thickTop="1" thickBot="1" x14ac:dyDescent="0.3">
      <c r="C12" s="73"/>
      <c r="D12" s="61"/>
      <c r="N12" s="127">
        <v>3</v>
      </c>
      <c r="O12" s="128"/>
      <c r="P12" s="128" t="s">
        <v>294</v>
      </c>
      <c r="Q12" s="129">
        <v>26</v>
      </c>
      <c r="R12" s="129">
        <v>17</v>
      </c>
      <c r="S12" s="129">
        <v>4</v>
      </c>
      <c r="T12" s="129">
        <v>5</v>
      </c>
      <c r="U12" s="129">
        <v>56</v>
      </c>
      <c r="V12" s="129">
        <v>34</v>
      </c>
      <c r="W12" s="130">
        <f t="shared" si="0"/>
        <v>22</v>
      </c>
      <c r="X12" s="131">
        <f t="shared" si="1"/>
        <v>55</v>
      </c>
      <c r="Y12" s="117">
        <f>X12/Q12</f>
        <v>2.1153846153846154</v>
      </c>
      <c r="Z12" s="760" t="s">
        <v>66</v>
      </c>
      <c r="AA12" s="761"/>
      <c r="AB12" s="344">
        <f t="shared" si="2"/>
        <v>3</v>
      </c>
    </row>
    <row r="13" spans="1:28" ht="26.25" customHeight="1" thickTop="1" thickBot="1" x14ac:dyDescent="0.3">
      <c r="C13" s="65" t="s">
        <v>26</v>
      </c>
      <c r="D13" s="62"/>
      <c r="E13" s="766" t="str">
        <f>P11</f>
        <v>bobbiebobras</v>
      </c>
      <c r="F13" s="766"/>
      <c r="G13" s="766"/>
      <c r="H13" s="766"/>
      <c r="I13" s="766"/>
      <c r="J13" s="766"/>
      <c r="K13" s="766"/>
      <c r="L13" s="767"/>
      <c r="N13" s="105">
        <v>4</v>
      </c>
      <c r="O13" s="106"/>
      <c r="P13" s="106" t="s">
        <v>151</v>
      </c>
      <c r="Q13" s="107">
        <v>26</v>
      </c>
      <c r="R13" s="107">
        <v>13</v>
      </c>
      <c r="S13" s="107">
        <v>5</v>
      </c>
      <c r="T13" s="107">
        <v>8</v>
      </c>
      <c r="U13" s="107">
        <v>45</v>
      </c>
      <c r="V13" s="107">
        <v>34</v>
      </c>
      <c r="W13" s="108">
        <f t="shared" si="0"/>
        <v>11</v>
      </c>
      <c r="X13" s="109">
        <f t="shared" si="1"/>
        <v>44</v>
      </c>
      <c r="Y13" s="186">
        <f>X13/Q13</f>
        <v>1.6923076923076923</v>
      </c>
      <c r="Z13" s="762"/>
      <c r="AA13" s="763"/>
      <c r="AB13" s="344">
        <f t="shared" si="2"/>
        <v>4</v>
      </c>
    </row>
    <row r="14" spans="1:28" ht="26.25" customHeight="1" thickTop="1" thickBot="1" x14ac:dyDescent="0.3">
      <c r="C14" s="73"/>
      <c r="D14" s="61"/>
      <c r="N14" s="132">
        <v>5</v>
      </c>
      <c r="O14" s="133"/>
      <c r="P14" s="134" t="s">
        <v>83</v>
      </c>
      <c r="Q14" s="135">
        <v>24</v>
      </c>
      <c r="R14" s="135">
        <v>17</v>
      </c>
      <c r="S14" s="135">
        <v>2</v>
      </c>
      <c r="T14" s="135">
        <v>5</v>
      </c>
      <c r="U14" s="135">
        <v>58</v>
      </c>
      <c r="V14" s="135">
        <v>36</v>
      </c>
      <c r="W14" s="136">
        <f t="shared" si="0"/>
        <v>22</v>
      </c>
      <c r="X14" s="137">
        <f t="shared" si="1"/>
        <v>53</v>
      </c>
      <c r="Y14" s="117">
        <f>X14/Q14</f>
        <v>2.2083333333333335</v>
      </c>
      <c r="Z14" s="747" t="s">
        <v>67</v>
      </c>
      <c r="AA14" s="754" t="s">
        <v>190</v>
      </c>
      <c r="AB14" s="344">
        <f t="shared" si="2"/>
        <v>5</v>
      </c>
    </row>
    <row r="15" spans="1:28" ht="26.25" customHeight="1" thickTop="1" thickBot="1" x14ac:dyDescent="0.3">
      <c r="C15" s="66" t="s">
        <v>27</v>
      </c>
      <c r="D15" s="62"/>
      <c r="E15" s="768" t="str">
        <f>P12</f>
        <v>SPIR</v>
      </c>
      <c r="F15" s="768"/>
      <c r="G15" s="768"/>
      <c r="H15" s="768"/>
      <c r="I15" s="768"/>
      <c r="J15" s="768"/>
      <c r="K15" s="768"/>
      <c r="L15" s="769"/>
      <c r="N15" s="138">
        <v>6</v>
      </c>
      <c r="O15" s="139"/>
      <c r="P15" s="140" t="s">
        <v>80</v>
      </c>
      <c r="Q15" s="141">
        <v>24</v>
      </c>
      <c r="R15" s="141">
        <v>16</v>
      </c>
      <c r="S15" s="141">
        <v>3</v>
      </c>
      <c r="T15" s="141">
        <v>5</v>
      </c>
      <c r="U15" s="141">
        <v>88</v>
      </c>
      <c r="V15" s="141">
        <v>48</v>
      </c>
      <c r="W15" s="142">
        <f t="shared" si="0"/>
        <v>40</v>
      </c>
      <c r="X15" s="143">
        <f t="shared" si="1"/>
        <v>51</v>
      </c>
      <c r="Y15" s="119">
        <f t="shared" ref="Y15:Y25" si="3">X15/Q15</f>
        <v>2.125</v>
      </c>
      <c r="Z15" s="748"/>
      <c r="AA15" s="755"/>
      <c r="AB15" s="344">
        <f t="shared" si="2"/>
        <v>6</v>
      </c>
    </row>
    <row r="16" spans="1:28" ht="26.25" customHeight="1" thickTop="1" thickBot="1" x14ac:dyDescent="0.3">
      <c r="E16" s="71"/>
      <c r="F16" s="55"/>
      <c r="G16" s="55"/>
      <c r="N16" s="138">
        <v>7</v>
      </c>
      <c r="O16" s="140"/>
      <c r="P16" s="140" t="s">
        <v>85</v>
      </c>
      <c r="Q16" s="141">
        <v>28</v>
      </c>
      <c r="R16" s="141">
        <v>13</v>
      </c>
      <c r="S16" s="141">
        <v>8</v>
      </c>
      <c r="T16" s="141">
        <v>7</v>
      </c>
      <c r="U16" s="141">
        <v>66</v>
      </c>
      <c r="V16" s="141">
        <v>49</v>
      </c>
      <c r="W16" s="142">
        <f t="shared" si="0"/>
        <v>17</v>
      </c>
      <c r="X16" s="143">
        <f t="shared" si="1"/>
        <v>47</v>
      </c>
      <c r="Y16" s="119">
        <f t="shared" si="3"/>
        <v>1.6785714285714286</v>
      </c>
      <c r="Z16" s="748"/>
      <c r="AA16" s="754" t="s">
        <v>191</v>
      </c>
      <c r="AB16" s="344">
        <f t="shared" si="2"/>
        <v>7</v>
      </c>
    </row>
    <row r="17" spans="1:28" ht="26.25" customHeight="1" thickTop="1" thickBot="1" x14ac:dyDescent="0.3">
      <c r="C17" s="87"/>
      <c r="D17" s="88"/>
      <c r="E17" s="87"/>
      <c r="F17" s="88"/>
      <c r="G17" s="88"/>
      <c r="H17" s="87"/>
      <c r="I17" s="87"/>
      <c r="J17" s="87"/>
      <c r="K17" s="87"/>
      <c r="L17" s="87"/>
      <c r="N17" s="144">
        <v>8</v>
      </c>
      <c r="O17" s="145"/>
      <c r="P17" s="145" t="s">
        <v>636</v>
      </c>
      <c r="Q17" s="146">
        <v>24</v>
      </c>
      <c r="R17" s="146">
        <v>12</v>
      </c>
      <c r="S17" s="146">
        <v>1</v>
      </c>
      <c r="T17" s="146">
        <v>11</v>
      </c>
      <c r="U17" s="146">
        <v>34</v>
      </c>
      <c r="V17" s="146">
        <v>48</v>
      </c>
      <c r="W17" s="147">
        <f t="shared" si="0"/>
        <v>-14</v>
      </c>
      <c r="X17" s="148">
        <f t="shared" si="1"/>
        <v>37</v>
      </c>
      <c r="Y17" s="186">
        <f t="shared" si="3"/>
        <v>1.5416666666666667</v>
      </c>
      <c r="Z17" s="749"/>
      <c r="AA17" s="756"/>
      <c r="AB17" s="344">
        <f t="shared" si="2"/>
        <v>8</v>
      </c>
    </row>
    <row r="18" spans="1:28" ht="26.25" customHeight="1" x14ac:dyDescent="0.25">
      <c r="A18" s="55"/>
      <c r="C18" s="83" t="s">
        <v>44</v>
      </c>
      <c r="E18" s="745" t="s">
        <v>80</v>
      </c>
      <c r="F18" s="745"/>
      <c r="G18" s="745"/>
      <c r="H18" s="745"/>
      <c r="I18" s="745"/>
      <c r="J18" s="745"/>
      <c r="K18" s="746"/>
      <c r="L18" s="166" t="s">
        <v>661</v>
      </c>
      <c r="N18" s="169">
        <v>9</v>
      </c>
      <c r="O18" s="170"/>
      <c r="P18" s="170" t="s">
        <v>94</v>
      </c>
      <c r="Q18" s="171">
        <v>22</v>
      </c>
      <c r="R18" s="171">
        <v>12</v>
      </c>
      <c r="S18" s="171">
        <v>4</v>
      </c>
      <c r="T18" s="171">
        <v>6</v>
      </c>
      <c r="U18" s="171">
        <v>40</v>
      </c>
      <c r="V18" s="171">
        <v>28</v>
      </c>
      <c r="W18" s="172">
        <f t="shared" si="0"/>
        <v>12</v>
      </c>
      <c r="X18" s="173">
        <f t="shared" si="1"/>
        <v>40</v>
      </c>
      <c r="Y18" s="117">
        <f t="shared" si="3"/>
        <v>1.8181818181818181</v>
      </c>
      <c r="Z18" s="747" t="s">
        <v>104</v>
      </c>
      <c r="AA18" s="754" t="s">
        <v>191</v>
      </c>
      <c r="AB18" s="344">
        <f t="shared" si="2"/>
        <v>9</v>
      </c>
    </row>
    <row r="19" spans="1:28" ht="26.25" customHeight="1" thickBot="1" x14ac:dyDescent="0.3">
      <c r="A19" s="55"/>
      <c r="N19" s="174">
        <v>10</v>
      </c>
      <c r="O19" s="175"/>
      <c r="P19" s="175" t="s">
        <v>170</v>
      </c>
      <c r="Q19" s="176">
        <v>22</v>
      </c>
      <c r="R19" s="176">
        <v>7</v>
      </c>
      <c r="S19" s="176">
        <v>4</v>
      </c>
      <c r="T19" s="176">
        <v>11</v>
      </c>
      <c r="U19" s="176">
        <v>27</v>
      </c>
      <c r="V19" s="176">
        <v>37</v>
      </c>
      <c r="W19" s="177">
        <f t="shared" si="0"/>
        <v>-10</v>
      </c>
      <c r="X19" s="178">
        <f t="shared" si="1"/>
        <v>25</v>
      </c>
      <c r="Y19" s="119">
        <f t="shared" si="3"/>
        <v>1.1363636363636365</v>
      </c>
      <c r="Z19" s="748"/>
      <c r="AA19" s="755"/>
      <c r="AB19" s="344">
        <f t="shared" si="2"/>
        <v>10</v>
      </c>
    </row>
    <row r="20" spans="1:28" ht="26.25" customHeight="1" x14ac:dyDescent="0.25">
      <c r="A20" s="55"/>
      <c r="C20" s="420" t="s">
        <v>43</v>
      </c>
      <c r="E20" s="750" t="s">
        <v>132</v>
      </c>
      <c r="F20" s="750"/>
      <c r="G20" s="750"/>
      <c r="H20" s="750"/>
      <c r="I20" s="750"/>
      <c r="J20" s="750"/>
      <c r="K20" s="751"/>
      <c r="L20" s="421" t="s">
        <v>662</v>
      </c>
      <c r="N20" s="174">
        <v>11</v>
      </c>
      <c r="O20" s="175"/>
      <c r="P20" s="175" t="s">
        <v>156</v>
      </c>
      <c r="Q20" s="176">
        <v>20</v>
      </c>
      <c r="R20" s="176">
        <v>11</v>
      </c>
      <c r="S20" s="176">
        <v>4</v>
      </c>
      <c r="T20" s="176">
        <v>5</v>
      </c>
      <c r="U20" s="176">
        <v>50</v>
      </c>
      <c r="V20" s="176">
        <v>31</v>
      </c>
      <c r="W20" s="177">
        <f t="shared" si="0"/>
        <v>19</v>
      </c>
      <c r="X20" s="178">
        <f t="shared" si="1"/>
        <v>37</v>
      </c>
      <c r="Y20" s="119">
        <f t="shared" si="3"/>
        <v>1.85</v>
      </c>
      <c r="Z20" s="748"/>
      <c r="AA20" s="754" t="s">
        <v>192</v>
      </c>
      <c r="AB20" s="344">
        <f t="shared" si="2"/>
        <v>11</v>
      </c>
    </row>
    <row r="21" spans="1:28" ht="26.25" customHeight="1" x14ac:dyDescent="0.25">
      <c r="A21" s="55"/>
      <c r="N21" s="174">
        <v>12</v>
      </c>
      <c r="O21" s="175"/>
      <c r="P21" s="175" t="s">
        <v>37</v>
      </c>
      <c r="Q21" s="176">
        <v>24</v>
      </c>
      <c r="R21" s="176">
        <v>13</v>
      </c>
      <c r="S21" s="176">
        <v>5</v>
      </c>
      <c r="T21" s="176">
        <v>6</v>
      </c>
      <c r="U21" s="176">
        <v>61</v>
      </c>
      <c r="V21" s="176">
        <v>33</v>
      </c>
      <c r="W21" s="177">
        <f t="shared" si="0"/>
        <v>28</v>
      </c>
      <c r="X21" s="178">
        <f t="shared" si="1"/>
        <v>44</v>
      </c>
      <c r="Y21" s="119">
        <f t="shared" si="3"/>
        <v>1.8333333333333333</v>
      </c>
      <c r="Z21" s="748"/>
      <c r="AA21" s="755"/>
      <c r="AB21" s="344">
        <f t="shared" si="2"/>
        <v>12</v>
      </c>
    </row>
    <row r="22" spans="1:28" ht="26.25" customHeight="1" x14ac:dyDescent="0.25">
      <c r="A22" s="55"/>
      <c r="C22" s="419" t="s">
        <v>45</v>
      </c>
      <c r="E22" s="730" t="s">
        <v>110</v>
      </c>
      <c r="F22" s="730"/>
      <c r="G22" s="730"/>
      <c r="H22" s="730"/>
      <c r="I22" s="730"/>
      <c r="J22" s="730"/>
      <c r="K22" s="731"/>
      <c r="L22" s="191" t="s">
        <v>664</v>
      </c>
      <c r="N22" s="174">
        <v>13</v>
      </c>
      <c r="O22" s="175"/>
      <c r="P22" s="175" t="s">
        <v>178</v>
      </c>
      <c r="Q22" s="176">
        <v>22</v>
      </c>
      <c r="R22" s="176">
        <v>9</v>
      </c>
      <c r="S22" s="176">
        <v>4</v>
      </c>
      <c r="T22" s="176">
        <v>9</v>
      </c>
      <c r="U22" s="176">
        <v>39</v>
      </c>
      <c r="V22" s="176">
        <v>38</v>
      </c>
      <c r="W22" s="177">
        <f t="shared" si="0"/>
        <v>1</v>
      </c>
      <c r="X22" s="178">
        <f t="shared" si="1"/>
        <v>31</v>
      </c>
      <c r="Y22" s="119">
        <f t="shared" si="3"/>
        <v>1.4090909090909092</v>
      </c>
      <c r="Z22" s="748"/>
      <c r="AA22" s="755"/>
      <c r="AB22" s="344">
        <f t="shared" si="2"/>
        <v>13</v>
      </c>
    </row>
    <row r="23" spans="1:28" ht="26.25" customHeight="1" x14ac:dyDescent="0.25">
      <c r="N23" s="174">
        <v>14</v>
      </c>
      <c r="O23" s="175"/>
      <c r="P23" s="175" t="s">
        <v>168</v>
      </c>
      <c r="Q23" s="176">
        <v>22</v>
      </c>
      <c r="R23" s="176">
        <v>9</v>
      </c>
      <c r="S23" s="176">
        <v>3</v>
      </c>
      <c r="T23" s="176">
        <v>10</v>
      </c>
      <c r="U23" s="176">
        <v>35</v>
      </c>
      <c r="V23" s="176">
        <v>43</v>
      </c>
      <c r="W23" s="177">
        <f t="shared" si="0"/>
        <v>-8</v>
      </c>
      <c r="X23" s="178">
        <f t="shared" si="1"/>
        <v>30</v>
      </c>
      <c r="Y23" s="119">
        <f t="shared" si="3"/>
        <v>1.3636363636363635</v>
      </c>
      <c r="Z23" s="748"/>
      <c r="AA23" s="755"/>
      <c r="AB23" s="344">
        <f t="shared" si="2"/>
        <v>14</v>
      </c>
    </row>
    <row r="24" spans="1:28" ht="26.25" customHeight="1" x14ac:dyDescent="0.25">
      <c r="C24" s="417" t="s">
        <v>663</v>
      </c>
      <c r="D24" s="62"/>
      <c r="E24" s="759" t="str">
        <f>P30</f>
        <v>NAKKEOST</v>
      </c>
      <c r="F24" s="759"/>
      <c r="G24" s="759"/>
      <c r="H24" s="759"/>
      <c r="I24" s="759"/>
      <c r="J24" s="759"/>
      <c r="K24" s="759"/>
      <c r="L24" s="759"/>
      <c r="N24" s="174">
        <v>15</v>
      </c>
      <c r="O24" s="175"/>
      <c r="P24" s="175" t="s">
        <v>179</v>
      </c>
      <c r="Q24" s="176">
        <v>22</v>
      </c>
      <c r="R24" s="176">
        <v>8</v>
      </c>
      <c r="S24" s="176">
        <v>5</v>
      </c>
      <c r="T24" s="176">
        <v>9</v>
      </c>
      <c r="U24" s="176">
        <v>27</v>
      </c>
      <c r="V24" s="176">
        <v>33</v>
      </c>
      <c r="W24" s="177">
        <f t="shared" si="0"/>
        <v>-6</v>
      </c>
      <c r="X24" s="178">
        <f t="shared" si="1"/>
        <v>29</v>
      </c>
      <c r="Y24" s="119">
        <f t="shared" si="3"/>
        <v>1.3181818181818181</v>
      </c>
      <c r="Z24" s="748"/>
      <c r="AA24" s="755"/>
      <c r="AB24" s="344">
        <f t="shared" si="2"/>
        <v>15</v>
      </c>
    </row>
    <row r="25" spans="1:28" ht="26.25" customHeight="1" thickBot="1" x14ac:dyDescent="0.3">
      <c r="N25" s="180">
        <v>16</v>
      </c>
      <c r="O25" s="181"/>
      <c r="P25" s="181" t="s">
        <v>205</v>
      </c>
      <c r="Q25" s="182">
        <v>22</v>
      </c>
      <c r="R25" s="182">
        <v>7</v>
      </c>
      <c r="S25" s="182">
        <v>7</v>
      </c>
      <c r="T25" s="182">
        <v>8</v>
      </c>
      <c r="U25" s="182">
        <v>38</v>
      </c>
      <c r="V25" s="182">
        <v>34</v>
      </c>
      <c r="W25" s="183">
        <f t="shared" si="0"/>
        <v>4</v>
      </c>
      <c r="X25" s="184">
        <f t="shared" si="1"/>
        <v>28</v>
      </c>
      <c r="Y25" s="186">
        <f t="shared" si="3"/>
        <v>1.2727272727272727</v>
      </c>
      <c r="Z25" s="749"/>
      <c r="AA25" s="756"/>
      <c r="AB25" s="344">
        <f t="shared" si="2"/>
        <v>16</v>
      </c>
    </row>
    <row r="26" spans="1:28" ht="26.25" customHeight="1" x14ac:dyDescent="0.25">
      <c r="N26" s="200">
        <v>17</v>
      </c>
      <c r="O26" s="201"/>
      <c r="P26" s="201" t="s">
        <v>176</v>
      </c>
      <c r="Q26" s="202">
        <v>18</v>
      </c>
      <c r="R26" s="202">
        <v>8</v>
      </c>
      <c r="S26" s="202">
        <v>2</v>
      </c>
      <c r="T26" s="202">
        <v>8</v>
      </c>
      <c r="U26" s="202">
        <v>25</v>
      </c>
      <c r="V26" s="202">
        <v>21</v>
      </c>
      <c r="W26" s="203">
        <f>U26-V26</f>
        <v>4</v>
      </c>
      <c r="X26" s="204">
        <f>R26*3+S26</f>
        <v>26</v>
      </c>
      <c r="Y26" s="117">
        <f>X26/Q26</f>
        <v>1.4444444444444444</v>
      </c>
      <c r="Z26" s="814" t="s">
        <v>329</v>
      </c>
      <c r="AA26" s="815"/>
      <c r="AB26" s="344">
        <f t="shared" si="2"/>
        <v>17</v>
      </c>
    </row>
    <row r="27" spans="1:28" ht="26.25" customHeight="1" x14ac:dyDescent="0.25">
      <c r="N27" s="205">
        <v>18</v>
      </c>
      <c r="O27" s="206"/>
      <c r="P27" s="206" t="s">
        <v>182</v>
      </c>
      <c r="Q27" s="207">
        <v>20</v>
      </c>
      <c r="R27" s="207">
        <v>9</v>
      </c>
      <c r="S27" s="207">
        <v>1</v>
      </c>
      <c r="T27" s="207">
        <v>10</v>
      </c>
      <c r="U27" s="207">
        <v>32</v>
      </c>
      <c r="V27" s="207">
        <v>37</v>
      </c>
      <c r="W27" s="208">
        <f>U27-V27</f>
        <v>-5</v>
      </c>
      <c r="X27" s="209">
        <f>R27*3+S27</f>
        <v>28</v>
      </c>
      <c r="Y27" s="187">
        <f>X27/Q27</f>
        <v>1.4</v>
      </c>
      <c r="Z27" s="816"/>
      <c r="AA27" s="817"/>
      <c r="AB27" s="344">
        <f t="shared" si="2"/>
        <v>18</v>
      </c>
    </row>
    <row r="28" spans="1:28" ht="26.25" customHeight="1" x14ac:dyDescent="0.25">
      <c r="N28" s="205">
        <v>19</v>
      </c>
      <c r="O28" s="206"/>
      <c r="P28" s="206" t="s">
        <v>95</v>
      </c>
      <c r="Q28" s="207">
        <v>20</v>
      </c>
      <c r="R28" s="207">
        <v>7</v>
      </c>
      <c r="S28" s="207">
        <v>5</v>
      </c>
      <c r="T28" s="207">
        <v>8</v>
      </c>
      <c r="U28" s="207">
        <v>33</v>
      </c>
      <c r="V28" s="207">
        <v>46</v>
      </c>
      <c r="W28" s="208">
        <f t="shared" ref="W28:W43" si="4">U28-V28</f>
        <v>-13</v>
      </c>
      <c r="X28" s="209">
        <f t="shared" ref="X28:X43" si="5">R28*3+S28</f>
        <v>26</v>
      </c>
      <c r="Y28" s="187">
        <f t="shared" ref="Y28:Y43" si="6">X28/Q28</f>
        <v>1.3</v>
      </c>
      <c r="Z28" s="816"/>
      <c r="AA28" s="817"/>
      <c r="AB28" s="344">
        <f t="shared" si="2"/>
        <v>19</v>
      </c>
    </row>
    <row r="29" spans="1:28" ht="26.25" customHeight="1" thickBot="1" x14ac:dyDescent="0.3">
      <c r="N29" s="210">
        <v>20</v>
      </c>
      <c r="O29" s="211"/>
      <c r="P29" s="211" t="s">
        <v>93</v>
      </c>
      <c r="Q29" s="212">
        <v>20</v>
      </c>
      <c r="R29" s="212">
        <v>5</v>
      </c>
      <c r="S29" s="212">
        <v>5</v>
      </c>
      <c r="T29" s="212">
        <v>10</v>
      </c>
      <c r="U29" s="212">
        <v>28</v>
      </c>
      <c r="V29" s="212">
        <v>42</v>
      </c>
      <c r="W29" s="213">
        <f t="shared" si="4"/>
        <v>-14</v>
      </c>
      <c r="X29" s="214">
        <f t="shared" si="5"/>
        <v>20</v>
      </c>
      <c r="Y29" s="195">
        <f t="shared" si="6"/>
        <v>1</v>
      </c>
      <c r="Z29" s="818"/>
      <c r="AA29" s="819"/>
      <c r="AB29" s="344">
        <f t="shared" si="2"/>
        <v>20</v>
      </c>
    </row>
    <row r="30" spans="1:28" ht="26.25" customHeight="1" x14ac:dyDescent="0.25">
      <c r="N30" s="215">
        <v>21</v>
      </c>
      <c r="O30" s="216"/>
      <c r="P30" s="216" t="s">
        <v>623</v>
      </c>
      <c r="Q30" s="217">
        <v>22</v>
      </c>
      <c r="R30" s="217">
        <v>5</v>
      </c>
      <c r="S30" s="217">
        <v>9</v>
      </c>
      <c r="T30" s="217">
        <v>8</v>
      </c>
      <c r="U30" s="217">
        <v>34</v>
      </c>
      <c r="V30" s="217">
        <v>45</v>
      </c>
      <c r="W30" s="218">
        <f t="shared" si="4"/>
        <v>-11</v>
      </c>
      <c r="X30" s="219">
        <f t="shared" si="5"/>
        <v>24</v>
      </c>
      <c r="Y30" s="117">
        <f t="shared" si="6"/>
        <v>1.0909090909090908</v>
      </c>
      <c r="Z30" s="794" t="s">
        <v>656</v>
      </c>
      <c r="AA30" s="795"/>
      <c r="AB30" s="344">
        <f t="shared" si="2"/>
        <v>21</v>
      </c>
    </row>
    <row r="31" spans="1:28" ht="26.25" customHeight="1" thickBot="1" x14ac:dyDescent="0.3">
      <c r="N31" s="220">
        <v>22</v>
      </c>
      <c r="O31" s="221"/>
      <c r="P31" s="221" t="s">
        <v>173</v>
      </c>
      <c r="Q31" s="222">
        <v>22</v>
      </c>
      <c r="R31" s="222">
        <v>8</v>
      </c>
      <c r="S31" s="222">
        <v>6</v>
      </c>
      <c r="T31" s="222">
        <v>8</v>
      </c>
      <c r="U31" s="222">
        <v>45</v>
      </c>
      <c r="V31" s="222">
        <v>34</v>
      </c>
      <c r="W31" s="223">
        <f t="shared" si="4"/>
        <v>11</v>
      </c>
      <c r="X31" s="432">
        <f t="shared" si="5"/>
        <v>30</v>
      </c>
      <c r="Y31" s="119">
        <f t="shared" si="6"/>
        <v>1.3636363636363635</v>
      </c>
      <c r="Z31" s="798"/>
      <c r="AA31" s="799"/>
      <c r="AB31" s="344">
        <f t="shared" si="2"/>
        <v>22</v>
      </c>
    </row>
    <row r="32" spans="1:28" ht="26.25" customHeight="1" x14ac:dyDescent="0.25">
      <c r="N32" s="220">
        <v>23</v>
      </c>
      <c r="O32" s="221"/>
      <c r="P32" s="221" t="s">
        <v>61</v>
      </c>
      <c r="Q32" s="222">
        <v>18</v>
      </c>
      <c r="R32" s="222">
        <v>8</v>
      </c>
      <c r="S32" s="222">
        <v>1</v>
      </c>
      <c r="T32" s="222">
        <v>9</v>
      </c>
      <c r="U32" s="222">
        <v>23</v>
      </c>
      <c r="V32" s="222">
        <v>27</v>
      </c>
      <c r="W32" s="223">
        <f t="shared" si="4"/>
        <v>-4</v>
      </c>
      <c r="X32" s="432">
        <f t="shared" si="5"/>
        <v>25</v>
      </c>
      <c r="Y32" s="119">
        <f t="shared" si="6"/>
        <v>1.3888888888888888</v>
      </c>
      <c r="Z32" s="794" t="s">
        <v>655</v>
      </c>
      <c r="AA32" s="795"/>
      <c r="AB32" s="344">
        <f t="shared" si="2"/>
        <v>23</v>
      </c>
    </row>
    <row r="33" spans="14:28" ht="26.25" customHeight="1" thickBot="1" x14ac:dyDescent="0.3">
      <c r="N33" s="220">
        <v>24</v>
      </c>
      <c r="O33" s="221"/>
      <c r="P33" s="221" t="s">
        <v>91</v>
      </c>
      <c r="Q33" s="222">
        <v>16</v>
      </c>
      <c r="R33" s="222">
        <v>2</v>
      </c>
      <c r="S33" s="222">
        <v>3</v>
      </c>
      <c r="T33" s="222">
        <v>11</v>
      </c>
      <c r="U33" s="222">
        <v>11</v>
      </c>
      <c r="V33" s="222">
        <v>34</v>
      </c>
      <c r="W33" s="223">
        <f t="shared" si="4"/>
        <v>-23</v>
      </c>
      <c r="X33" s="432">
        <f t="shared" si="5"/>
        <v>9</v>
      </c>
      <c r="Y33" s="119">
        <f t="shared" si="6"/>
        <v>0.5625</v>
      </c>
      <c r="Z33" s="798"/>
      <c r="AA33" s="799"/>
      <c r="AB33" s="344">
        <f t="shared" si="2"/>
        <v>24</v>
      </c>
    </row>
    <row r="34" spans="14:28" ht="26.25" customHeight="1" x14ac:dyDescent="0.25">
      <c r="N34" s="220">
        <v>25</v>
      </c>
      <c r="O34" s="221"/>
      <c r="P34" s="221" t="s">
        <v>286</v>
      </c>
      <c r="Q34" s="222">
        <v>16</v>
      </c>
      <c r="R34" s="222">
        <v>5</v>
      </c>
      <c r="S34" s="222">
        <v>2</v>
      </c>
      <c r="T34" s="222">
        <v>9</v>
      </c>
      <c r="U34" s="222">
        <v>20</v>
      </c>
      <c r="V34" s="222">
        <v>45</v>
      </c>
      <c r="W34" s="223">
        <f t="shared" si="4"/>
        <v>-25</v>
      </c>
      <c r="X34" s="432">
        <f t="shared" si="5"/>
        <v>17</v>
      </c>
      <c r="Y34" s="119">
        <f t="shared" si="6"/>
        <v>1.0625</v>
      </c>
      <c r="Z34" s="733" t="s">
        <v>654</v>
      </c>
      <c r="AA34" s="734"/>
      <c r="AB34" s="344">
        <f t="shared" si="2"/>
        <v>25</v>
      </c>
    </row>
    <row r="35" spans="14:28" ht="26.25" customHeight="1" x14ac:dyDescent="0.25">
      <c r="N35" s="220">
        <v>26</v>
      </c>
      <c r="O35" s="221"/>
      <c r="P35" s="221" t="s">
        <v>172</v>
      </c>
      <c r="Q35" s="222">
        <v>16</v>
      </c>
      <c r="R35" s="222">
        <v>4</v>
      </c>
      <c r="S35" s="222">
        <v>4</v>
      </c>
      <c r="T35" s="222">
        <v>8</v>
      </c>
      <c r="U35" s="222">
        <v>20</v>
      </c>
      <c r="V35" s="222">
        <v>32</v>
      </c>
      <c r="W35" s="223">
        <f t="shared" si="4"/>
        <v>-12</v>
      </c>
      <c r="X35" s="432">
        <f t="shared" si="5"/>
        <v>16</v>
      </c>
      <c r="Y35" s="119">
        <f t="shared" si="6"/>
        <v>1</v>
      </c>
      <c r="Z35" s="735"/>
      <c r="AA35" s="736"/>
      <c r="AB35" s="344">
        <f t="shared" si="2"/>
        <v>26</v>
      </c>
    </row>
    <row r="36" spans="14:28" ht="26.25" customHeight="1" x14ac:dyDescent="0.25">
      <c r="N36" s="220">
        <v>27</v>
      </c>
      <c r="O36" s="221"/>
      <c r="P36" s="221" t="s">
        <v>640</v>
      </c>
      <c r="Q36" s="222">
        <v>16</v>
      </c>
      <c r="R36" s="222">
        <v>4</v>
      </c>
      <c r="S36" s="222">
        <v>2</v>
      </c>
      <c r="T36" s="222">
        <v>10</v>
      </c>
      <c r="U36" s="222">
        <v>23</v>
      </c>
      <c r="V36" s="222">
        <v>33</v>
      </c>
      <c r="W36" s="223">
        <f t="shared" si="4"/>
        <v>-10</v>
      </c>
      <c r="X36" s="224">
        <f t="shared" si="5"/>
        <v>14</v>
      </c>
      <c r="Y36" s="187">
        <f t="shared" si="6"/>
        <v>0.875</v>
      </c>
      <c r="Z36" s="735"/>
      <c r="AA36" s="736"/>
      <c r="AB36" s="344">
        <f t="shared" si="2"/>
        <v>27</v>
      </c>
    </row>
    <row r="37" spans="14:28" ht="26.25" customHeight="1" x14ac:dyDescent="0.25">
      <c r="N37" s="220">
        <v>28</v>
      </c>
      <c r="O37" s="221"/>
      <c r="P37" s="221" t="s">
        <v>637</v>
      </c>
      <c r="Q37" s="222">
        <v>16</v>
      </c>
      <c r="R37" s="222">
        <v>3</v>
      </c>
      <c r="S37" s="222">
        <v>5</v>
      </c>
      <c r="T37" s="222">
        <v>8</v>
      </c>
      <c r="U37" s="222">
        <v>15</v>
      </c>
      <c r="V37" s="222">
        <v>29</v>
      </c>
      <c r="W37" s="223">
        <f t="shared" si="4"/>
        <v>-14</v>
      </c>
      <c r="X37" s="224">
        <f t="shared" si="5"/>
        <v>14</v>
      </c>
      <c r="Y37" s="187">
        <f t="shared" si="6"/>
        <v>0.875</v>
      </c>
      <c r="Z37" s="735"/>
      <c r="AA37" s="736"/>
      <c r="AB37" s="344">
        <f t="shared" si="2"/>
        <v>28</v>
      </c>
    </row>
    <row r="38" spans="14:28" ht="26.25" customHeight="1" x14ac:dyDescent="0.25">
      <c r="N38" s="220">
        <v>29</v>
      </c>
      <c r="O38" s="221"/>
      <c r="P38" s="221" t="s">
        <v>277</v>
      </c>
      <c r="Q38" s="222">
        <v>16</v>
      </c>
      <c r="R38" s="222">
        <v>4</v>
      </c>
      <c r="S38" s="222">
        <v>1</v>
      </c>
      <c r="T38" s="222">
        <v>11</v>
      </c>
      <c r="U38" s="222">
        <v>14</v>
      </c>
      <c r="V38" s="222">
        <v>42</v>
      </c>
      <c r="W38" s="223">
        <f t="shared" si="4"/>
        <v>-28</v>
      </c>
      <c r="X38" s="224">
        <f t="shared" si="5"/>
        <v>13</v>
      </c>
      <c r="Y38" s="187">
        <f t="shared" si="6"/>
        <v>0.8125</v>
      </c>
      <c r="Z38" s="735"/>
      <c r="AA38" s="736"/>
      <c r="AB38" s="344">
        <f t="shared" si="2"/>
        <v>29</v>
      </c>
    </row>
    <row r="39" spans="14:28" ht="26.25" customHeight="1" x14ac:dyDescent="0.25">
      <c r="N39" s="220">
        <v>30</v>
      </c>
      <c r="O39" s="221"/>
      <c r="P39" s="221" t="s">
        <v>181</v>
      </c>
      <c r="Q39" s="222">
        <v>16</v>
      </c>
      <c r="R39" s="222">
        <v>3</v>
      </c>
      <c r="S39" s="222">
        <v>2</v>
      </c>
      <c r="T39" s="222">
        <v>11</v>
      </c>
      <c r="U39" s="222">
        <v>19</v>
      </c>
      <c r="V39" s="222">
        <v>40</v>
      </c>
      <c r="W39" s="223">
        <f t="shared" si="4"/>
        <v>-21</v>
      </c>
      <c r="X39" s="224">
        <f t="shared" si="5"/>
        <v>11</v>
      </c>
      <c r="Y39" s="187">
        <f t="shared" si="6"/>
        <v>0.6875</v>
      </c>
      <c r="Z39" s="735"/>
      <c r="AA39" s="736"/>
      <c r="AB39" s="344">
        <f t="shared" si="2"/>
        <v>30</v>
      </c>
    </row>
    <row r="40" spans="14:28" ht="26.25" customHeight="1" x14ac:dyDescent="0.25">
      <c r="N40" s="220">
        <v>31</v>
      </c>
      <c r="O40" s="221"/>
      <c r="P40" s="221" t="s">
        <v>183</v>
      </c>
      <c r="Q40" s="222">
        <v>14</v>
      </c>
      <c r="R40" s="222">
        <v>1</v>
      </c>
      <c r="S40" s="222">
        <v>4</v>
      </c>
      <c r="T40" s="222">
        <v>9</v>
      </c>
      <c r="U40" s="222">
        <v>9</v>
      </c>
      <c r="V40" s="222">
        <v>30</v>
      </c>
      <c r="W40" s="223">
        <f t="shared" si="4"/>
        <v>-21</v>
      </c>
      <c r="X40" s="224">
        <f t="shared" si="5"/>
        <v>7</v>
      </c>
      <c r="Y40" s="187">
        <f t="shared" si="6"/>
        <v>0.5</v>
      </c>
      <c r="Z40" s="735"/>
      <c r="AA40" s="736"/>
      <c r="AB40" s="344">
        <f t="shared" si="2"/>
        <v>31</v>
      </c>
    </row>
    <row r="41" spans="14:28" ht="26.25" customHeight="1" thickBot="1" x14ac:dyDescent="0.3">
      <c r="N41" s="230">
        <v>32</v>
      </c>
      <c r="O41" s="231"/>
      <c r="P41" s="231" t="s">
        <v>312</v>
      </c>
      <c r="Q41" s="232">
        <v>16</v>
      </c>
      <c r="R41" s="232">
        <v>0</v>
      </c>
      <c r="S41" s="232">
        <v>4</v>
      </c>
      <c r="T41" s="232">
        <v>12</v>
      </c>
      <c r="U41" s="232">
        <v>14</v>
      </c>
      <c r="V41" s="232">
        <v>49</v>
      </c>
      <c r="W41" s="233">
        <f t="shared" si="4"/>
        <v>-35</v>
      </c>
      <c r="X41" s="234">
        <f t="shared" si="5"/>
        <v>4</v>
      </c>
      <c r="Y41" s="195">
        <f t="shared" si="6"/>
        <v>0.25</v>
      </c>
      <c r="Z41" s="735"/>
      <c r="AA41" s="736"/>
      <c r="AB41" s="344">
        <f t="shared" si="2"/>
        <v>32</v>
      </c>
    </row>
    <row r="42" spans="14:28" ht="26.25" customHeight="1" x14ac:dyDescent="0.25">
      <c r="N42" s="149">
        <v>33</v>
      </c>
      <c r="O42" s="150"/>
      <c r="P42" s="150" t="s">
        <v>174</v>
      </c>
      <c r="Q42" s="151">
        <v>12</v>
      </c>
      <c r="R42" s="151">
        <v>4</v>
      </c>
      <c r="S42" s="151">
        <v>2</v>
      </c>
      <c r="T42" s="151">
        <v>6</v>
      </c>
      <c r="U42" s="151">
        <v>21</v>
      </c>
      <c r="V42" s="151">
        <v>22</v>
      </c>
      <c r="W42" s="152">
        <f t="shared" si="4"/>
        <v>-1</v>
      </c>
      <c r="X42" s="153">
        <f t="shared" si="5"/>
        <v>14</v>
      </c>
      <c r="Y42" s="117">
        <f t="shared" si="6"/>
        <v>1.1666666666666667</v>
      </c>
      <c r="Z42" s="614" t="s">
        <v>47</v>
      </c>
      <c r="AA42" s="811"/>
      <c r="AB42" s="344">
        <f t="shared" si="2"/>
        <v>33</v>
      </c>
    </row>
    <row r="43" spans="14:28" ht="26.25" customHeight="1" thickBot="1" x14ac:dyDescent="0.3">
      <c r="N43" s="154">
        <v>34</v>
      </c>
      <c r="O43" s="155"/>
      <c r="P43" s="155" t="s">
        <v>648</v>
      </c>
      <c r="Q43" s="156">
        <v>12</v>
      </c>
      <c r="R43" s="156">
        <v>1</v>
      </c>
      <c r="S43" s="156">
        <v>2</v>
      </c>
      <c r="T43" s="156">
        <v>9</v>
      </c>
      <c r="U43" s="156">
        <v>8</v>
      </c>
      <c r="V43" s="156">
        <v>32</v>
      </c>
      <c r="W43" s="157">
        <f t="shared" si="4"/>
        <v>-24</v>
      </c>
      <c r="X43" s="185">
        <f t="shared" si="5"/>
        <v>5</v>
      </c>
      <c r="Y43" s="188">
        <f t="shared" si="6"/>
        <v>0.41666666666666669</v>
      </c>
      <c r="Z43" s="812"/>
      <c r="AA43" s="813"/>
      <c r="AB43" s="344">
        <f t="shared" si="2"/>
        <v>34</v>
      </c>
    </row>
    <row r="44" spans="14:28" ht="26.25" customHeight="1" x14ac:dyDescent="0.25"/>
  </sheetData>
  <sheetProtection algorithmName="SHA-512" hashValue="QFliF125x+zGxpht24gWE78gSWorhfuREGbgRFzPJrkoiYAHLuSx8z8ye1kihdZHPpxp8QV9biA7KKLaiJx5kQ==" saltValue="zUJ6297DaiBMWj0Qhn1zqg==" spinCount="100000" sheet="1" selectLockedCells="1"/>
  <mergeCells count="26">
    <mergeCell ref="L1:O4"/>
    <mergeCell ref="C6:G6"/>
    <mergeCell ref="K6:L6"/>
    <mergeCell ref="N6:Y6"/>
    <mergeCell ref="C8:L9"/>
    <mergeCell ref="Q8:X8"/>
    <mergeCell ref="Z10:AA11"/>
    <mergeCell ref="E11:L11"/>
    <mergeCell ref="Z12:AA13"/>
    <mergeCell ref="E13:L13"/>
    <mergeCell ref="Z14:Z17"/>
    <mergeCell ref="E15:L15"/>
    <mergeCell ref="E18:K18"/>
    <mergeCell ref="Z18:Z25"/>
    <mergeCell ref="E20:K20"/>
    <mergeCell ref="E22:K22"/>
    <mergeCell ref="E24:L24"/>
    <mergeCell ref="AA20:AA25"/>
    <mergeCell ref="AA18:AA19"/>
    <mergeCell ref="AA14:AA15"/>
    <mergeCell ref="AA16:AA17"/>
    <mergeCell ref="Z42:AA43"/>
    <mergeCell ref="Z34:AA41"/>
    <mergeCell ref="Z32:AA33"/>
    <mergeCell ref="Z30:AA31"/>
    <mergeCell ref="Z26:AA29"/>
  </mergeCells>
  <conditionalFormatting sqref="Q12:V12">
    <cfRule type="expression" dxfId="258" priority="18">
      <formula>$Q$11=7</formula>
    </cfRule>
  </conditionalFormatting>
  <conditionalFormatting sqref="Q11:V11">
    <cfRule type="expression" dxfId="257" priority="17">
      <formula>$Q$11=7</formula>
    </cfRule>
  </conditionalFormatting>
  <conditionalFormatting sqref="Q10:X10 X11:X12 W11:W18">
    <cfRule type="expression" dxfId="256" priority="16">
      <formula>$Q$11=7</formula>
    </cfRule>
  </conditionalFormatting>
  <conditionalFormatting sqref="Q13:V14">
    <cfRule type="expression" dxfId="255" priority="15">
      <formula>$Q$11=7</formula>
    </cfRule>
  </conditionalFormatting>
  <conditionalFormatting sqref="X13:X18">
    <cfRule type="expression" dxfId="254" priority="14">
      <formula>$Q$11=7</formula>
    </cfRule>
  </conditionalFormatting>
  <conditionalFormatting sqref="Y12">
    <cfRule type="expression" dxfId="253" priority="13">
      <formula>$Q$11=7</formula>
    </cfRule>
  </conditionalFormatting>
  <conditionalFormatting sqref="Y11">
    <cfRule type="expression" dxfId="252" priority="12">
      <formula>$Q$11=7</formula>
    </cfRule>
  </conditionalFormatting>
  <conditionalFormatting sqref="Y10">
    <cfRule type="expression" dxfId="251" priority="11">
      <formula>$Q$11=7</formula>
    </cfRule>
  </conditionalFormatting>
  <conditionalFormatting sqref="Y13:Y18">
    <cfRule type="expression" dxfId="250" priority="10">
      <formula>$Q$11=7</formula>
    </cfRule>
  </conditionalFormatting>
  <conditionalFormatting sqref="Q15:V18">
    <cfRule type="expression" dxfId="249" priority="9">
      <formula>$Q$11=7</formula>
    </cfRule>
  </conditionalFormatting>
  <conditionalFormatting sqref="W26:W43">
    <cfRule type="expression" dxfId="248" priority="8">
      <formula>$Q$11=7</formula>
    </cfRule>
  </conditionalFormatting>
  <conditionalFormatting sqref="X26:X43">
    <cfRule type="expression" dxfId="247" priority="7">
      <formula>$Q$11=7</formula>
    </cfRule>
  </conditionalFormatting>
  <conditionalFormatting sqref="Y26:Y43">
    <cfRule type="expression" dxfId="246" priority="6">
      <formula>$Q$11=7</formula>
    </cfRule>
  </conditionalFormatting>
  <conditionalFormatting sqref="Q21:V43">
    <cfRule type="expression" dxfId="245" priority="5">
      <formula>$Q$11=7</formula>
    </cfRule>
  </conditionalFormatting>
  <conditionalFormatting sqref="W19:W25">
    <cfRule type="expression" dxfId="244" priority="4">
      <formula>$Q$11=7</formula>
    </cfRule>
  </conditionalFormatting>
  <conditionalFormatting sqref="X19:X25">
    <cfRule type="expression" dxfId="243" priority="3">
      <formula>$Q$11=7</formula>
    </cfRule>
  </conditionalFormatting>
  <conditionalFormatting sqref="Y19:Y25">
    <cfRule type="expression" dxfId="242" priority="2">
      <formula>$Q$11=7</formula>
    </cfRule>
  </conditionalFormatting>
  <conditionalFormatting sqref="Q19:V20">
    <cfRule type="expression" dxfId="241" priority="1">
      <formula>$Q$11=7</formula>
    </cfRule>
  </conditionalFormatting>
  <pageMargins left="0" right="0" top="0.15748031496062992" bottom="0.15748031496062992" header="0.31496062992125984" footer="0.31496062992125984"/>
  <pageSetup paperSize="9" scale="6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B47"/>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820" t="s">
        <v>164</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t="s">
        <v>335</v>
      </c>
      <c r="B6" s="60"/>
      <c r="C6" s="775" t="s">
        <v>165</v>
      </c>
      <c r="D6" s="526"/>
      <c r="E6" s="526"/>
      <c r="F6" s="526"/>
      <c r="G6" s="527"/>
      <c r="H6" s="92"/>
      <c r="I6" s="92"/>
      <c r="J6" s="92"/>
      <c r="K6" s="776" t="s">
        <v>166</v>
      </c>
      <c r="L6" s="777"/>
      <c r="M6" s="92"/>
      <c r="N6" s="778" t="s">
        <v>143</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132</v>
      </c>
      <c r="Q10" s="98">
        <v>28</v>
      </c>
      <c r="R10" s="98">
        <v>22</v>
      </c>
      <c r="S10" s="98">
        <v>3</v>
      </c>
      <c r="T10" s="98">
        <v>3</v>
      </c>
      <c r="U10" s="98">
        <v>75</v>
      </c>
      <c r="V10" s="98">
        <v>24</v>
      </c>
      <c r="W10" s="99">
        <f>U10-V10</f>
        <v>51</v>
      </c>
      <c r="X10" s="100">
        <f>R10*3+S10</f>
        <v>69</v>
      </c>
      <c r="Y10" s="117">
        <f>X10/Q10</f>
        <v>2.4642857142857144</v>
      </c>
      <c r="Z10" s="760" t="s">
        <v>65</v>
      </c>
      <c r="AA10" s="761"/>
      <c r="AB10" s="344">
        <f>N10</f>
        <v>1</v>
      </c>
    </row>
    <row r="11" spans="1:28" ht="26.25" customHeight="1" thickTop="1" thickBot="1" x14ac:dyDescent="0.3">
      <c r="C11" s="64" t="s">
        <v>25</v>
      </c>
      <c r="E11" s="764" t="str">
        <f>P10</f>
        <v>Blazej_Bdg</v>
      </c>
      <c r="F11" s="764"/>
      <c r="G11" s="764"/>
      <c r="H11" s="764"/>
      <c r="I11" s="764"/>
      <c r="J11" s="764"/>
      <c r="K11" s="764"/>
      <c r="L11" s="765"/>
      <c r="N11" s="120">
        <v>2</v>
      </c>
      <c r="O11" s="121"/>
      <c r="P11" s="122" t="s">
        <v>59</v>
      </c>
      <c r="Q11" s="123">
        <v>28</v>
      </c>
      <c r="R11" s="123">
        <v>23</v>
      </c>
      <c r="S11" s="123">
        <v>4</v>
      </c>
      <c r="T11" s="123">
        <v>1</v>
      </c>
      <c r="U11" s="123">
        <v>90</v>
      </c>
      <c r="V11" s="123">
        <v>25</v>
      </c>
      <c r="W11" s="124">
        <f t="shared" ref="W11:W25" si="0">U11-V11</f>
        <v>65</v>
      </c>
      <c r="X11" s="125">
        <f t="shared" ref="X11:X25" si="1">R11*3+S11</f>
        <v>73</v>
      </c>
      <c r="Y11" s="126">
        <f>X11/Q11</f>
        <v>2.6071428571428572</v>
      </c>
      <c r="Z11" s="762"/>
      <c r="AA11" s="763"/>
      <c r="AB11" s="344">
        <f t="shared" ref="AB11:AB46" si="2">N11</f>
        <v>2</v>
      </c>
    </row>
    <row r="12" spans="1:28" ht="26.25" customHeight="1" thickTop="1" thickBot="1" x14ac:dyDescent="0.3">
      <c r="C12" s="73"/>
      <c r="D12" s="61"/>
      <c r="N12" s="127">
        <v>3</v>
      </c>
      <c r="O12" s="128"/>
      <c r="P12" s="128" t="s">
        <v>83</v>
      </c>
      <c r="Q12" s="129">
        <v>30</v>
      </c>
      <c r="R12" s="129">
        <v>20</v>
      </c>
      <c r="S12" s="129">
        <v>3</v>
      </c>
      <c r="T12" s="129">
        <v>7</v>
      </c>
      <c r="U12" s="129">
        <v>97</v>
      </c>
      <c r="V12" s="129">
        <v>46</v>
      </c>
      <c r="W12" s="130">
        <f t="shared" si="0"/>
        <v>51</v>
      </c>
      <c r="X12" s="131">
        <f t="shared" si="1"/>
        <v>63</v>
      </c>
      <c r="Y12" s="117">
        <f>X12/Q12</f>
        <v>2.1</v>
      </c>
      <c r="Z12" s="760" t="s">
        <v>66</v>
      </c>
      <c r="AA12" s="761"/>
      <c r="AB12" s="344">
        <f t="shared" si="2"/>
        <v>3</v>
      </c>
    </row>
    <row r="13" spans="1:28" ht="26.25" customHeight="1" thickTop="1" thickBot="1" x14ac:dyDescent="0.3">
      <c r="C13" s="65" t="s">
        <v>26</v>
      </c>
      <c r="D13" s="62"/>
      <c r="E13" s="766" t="str">
        <f>P11</f>
        <v>Playaveli</v>
      </c>
      <c r="F13" s="766"/>
      <c r="G13" s="766"/>
      <c r="H13" s="766"/>
      <c r="I13" s="766"/>
      <c r="J13" s="766"/>
      <c r="K13" s="766"/>
      <c r="L13" s="767"/>
      <c r="N13" s="105">
        <v>4</v>
      </c>
      <c r="O13" s="106"/>
      <c r="P13" s="106" t="s">
        <v>94</v>
      </c>
      <c r="Q13" s="107">
        <v>30</v>
      </c>
      <c r="R13" s="107">
        <v>14</v>
      </c>
      <c r="S13" s="107">
        <v>9</v>
      </c>
      <c r="T13" s="107">
        <v>7</v>
      </c>
      <c r="U13" s="107">
        <v>52</v>
      </c>
      <c r="V13" s="107">
        <v>35</v>
      </c>
      <c r="W13" s="108">
        <f t="shared" si="0"/>
        <v>17</v>
      </c>
      <c r="X13" s="109">
        <f t="shared" si="1"/>
        <v>51</v>
      </c>
      <c r="Y13" s="186">
        <f>X13/Q13</f>
        <v>1.7</v>
      </c>
      <c r="Z13" s="762"/>
      <c r="AA13" s="763"/>
      <c r="AB13" s="344">
        <f t="shared" si="2"/>
        <v>4</v>
      </c>
    </row>
    <row r="14" spans="1:28" ht="26.25" customHeight="1" thickTop="1" thickBot="1" x14ac:dyDescent="0.3">
      <c r="C14" s="73"/>
      <c r="D14" s="61"/>
      <c r="N14" s="132">
        <v>5</v>
      </c>
      <c r="O14" s="133"/>
      <c r="P14" s="134" t="s">
        <v>80</v>
      </c>
      <c r="Q14" s="135">
        <v>24</v>
      </c>
      <c r="R14" s="135">
        <v>16</v>
      </c>
      <c r="S14" s="135">
        <v>3</v>
      </c>
      <c r="T14" s="135">
        <v>5</v>
      </c>
      <c r="U14" s="135">
        <v>70</v>
      </c>
      <c r="V14" s="135">
        <v>37</v>
      </c>
      <c r="W14" s="136">
        <f t="shared" si="0"/>
        <v>33</v>
      </c>
      <c r="X14" s="137">
        <f t="shared" si="1"/>
        <v>51</v>
      </c>
      <c r="Y14" s="117">
        <f>X14/Q14</f>
        <v>2.125</v>
      </c>
      <c r="Z14" s="747" t="s">
        <v>67</v>
      </c>
      <c r="AA14" s="810" t="s">
        <v>190</v>
      </c>
      <c r="AB14" s="344">
        <f t="shared" si="2"/>
        <v>5</v>
      </c>
    </row>
    <row r="15" spans="1:28" ht="26.25" customHeight="1" thickTop="1" thickBot="1" x14ac:dyDescent="0.3">
      <c r="C15" s="66" t="s">
        <v>27</v>
      </c>
      <c r="D15" s="62"/>
      <c r="E15" s="768" t="str">
        <f>P12</f>
        <v>djowGer</v>
      </c>
      <c r="F15" s="768"/>
      <c r="G15" s="768"/>
      <c r="H15" s="768"/>
      <c r="I15" s="768"/>
      <c r="J15" s="768"/>
      <c r="K15" s="768"/>
      <c r="L15" s="769"/>
      <c r="N15" s="138">
        <v>6</v>
      </c>
      <c r="O15" s="139"/>
      <c r="P15" s="140" t="s">
        <v>110</v>
      </c>
      <c r="Q15" s="141">
        <v>24</v>
      </c>
      <c r="R15" s="141">
        <v>12</v>
      </c>
      <c r="S15" s="141">
        <v>5</v>
      </c>
      <c r="T15" s="141">
        <v>7</v>
      </c>
      <c r="U15" s="141">
        <v>54</v>
      </c>
      <c r="V15" s="141">
        <v>29</v>
      </c>
      <c r="W15" s="142">
        <f t="shared" si="0"/>
        <v>25</v>
      </c>
      <c r="X15" s="143">
        <f t="shared" si="1"/>
        <v>41</v>
      </c>
      <c r="Y15" s="119">
        <f t="shared" ref="Y15:Y25" si="3">X15/Q15</f>
        <v>1.7083333333333333</v>
      </c>
      <c r="Z15" s="748"/>
      <c r="AA15" s="770"/>
      <c r="AB15" s="344">
        <f t="shared" si="2"/>
        <v>6</v>
      </c>
    </row>
    <row r="16" spans="1:28" ht="26.25" customHeight="1" thickTop="1" thickBot="1" x14ac:dyDescent="0.3">
      <c r="E16" s="71"/>
      <c r="F16" s="55"/>
      <c r="G16" s="55"/>
      <c r="N16" s="138">
        <v>7</v>
      </c>
      <c r="O16" s="140"/>
      <c r="P16" s="140" t="s">
        <v>167</v>
      </c>
      <c r="Q16" s="141">
        <v>26</v>
      </c>
      <c r="R16" s="141">
        <v>10</v>
      </c>
      <c r="S16" s="141">
        <v>5</v>
      </c>
      <c r="T16" s="141">
        <v>11</v>
      </c>
      <c r="U16" s="141">
        <v>40</v>
      </c>
      <c r="V16" s="141">
        <v>33</v>
      </c>
      <c r="W16" s="142">
        <f t="shared" si="0"/>
        <v>7</v>
      </c>
      <c r="X16" s="143">
        <f t="shared" si="1"/>
        <v>35</v>
      </c>
      <c r="Y16" s="119">
        <f t="shared" si="3"/>
        <v>1.3461538461538463</v>
      </c>
      <c r="Z16" s="748"/>
      <c r="AA16" s="771"/>
      <c r="AB16" s="344">
        <f t="shared" si="2"/>
        <v>7</v>
      </c>
    </row>
    <row r="17" spans="1:28" ht="26.25" customHeight="1" thickTop="1" thickBot="1" x14ac:dyDescent="0.3">
      <c r="C17" s="87"/>
      <c r="D17" s="88"/>
      <c r="E17" s="87"/>
      <c r="F17" s="88"/>
      <c r="G17" s="88"/>
      <c r="H17" s="87"/>
      <c r="I17" s="87"/>
      <c r="J17" s="87"/>
      <c r="K17" s="87"/>
      <c r="L17" s="87"/>
      <c r="N17" s="144">
        <v>8</v>
      </c>
      <c r="O17" s="145"/>
      <c r="P17" s="145" t="s">
        <v>151</v>
      </c>
      <c r="Q17" s="146">
        <v>26</v>
      </c>
      <c r="R17" s="146">
        <v>15</v>
      </c>
      <c r="S17" s="146">
        <v>2</v>
      </c>
      <c r="T17" s="146">
        <v>9</v>
      </c>
      <c r="U17" s="146">
        <v>56</v>
      </c>
      <c r="V17" s="146">
        <v>35</v>
      </c>
      <c r="W17" s="147">
        <f t="shared" si="0"/>
        <v>21</v>
      </c>
      <c r="X17" s="148">
        <f t="shared" si="1"/>
        <v>47</v>
      </c>
      <c r="Y17" s="186">
        <f t="shared" si="3"/>
        <v>1.8076923076923077</v>
      </c>
      <c r="Z17" s="749"/>
      <c r="AA17" s="190" t="s">
        <v>191</v>
      </c>
      <c r="AB17" s="344">
        <f t="shared" si="2"/>
        <v>8</v>
      </c>
    </row>
    <row r="18" spans="1:28" ht="26.25" customHeight="1" x14ac:dyDescent="0.25">
      <c r="A18" s="55"/>
      <c r="C18" s="83" t="s">
        <v>44</v>
      </c>
      <c r="E18" s="745" t="s">
        <v>83</v>
      </c>
      <c r="F18" s="745"/>
      <c r="G18" s="745"/>
      <c r="H18" s="745"/>
      <c r="I18" s="745"/>
      <c r="J18" s="745"/>
      <c r="K18" s="746"/>
      <c r="L18" s="166" t="s">
        <v>196</v>
      </c>
      <c r="N18" s="169">
        <v>9</v>
      </c>
      <c r="O18" s="170"/>
      <c r="P18" s="170" t="s">
        <v>37</v>
      </c>
      <c r="Q18" s="171">
        <v>22</v>
      </c>
      <c r="R18" s="171">
        <v>14</v>
      </c>
      <c r="S18" s="171">
        <v>1</v>
      </c>
      <c r="T18" s="171">
        <v>7</v>
      </c>
      <c r="U18" s="171">
        <v>58</v>
      </c>
      <c r="V18" s="171">
        <v>31</v>
      </c>
      <c r="W18" s="172">
        <f t="shared" si="0"/>
        <v>27</v>
      </c>
      <c r="X18" s="173">
        <f t="shared" si="1"/>
        <v>43</v>
      </c>
      <c r="Y18" s="117">
        <f t="shared" si="3"/>
        <v>1.9545454545454546</v>
      </c>
      <c r="Z18" s="747" t="s">
        <v>104</v>
      </c>
      <c r="AA18" s="754" t="s">
        <v>191</v>
      </c>
      <c r="AB18" s="344">
        <f t="shared" si="2"/>
        <v>9</v>
      </c>
    </row>
    <row r="19" spans="1:28" ht="26.25" customHeight="1" x14ac:dyDescent="0.25">
      <c r="A19" s="55"/>
      <c r="N19" s="174">
        <v>10</v>
      </c>
      <c r="O19" s="175"/>
      <c r="P19" s="175" t="s">
        <v>131</v>
      </c>
      <c r="Q19" s="176">
        <v>22</v>
      </c>
      <c r="R19" s="176">
        <v>12</v>
      </c>
      <c r="S19" s="176">
        <v>4</v>
      </c>
      <c r="T19" s="176">
        <v>6</v>
      </c>
      <c r="U19" s="176">
        <v>49</v>
      </c>
      <c r="V19" s="176">
        <v>35</v>
      </c>
      <c r="W19" s="177">
        <f t="shared" si="0"/>
        <v>14</v>
      </c>
      <c r="X19" s="178">
        <f t="shared" si="1"/>
        <v>40</v>
      </c>
      <c r="Y19" s="119">
        <f t="shared" si="3"/>
        <v>1.8181818181818181</v>
      </c>
      <c r="Z19" s="748"/>
      <c r="AA19" s="755"/>
      <c r="AB19" s="344">
        <f t="shared" si="2"/>
        <v>10</v>
      </c>
    </row>
    <row r="20" spans="1:28" ht="26.25" customHeight="1" x14ac:dyDescent="0.25">
      <c r="A20" s="55"/>
      <c r="C20" s="89" t="s">
        <v>43</v>
      </c>
      <c r="E20" s="750" t="s">
        <v>132</v>
      </c>
      <c r="F20" s="750"/>
      <c r="G20" s="750"/>
      <c r="H20" s="750"/>
      <c r="I20" s="750"/>
      <c r="J20" s="750"/>
      <c r="K20" s="751"/>
      <c r="L20" s="167" t="s">
        <v>197</v>
      </c>
      <c r="N20" s="174">
        <v>11</v>
      </c>
      <c r="O20" s="175"/>
      <c r="P20" s="175" t="s">
        <v>168</v>
      </c>
      <c r="Q20" s="176">
        <v>22</v>
      </c>
      <c r="R20" s="176">
        <v>8</v>
      </c>
      <c r="S20" s="176">
        <v>5</v>
      </c>
      <c r="T20" s="176">
        <v>9</v>
      </c>
      <c r="U20" s="176">
        <v>36</v>
      </c>
      <c r="V20" s="176">
        <v>44</v>
      </c>
      <c r="W20" s="177">
        <f t="shared" si="0"/>
        <v>-8</v>
      </c>
      <c r="X20" s="178">
        <f t="shared" si="1"/>
        <v>29</v>
      </c>
      <c r="Y20" s="119">
        <f t="shared" si="3"/>
        <v>1.3181818181818181</v>
      </c>
      <c r="Z20" s="748"/>
      <c r="AA20" s="755"/>
      <c r="AB20" s="344">
        <f t="shared" si="2"/>
        <v>11</v>
      </c>
    </row>
    <row r="21" spans="1:28" ht="26.25" customHeight="1" thickBot="1" x14ac:dyDescent="0.3">
      <c r="A21" s="55"/>
      <c r="N21" s="174">
        <v>12</v>
      </c>
      <c r="O21" s="175"/>
      <c r="P21" s="175" t="s">
        <v>169</v>
      </c>
      <c r="Q21" s="176">
        <v>24</v>
      </c>
      <c r="R21" s="176">
        <v>7</v>
      </c>
      <c r="S21" s="176">
        <v>5</v>
      </c>
      <c r="T21" s="176">
        <v>12</v>
      </c>
      <c r="U21" s="176">
        <v>48</v>
      </c>
      <c r="V21" s="176">
        <v>53</v>
      </c>
      <c r="W21" s="177">
        <f t="shared" si="0"/>
        <v>-5</v>
      </c>
      <c r="X21" s="178">
        <f t="shared" si="1"/>
        <v>26</v>
      </c>
      <c r="Y21" s="119">
        <f t="shared" si="3"/>
        <v>1.0833333333333333</v>
      </c>
      <c r="Z21" s="748"/>
      <c r="AA21" s="756"/>
      <c r="AB21" s="344">
        <f t="shared" si="2"/>
        <v>12</v>
      </c>
    </row>
    <row r="22" spans="1:28" ht="26.25" customHeight="1" x14ac:dyDescent="0.25">
      <c r="A22" s="55"/>
      <c r="C22" s="90" t="s">
        <v>45</v>
      </c>
      <c r="E22" s="730" t="s">
        <v>156</v>
      </c>
      <c r="F22" s="730"/>
      <c r="G22" s="730"/>
      <c r="H22" s="730"/>
      <c r="I22" s="730"/>
      <c r="J22" s="730"/>
      <c r="K22" s="731"/>
      <c r="L22" s="191" t="s">
        <v>199</v>
      </c>
      <c r="N22" s="174">
        <v>13</v>
      </c>
      <c r="O22" s="175"/>
      <c r="P22" s="175" t="s">
        <v>126</v>
      </c>
      <c r="Q22" s="176">
        <v>26</v>
      </c>
      <c r="R22" s="176">
        <v>15</v>
      </c>
      <c r="S22" s="176">
        <v>5</v>
      </c>
      <c r="T22" s="176">
        <v>6</v>
      </c>
      <c r="U22" s="176">
        <v>57</v>
      </c>
      <c r="V22" s="176">
        <v>35</v>
      </c>
      <c r="W22" s="177">
        <f t="shared" si="0"/>
        <v>22</v>
      </c>
      <c r="X22" s="178">
        <f t="shared" si="1"/>
        <v>50</v>
      </c>
      <c r="Y22" s="119">
        <f t="shared" si="3"/>
        <v>1.9230769230769231</v>
      </c>
      <c r="Z22" s="748"/>
      <c r="AA22" s="754" t="s">
        <v>192</v>
      </c>
      <c r="AB22" s="344">
        <f t="shared" si="2"/>
        <v>13</v>
      </c>
    </row>
    <row r="23" spans="1:28" ht="26.25" customHeight="1" x14ac:dyDescent="0.25">
      <c r="N23" s="174">
        <v>14</v>
      </c>
      <c r="O23" s="175"/>
      <c r="P23" s="175" t="s">
        <v>156</v>
      </c>
      <c r="Q23" s="176">
        <v>22</v>
      </c>
      <c r="R23" s="176">
        <v>13</v>
      </c>
      <c r="S23" s="176">
        <v>1</v>
      </c>
      <c r="T23" s="176">
        <v>8</v>
      </c>
      <c r="U23" s="176">
        <v>58</v>
      </c>
      <c r="V23" s="176">
        <v>41</v>
      </c>
      <c r="W23" s="177">
        <f t="shared" si="0"/>
        <v>17</v>
      </c>
      <c r="X23" s="178">
        <f t="shared" si="1"/>
        <v>40</v>
      </c>
      <c r="Y23" s="119">
        <f t="shared" si="3"/>
        <v>1.8181818181818181</v>
      </c>
      <c r="Z23" s="748"/>
      <c r="AA23" s="755"/>
      <c r="AB23" s="344">
        <f t="shared" si="2"/>
        <v>14</v>
      </c>
    </row>
    <row r="24" spans="1:28" ht="26.25" customHeight="1" x14ac:dyDescent="0.25">
      <c r="C24" s="276" t="s">
        <v>198</v>
      </c>
      <c r="D24" s="62"/>
      <c r="E24" s="759" t="str">
        <f>P34</f>
        <v>DoTa</v>
      </c>
      <c r="F24" s="759"/>
      <c r="G24" s="759"/>
      <c r="H24" s="759"/>
      <c r="I24" s="759"/>
      <c r="J24" s="759"/>
      <c r="K24" s="759"/>
      <c r="L24" s="759"/>
      <c r="N24" s="174">
        <v>15</v>
      </c>
      <c r="O24" s="175"/>
      <c r="P24" s="175" t="s">
        <v>119</v>
      </c>
      <c r="Q24" s="176">
        <v>22</v>
      </c>
      <c r="R24" s="176">
        <v>12</v>
      </c>
      <c r="S24" s="176">
        <v>2</v>
      </c>
      <c r="T24" s="176">
        <v>8</v>
      </c>
      <c r="U24" s="176">
        <v>64</v>
      </c>
      <c r="V24" s="176">
        <v>40</v>
      </c>
      <c r="W24" s="177">
        <f t="shared" si="0"/>
        <v>24</v>
      </c>
      <c r="X24" s="178">
        <f t="shared" si="1"/>
        <v>38</v>
      </c>
      <c r="Y24" s="119">
        <f t="shared" si="3"/>
        <v>1.7272727272727273</v>
      </c>
      <c r="Z24" s="748"/>
      <c r="AA24" s="755"/>
      <c r="AB24" s="344">
        <f t="shared" si="2"/>
        <v>15</v>
      </c>
    </row>
    <row r="25" spans="1:28" ht="26.25" customHeight="1" thickBot="1" x14ac:dyDescent="0.3">
      <c r="N25" s="180">
        <v>16</v>
      </c>
      <c r="O25" s="181"/>
      <c r="P25" s="181" t="s">
        <v>170</v>
      </c>
      <c r="Q25" s="182">
        <v>22</v>
      </c>
      <c r="R25" s="182">
        <v>12</v>
      </c>
      <c r="S25" s="182">
        <v>2</v>
      </c>
      <c r="T25" s="182">
        <v>8</v>
      </c>
      <c r="U25" s="182">
        <v>40</v>
      </c>
      <c r="V25" s="182">
        <v>39</v>
      </c>
      <c r="W25" s="183">
        <f t="shared" si="0"/>
        <v>1</v>
      </c>
      <c r="X25" s="184">
        <f t="shared" si="1"/>
        <v>38</v>
      </c>
      <c r="Y25" s="186">
        <f t="shared" si="3"/>
        <v>1.7272727272727273</v>
      </c>
      <c r="Z25" s="749"/>
      <c r="AA25" s="756"/>
      <c r="AB25" s="344">
        <f t="shared" si="2"/>
        <v>16</v>
      </c>
    </row>
    <row r="26" spans="1:28" ht="26.25" customHeight="1" x14ac:dyDescent="0.25">
      <c r="N26" s="200">
        <v>17</v>
      </c>
      <c r="O26" s="201"/>
      <c r="P26" s="201" t="s">
        <v>171</v>
      </c>
      <c r="Q26" s="202">
        <v>20</v>
      </c>
      <c r="R26" s="202">
        <v>10</v>
      </c>
      <c r="S26" s="202">
        <v>3</v>
      </c>
      <c r="T26" s="202">
        <v>7</v>
      </c>
      <c r="U26" s="202">
        <v>34</v>
      </c>
      <c r="V26" s="202">
        <v>31</v>
      </c>
      <c r="W26" s="203">
        <f>U26-V26</f>
        <v>3</v>
      </c>
      <c r="X26" s="204">
        <f>R26*3+S26</f>
        <v>33</v>
      </c>
      <c r="Y26" s="117">
        <f>X26/Q26</f>
        <v>1.65</v>
      </c>
      <c r="Z26" s="760" t="s">
        <v>329</v>
      </c>
      <c r="AA26" s="761"/>
      <c r="AB26" s="344">
        <f t="shared" si="2"/>
        <v>17</v>
      </c>
    </row>
    <row r="27" spans="1:28" ht="26.25" customHeight="1" x14ac:dyDescent="0.25">
      <c r="N27" s="205">
        <v>18</v>
      </c>
      <c r="O27" s="206"/>
      <c r="P27" s="206" t="s">
        <v>61</v>
      </c>
      <c r="Q27" s="207">
        <v>22</v>
      </c>
      <c r="R27" s="207">
        <v>9</v>
      </c>
      <c r="S27" s="207">
        <v>4</v>
      </c>
      <c r="T27" s="207">
        <v>9</v>
      </c>
      <c r="U27" s="207">
        <v>46</v>
      </c>
      <c r="V27" s="207">
        <v>44</v>
      </c>
      <c r="W27" s="208">
        <f>U27-V27</f>
        <v>2</v>
      </c>
      <c r="X27" s="209">
        <f>R27*3+S27</f>
        <v>31</v>
      </c>
      <c r="Y27" s="187">
        <f>X27/Q27</f>
        <v>1.4090909090909092</v>
      </c>
      <c r="Z27" s="792"/>
      <c r="AA27" s="793"/>
      <c r="AB27" s="344">
        <f t="shared" si="2"/>
        <v>18</v>
      </c>
    </row>
    <row r="28" spans="1:28" ht="26.25" customHeight="1" x14ac:dyDescent="0.25">
      <c r="N28" s="205">
        <v>19</v>
      </c>
      <c r="O28" s="206"/>
      <c r="P28" s="206" t="s">
        <v>172</v>
      </c>
      <c r="Q28" s="207">
        <v>20</v>
      </c>
      <c r="R28" s="207">
        <v>8</v>
      </c>
      <c r="S28" s="207">
        <v>3</v>
      </c>
      <c r="T28" s="207">
        <v>9</v>
      </c>
      <c r="U28" s="207">
        <v>26</v>
      </c>
      <c r="V28" s="207">
        <v>48</v>
      </c>
      <c r="W28" s="208">
        <f t="shared" ref="W28:W46" si="4">U28-V28</f>
        <v>-22</v>
      </c>
      <c r="X28" s="209">
        <f t="shared" ref="X28:X46" si="5">R28*3+S28</f>
        <v>27</v>
      </c>
      <c r="Y28" s="187">
        <f t="shared" ref="Y28:Y46" si="6">X28/Q28</f>
        <v>1.35</v>
      </c>
      <c r="Z28" s="792"/>
      <c r="AA28" s="793"/>
      <c r="AB28" s="344">
        <f t="shared" si="2"/>
        <v>19</v>
      </c>
    </row>
    <row r="29" spans="1:28" ht="26.25" customHeight="1" x14ac:dyDescent="0.25">
      <c r="N29" s="205">
        <v>20</v>
      </c>
      <c r="O29" s="206"/>
      <c r="P29" s="206" t="s">
        <v>173</v>
      </c>
      <c r="Q29" s="207">
        <v>20</v>
      </c>
      <c r="R29" s="207">
        <v>8</v>
      </c>
      <c r="S29" s="207">
        <v>1</v>
      </c>
      <c r="T29" s="207">
        <v>11</v>
      </c>
      <c r="U29" s="207">
        <v>36</v>
      </c>
      <c r="V29" s="207">
        <v>41</v>
      </c>
      <c r="W29" s="208">
        <f t="shared" si="4"/>
        <v>-5</v>
      </c>
      <c r="X29" s="209">
        <f t="shared" si="5"/>
        <v>25</v>
      </c>
      <c r="Y29" s="187">
        <f t="shared" si="6"/>
        <v>1.25</v>
      </c>
      <c r="Z29" s="792"/>
      <c r="AA29" s="793"/>
      <c r="AB29" s="344">
        <f t="shared" si="2"/>
        <v>20</v>
      </c>
    </row>
    <row r="30" spans="1:28" ht="26.25" customHeight="1" x14ac:dyDescent="0.25">
      <c r="N30" s="205">
        <v>21</v>
      </c>
      <c r="O30" s="206"/>
      <c r="P30" s="206" t="s">
        <v>174</v>
      </c>
      <c r="Q30" s="207">
        <v>20</v>
      </c>
      <c r="R30" s="207">
        <v>7</v>
      </c>
      <c r="S30" s="207">
        <v>1</v>
      </c>
      <c r="T30" s="207">
        <v>12</v>
      </c>
      <c r="U30" s="207">
        <v>31</v>
      </c>
      <c r="V30" s="207">
        <v>48</v>
      </c>
      <c r="W30" s="208">
        <f t="shared" si="4"/>
        <v>-17</v>
      </c>
      <c r="X30" s="209">
        <f t="shared" si="5"/>
        <v>22</v>
      </c>
      <c r="Y30" s="187">
        <f t="shared" si="6"/>
        <v>1.1000000000000001</v>
      </c>
      <c r="Z30" s="792"/>
      <c r="AA30" s="793"/>
      <c r="AB30" s="344">
        <f t="shared" si="2"/>
        <v>21</v>
      </c>
    </row>
    <row r="31" spans="1:28" ht="26.25" customHeight="1" x14ac:dyDescent="0.25">
      <c r="N31" s="205">
        <v>22</v>
      </c>
      <c r="O31" s="206"/>
      <c r="P31" s="206" t="s">
        <v>175</v>
      </c>
      <c r="Q31" s="207">
        <v>20</v>
      </c>
      <c r="R31" s="207">
        <v>6</v>
      </c>
      <c r="S31" s="207">
        <v>3</v>
      </c>
      <c r="T31" s="207">
        <v>11</v>
      </c>
      <c r="U31" s="207">
        <v>22</v>
      </c>
      <c r="V31" s="207">
        <v>32</v>
      </c>
      <c r="W31" s="208">
        <f t="shared" si="4"/>
        <v>-10</v>
      </c>
      <c r="X31" s="209">
        <f t="shared" si="5"/>
        <v>21</v>
      </c>
      <c r="Y31" s="187">
        <f t="shared" si="6"/>
        <v>1.05</v>
      </c>
      <c r="Z31" s="792"/>
      <c r="AA31" s="793"/>
      <c r="AB31" s="344">
        <f t="shared" si="2"/>
        <v>22</v>
      </c>
    </row>
    <row r="32" spans="1:28" ht="26.25" customHeight="1" x14ac:dyDescent="0.25">
      <c r="N32" s="205">
        <v>23</v>
      </c>
      <c r="O32" s="206"/>
      <c r="P32" s="206" t="s">
        <v>176</v>
      </c>
      <c r="Q32" s="207">
        <v>20</v>
      </c>
      <c r="R32" s="207">
        <v>6</v>
      </c>
      <c r="S32" s="207">
        <v>0</v>
      </c>
      <c r="T32" s="207">
        <v>14</v>
      </c>
      <c r="U32" s="207">
        <v>30</v>
      </c>
      <c r="V32" s="207">
        <v>48</v>
      </c>
      <c r="W32" s="208">
        <f t="shared" si="4"/>
        <v>-18</v>
      </c>
      <c r="X32" s="209">
        <f t="shared" si="5"/>
        <v>18</v>
      </c>
      <c r="Y32" s="187">
        <f t="shared" si="6"/>
        <v>0.9</v>
      </c>
      <c r="Z32" s="792"/>
      <c r="AA32" s="793"/>
      <c r="AB32" s="344">
        <f t="shared" si="2"/>
        <v>23</v>
      </c>
    </row>
    <row r="33" spans="14:28" ht="26.25" customHeight="1" thickBot="1" x14ac:dyDescent="0.3">
      <c r="N33" s="250">
        <v>24</v>
      </c>
      <c r="O33" s="251"/>
      <c r="P33" s="251" t="s">
        <v>91</v>
      </c>
      <c r="Q33" s="252">
        <v>20</v>
      </c>
      <c r="R33" s="252">
        <v>4</v>
      </c>
      <c r="S33" s="252">
        <v>2</v>
      </c>
      <c r="T33" s="252">
        <v>14</v>
      </c>
      <c r="U33" s="252">
        <v>22</v>
      </c>
      <c r="V33" s="252">
        <v>53</v>
      </c>
      <c r="W33" s="253">
        <f t="shared" si="4"/>
        <v>-31</v>
      </c>
      <c r="X33" s="254">
        <f t="shared" si="5"/>
        <v>14</v>
      </c>
      <c r="Y33" s="188">
        <f t="shared" si="6"/>
        <v>0.7</v>
      </c>
      <c r="Z33" s="762"/>
      <c r="AA33" s="763"/>
      <c r="AB33" s="344">
        <f t="shared" si="2"/>
        <v>24</v>
      </c>
    </row>
    <row r="34" spans="14:28" ht="26.25" customHeight="1" x14ac:dyDescent="0.25">
      <c r="N34" s="215">
        <v>25</v>
      </c>
      <c r="O34" s="216"/>
      <c r="P34" s="216" t="s">
        <v>177</v>
      </c>
      <c r="Q34" s="217">
        <v>16</v>
      </c>
      <c r="R34" s="217">
        <v>7</v>
      </c>
      <c r="S34" s="217">
        <v>1</v>
      </c>
      <c r="T34" s="217">
        <v>8</v>
      </c>
      <c r="U34" s="217">
        <v>22</v>
      </c>
      <c r="V34" s="217">
        <v>32</v>
      </c>
      <c r="W34" s="218">
        <f t="shared" si="4"/>
        <v>-10</v>
      </c>
      <c r="X34" s="219">
        <f t="shared" si="5"/>
        <v>22</v>
      </c>
      <c r="Y34" s="117">
        <f t="shared" si="6"/>
        <v>1.375</v>
      </c>
      <c r="Z34" s="733" t="s">
        <v>193</v>
      </c>
      <c r="AA34" s="734"/>
      <c r="AB34" s="344">
        <f t="shared" si="2"/>
        <v>25</v>
      </c>
    </row>
    <row r="35" spans="14:28" ht="26.25" customHeight="1" thickBot="1" x14ac:dyDescent="0.3">
      <c r="N35" s="220">
        <v>26</v>
      </c>
      <c r="O35" s="221"/>
      <c r="P35" s="221" t="s">
        <v>178</v>
      </c>
      <c r="Q35" s="222">
        <v>16</v>
      </c>
      <c r="R35" s="222">
        <v>4</v>
      </c>
      <c r="S35" s="222">
        <v>5</v>
      </c>
      <c r="T35" s="222">
        <v>7</v>
      </c>
      <c r="U35" s="222">
        <v>30</v>
      </c>
      <c r="V35" s="222">
        <v>29</v>
      </c>
      <c r="W35" s="223">
        <f t="shared" si="4"/>
        <v>1</v>
      </c>
      <c r="X35" s="224">
        <f t="shared" si="5"/>
        <v>17</v>
      </c>
      <c r="Y35" s="187">
        <f t="shared" si="6"/>
        <v>1.0625</v>
      </c>
      <c r="Z35" s="737"/>
      <c r="AA35" s="738"/>
      <c r="AB35" s="344">
        <f t="shared" si="2"/>
        <v>26</v>
      </c>
    </row>
    <row r="36" spans="14:28" ht="26.25" customHeight="1" x14ac:dyDescent="0.25">
      <c r="N36" s="220">
        <v>27</v>
      </c>
      <c r="O36" s="221"/>
      <c r="P36" s="221" t="s">
        <v>179</v>
      </c>
      <c r="Q36" s="222">
        <v>14</v>
      </c>
      <c r="R36" s="222">
        <v>4</v>
      </c>
      <c r="S36" s="222">
        <v>3</v>
      </c>
      <c r="T36" s="222">
        <v>7</v>
      </c>
      <c r="U36" s="222">
        <v>18</v>
      </c>
      <c r="V36" s="222">
        <v>25</v>
      </c>
      <c r="W36" s="223">
        <f t="shared" si="4"/>
        <v>-7</v>
      </c>
      <c r="X36" s="224">
        <f t="shared" si="5"/>
        <v>15</v>
      </c>
      <c r="Y36" s="187">
        <f t="shared" si="6"/>
        <v>1.0714285714285714</v>
      </c>
      <c r="Z36" s="733" t="s">
        <v>194</v>
      </c>
      <c r="AA36" s="734"/>
      <c r="AB36" s="344">
        <f t="shared" si="2"/>
        <v>27</v>
      </c>
    </row>
    <row r="37" spans="14:28" ht="26.25" customHeight="1" thickBot="1" x14ac:dyDescent="0.3">
      <c r="N37" s="220">
        <v>28</v>
      </c>
      <c r="O37" s="221"/>
      <c r="P37" s="221" t="s">
        <v>180</v>
      </c>
      <c r="Q37" s="222">
        <v>14</v>
      </c>
      <c r="R37" s="222">
        <v>5</v>
      </c>
      <c r="S37" s="222">
        <v>0</v>
      </c>
      <c r="T37" s="222">
        <v>9</v>
      </c>
      <c r="U37" s="222">
        <v>18</v>
      </c>
      <c r="V37" s="222">
        <v>31</v>
      </c>
      <c r="W37" s="223">
        <f t="shared" si="4"/>
        <v>-13</v>
      </c>
      <c r="X37" s="224">
        <f t="shared" si="5"/>
        <v>15</v>
      </c>
      <c r="Y37" s="187">
        <f t="shared" si="6"/>
        <v>1.0714285714285714</v>
      </c>
      <c r="Z37" s="737"/>
      <c r="AA37" s="738"/>
      <c r="AB37" s="344">
        <f t="shared" si="2"/>
        <v>28</v>
      </c>
    </row>
    <row r="38" spans="14:28" ht="26.25" customHeight="1" x14ac:dyDescent="0.25">
      <c r="N38" s="220">
        <v>29</v>
      </c>
      <c r="O38" s="221"/>
      <c r="P38" s="221" t="s">
        <v>181</v>
      </c>
      <c r="Q38" s="222">
        <v>12</v>
      </c>
      <c r="R38" s="222">
        <v>3</v>
      </c>
      <c r="S38" s="222">
        <v>1</v>
      </c>
      <c r="T38" s="222">
        <v>8</v>
      </c>
      <c r="U38" s="222">
        <v>12</v>
      </c>
      <c r="V38" s="222">
        <v>32</v>
      </c>
      <c r="W38" s="223">
        <f t="shared" si="4"/>
        <v>-20</v>
      </c>
      <c r="X38" s="224">
        <f t="shared" si="5"/>
        <v>10</v>
      </c>
      <c r="Y38" s="187">
        <f t="shared" si="6"/>
        <v>0.83333333333333337</v>
      </c>
      <c r="Z38" s="800" t="s">
        <v>195</v>
      </c>
      <c r="AA38" s="801"/>
      <c r="AB38" s="344">
        <f t="shared" si="2"/>
        <v>29</v>
      </c>
    </row>
    <row r="39" spans="14:28" ht="26.25" customHeight="1" x14ac:dyDescent="0.25">
      <c r="N39" s="220">
        <v>30</v>
      </c>
      <c r="O39" s="221"/>
      <c r="P39" s="221" t="s">
        <v>182</v>
      </c>
      <c r="Q39" s="222">
        <v>12</v>
      </c>
      <c r="R39" s="222">
        <v>3</v>
      </c>
      <c r="S39" s="222">
        <v>0</v>
      </c>
      <c r="T39" s="222">
        <v>9</v>
      </c>
      <c r="U39" s="222">
        <v>13</v>
      </c>
      <c r="V39" s="222">
        <v>32</v>
      </c>
      <c r="W39" s="223">
        <f t="shared" si="4"/>
        <v>-19</v>
      </c>
      <c r="X39" s="224">
        <f t="shared" si="5"/>
        <v>9</v>
      </c>
      <c r="Y39" s="187">
        <f t="shared" si="6"/>
        <v>0.75</v>
      </c>
      <c r="Z39" s="802"/>
      <c r="AA39" s="803"/>
      <c r="AB39" s="344">
        <f t="shared" si="2"/>
        <v>30</v>
      </c>
    </row>
    <row r="40" spans="14:28" ht="26.25" customHeight="1" x14ac:dyDescent="0.25">
      <c r="N40" s="220">
        <v>31</v>
      </c>
      <c r="O40" s="221"/>
      <c r="P40" s="221" t="s">
        <v>183</v>
      </c>
      <c r="Q40" s="222">
        <v>14</v>
      </c>
      <c r="R40" s="222">
        <v>2</v>
      </c>
      <c r="S40" s="222">
        <v>2</v>
      </c>
      <c r="T40" s="222">
        <v>10</v>
      </c>
      <c r="U40" s="222">
        <v>12</v>
      </c>
      <c r="V40" s="222">
        <v>42</v>
      </c>
      <c r="W40" s="223">
        <f t="shared" si="4"/>
        <v>-30</v>
      </c>
      <c r="X40" s="224">
        <f t="shared" si="5"/>
        <v>8</v>
      </c>
      <c r="Y40" s="187">
        <f t="shared" si="6"/>
        <v>0.5714285714285714</v>
      </c>
      <c r="Z40" s="802"/>
      <c r="AA40" s="803"/>
      <c r="AB40" s="344">
        <f t="shared" si="2"/>
        <v>31</v>
      </c>
    </row>
    <row r="41" spans="14:28" ht="26.25" customHeight="1" thickBot="1" x14ac:dyDescent="0.3">
      <c r="N41" s="220">
        <v>32</v>
      </c>
      <c r="O41" s="221"/>
      <c r="P41" s="221" t="s">
        <v>184</v>
      </c>
      <c r="Q41" s="222">
        <v>12</v>
      </c>
      <c r="R41" s="222">
        <v>0</v>
      </c>
      <c r="S41" s="222">
        <v>1</v>
      </c>
      <c r="T41" s="222">
        <v>11</v>
      </c>
      <c r="U41" s="222">
        <v>6</v>
      </c>
      <c r="V41" s="222">
        <v>43</v>
      </c>
      <c r="W41" s="223">
        <f t="shared" si="4"/>
        <v>-37</v>
      </c>
      <c r="X41" s="224">
        <f t="shared" si="5"/>
        <v>1</v>
      </c>
      <c r="Y41" s="187">
        <f t="shared" si="6"/>
        <v>8.3333333333333329E-2</v>
      </c>
      <c r="Z41" s="804"/>
      <c r="AA41" s="805"/>
      <c r="AB41" s="344">
        <f t="shared" si="2"/>
        <v>32</v>
      </c>
    </row>
    <row r="42" spans="14:28" ht="26.25" customHeight="1" x14ac:dyDescent="0.25">
      <c r="N42" s="159">
        <v>33</v>
      </c>
      <c r="O42" s="160"/>
      <c r="P42" s="160" t="s">
        <v>185</v>
      </c>
      <c r="Q42" s="161">
        <v>12</v>
      </c>
      <c r="R42" s="161">
        <v>1</v>
      </c>
      <c r="S42" s="161">
        <v>3</v>
      </c>
      <c r="T42" s="161">
        <v>8</v>
      </c>
      <c r="U42" s="161">
        <v>13</v>
      </c>
      <c r="V42" s="161">
        <v>31</v>
      </c>
      <c r="W42" s="162">
        <f t="shared" si="4"/>
        <v>-18</v>
      </c>
      <c r="X42" s="179">
        <f t="shared" si="5"/>
        <v>6</v>
      </c>
      <c r="Y42" s="187">
        <f t="shared" si="6"/>
        <v>0.5</v>
      </c>
      <c r="Z42" s="800" t="s">
        <v>47</v>
      </c>
      <c r="AA42" s="801"/>
      <c r="AB42" s="344">
        <f t="shared" si="2"/>
        <v>33</v>
      </c>
    </row>
    <row r="43" spans="14:28" ht="26.25" customHeight="1" x14ac:dyDescent="0.25">
      <c r="N43" s="159">
        <v>34</v>
      </c>
      <c r="O43" s="160"/>
      <c r="P43" s="160" t="s">
        <v>186</v>
      </c>
      <c r="Q43" s="161">
        <v>12</v>
      </c>
      <c r="R43" s="161">
        <v>1</v>
      </c>
      <c r="S43" s="161">
        <v>1</v>
      </c>
      <c r="T43" s="161">
        <v>10</v>
      </c>
      <c r="U43" s="161">
        <v>10</v>
      </c>
      <c r="V43" s="161">
        <v>51</v>
      </c>
      <c r="W43" s="162">
        <f t="shared" si="4"/>
        <v>-41</v>
      </c>
      <c r="X43" s="179">
        <f t="shared" si="5"/>
        <v>4</v>
      </c>
      <c r="Y43" s="187">
        <f t="shared" si="6"/>
        <v>0.33333333333333331</v>
      </c>
      <c r="Z43" s="802"/>
      <c r="AA43" s="803"/>
      <c r="AB43" s="344">
        <f t="shared" si="2"/>
        <v>34</v>
      </c>
    </row>
    <row r="44" spans="14:28" ht="26.25" customHeight="1" x14ac:dyDescent="0.25">
      <c r="N44" s="159">
        <v>35</v>
      </c>
      <c r="O44" s="160"/>
      <c r="P44" s="160" t="s">
        <v>187</v>
      </c>
      <c r="Q44" s="161">
        <v>10</v>
      </c>
      <c r="R44" s="161">
        <v>0</v>
      </c>
      <c r="S44" s="161">
        <v>3</v>
      </c>
      <c r="T44" s="161">
        <v>7</v>
      </c>
      <c r="U44" s="161">
        <v>9</v>
      </c>
      <c r="V44" s="161">
        <v>24</v>
      </c>
      <c r="W44" s="162">
        <f t="shared" si="4"/>
        <v>-15</v>
      </c>
      <c r="X44" s="179">
        <f t="shared" si="5"/>
        <v>3</v>
      </c>
      <c r="Y44" s="187">
        <f t="shared" si="6"/>
        <v>0.3</v>
      </c>
      <c r="Z44" s="802"/>
      <c r="AA44" s="803"/>
      <c r="AB44" s="344">
        <f t="shared" si="2"/>
        <v>35</v>
      </c>
    </row>
    <row r="45" spans="14:28" ht="26.25" customHeight="1" x14ac:dyDescent="0.25">
      <c r="N45" s="159">
        <v>36</v>
      </c>
      <c r="O45" s="160"/>
      <c r="P45" s="160" t="s">
        <v>188</v>
      </c>
      <c r="Q45" s="161">
        <v>10</v>
      </c>
      <c r="R45" s="161">
        <v>1</v>
      </c>
      <c r="S45" s="161">
        <v>0</v>
      </c>
      <c r="T45" s="161">
        <v>9</v>
      </c>
      <c r="U45" s="161">
        <v>9</v>
      </c>
      <c r="V45" s="161">
        <v>35</v>
      </c>
      <c r="W45" s="162">
        <f t="shared" si="4"/>
        <v>-26</v>
      </c>
      <c r="X45" s="179">
        <f t="shared" si="5"/>
        <v>3</v>
      </c>
      <c r="Y45" s="187">
        <f t="shared" si="6"/>
        <v>0.3</v>
      </c>
      <c r="Z45" s="802"/>
      <c r="AA45" s="803"/>
      <c r="AB45" s="344">
        <f t="shared" si="2"/>
        <v>36</v>
      </c>
    </row>
    <row r="46" spans="14:28" ht="26.25" customHeight="1" thickBot="1" x14ac:dyDescent="0.3">
      <c r="N46" s="154">
        <v>37</v>
      </c>
      <c r="O46" s="155"/>
      <c r="P46" s="155" t="s">
        <v>189</v>
      </c>
      <c r="Q46" s="156">
        <v>10</v>
      </c>
      <c r="R46" s="156">
        <v>0</v>
      </c>
      <c r="S46" s="156">
        <v>0</v>
      </c>
      <c r="T46" s="156">
        <v>10</v>
      </c>
      <c r="U46" s="156">
        <v>4</v>
      </c>
      <c r="V46" s="156">
        <v>33</v>
      </c>
      <c r="W46" s="157">
        <f t="shared" si="4"/>
        <v>-29</v>
      </c>
      <c r="X46" s="185">
        <f t="shared" si="5"/>
        <v>0</v>
      </c>
      <c r="Y46" s="188">
        <f t="shared" si="6"/>
        <v>0</v>
      </c>
      <c r="Z46" s="804"/>
      <c r="AA46" s="805"/>
      <c r="AB46" s="344">
        <f t="shared" si="2"/>
        <v>37</v>
      </c>
    </row>
    <row r="47" spans="14:28" ht="26.25" customHeight="1" x14ac:dyDescent="0.25"/>
  </sheetData>
  <sheetProtection algorithmName="SHA-512" hashValue="9JuN1xuJ+ti9ydIyNR5GJ9UOLu6COZQGYKbsFiRL+7Nrq3u91Dr5ESzJPDTaxYXuF4qXt3b52prU2sf7oOCBnA==" saltValue="qK8ybnjIWzma9S5VMYkkzg==" spinCount="100000" sheet="1" selectLockedCells="1"/>
  <mergeCells count="25">
    <mergeCell ref="E11:L11"/>
    <mergeCell ref="E13:L13"/>
    <mergeCell ref="Z14:Z17"/>
    <mergeCell ref="E15:L15"/>
    <mergeCell ref="Z10:AA11"/>
    <mergeCell ref="Z12:AA13"/>
    <mergeCell ref="L1:O4"/>
    <mergeCell ref="C6:G6"/>
    <mergeCell ref="K6:L6"/>
    <mergeCell ref="N6:Y6"/>
    <mergeCell ref="C8:L9"/>
    <mergeCell ref="Q8:X8"/>
    <mergeCell ref="Z42:AA46"/>
    <mergeCell ref="E24:L24"/>
    <mergeCell ref="AA14:AA16"/>
    <mergeCell ref="AA18:AA21"/>
    <mergeCell ref="AA22:AA25"/>
    <mergeCell ref="Z34:AA35"/>
    <mergeCell ref="Z26:AA33"/>
    <mergeCell ref="E18:K18"/>
    <mergeCell ref="Z18:Z25"/>
    <mergeCell ref="E20:K20"/>
    <mergeCell ref="E22:K22"/>
    <mergeCell ref="Z36:AA37"/>
    <mergeCell ref="Z38:AA41"/>
  </mergeCells>
  <conditionalFormatting sqref="Q12:V12">
    <cfRule type="expression" dxfId="240" priority="18">
      <formula>$Q$11=7</formula>
    </cfRule>
  </conditionalFormatting>
  <conditionalFormatting sqref="Q11:V11">
    <cfRule type="expression" dxfId="239" priority="17">
      <formula>$Q$11=7</formula>
    </cfRule>
  </conditionalFormatting>
  <conditionalFormatting sqref="Q10:X10 X11:X12 W11:W18">
    <cfRule type="expression" dxfId="238" priority="16">
      <formula>$Q$11=7</formula>
    </cfRule>
  </conditionalFormatting>
  <conditionalFormatting sqref="Q13:V14">
    <cfRule type="expression" dxfId="237" priority="15">
      <formula>$Q$11=7</formula>
    </cfRule>
  </conditionalFormatting>
  <conditionalFormatting sqref="X13:X18">
    <cfRule type="expression" dxfId="236" priority="14">
      <formula>$Q$11=7</formula>
    </cfRule>
  </conditionalFormatting>
  <conditionalFormatting sqref="Y12">
    <cfRule type="expression" dxfId="235" priority="13">
      <formula>$Q$11=7</formula>
    </cfRule>
  </conditionalFormatting>
  <conditionalFormatting sqref="Y11">
    <cfRule type="expression" dxfId="234" priority="12">
      <formula>$Q$11=7</formula>
    </cfRule>
  </conditionalFormatting>
  <conditionalFormatting sqref="Y10">
    <cfRule type="expression" dxfId="233" priority="11">
      <formula>$Q$11=7</formula>
    </cfRule>
  </conditionalFormatting>
  <conditionalFormatting sqref="Y13:Y18">
    <cfRule type="expression" dxfId="232" priority="10">
      <formula>$Q$11=7</formula>
    </cfRule>
  </conditionalFormatting>
  <conditionalFormatting sqref="Q15:V18">
    <cfRule type="expression" dxfId="231" priority="9">
      <formula>$Q$11=7</formula>
    </cfRule>
  </conditionalFormatting>
  <conditionalFormatting sqref="W26:W46">
    <cfRule type="expression" dxfId="230" priority="8">
      <formula>$Q$11=7</formula>
    </cfRule>
  </conditionalFormatting>
  <conditionalFormatting sqref="X26:X46">
    <cfRule type="expression" dxfId="229" priority="7">
      <formula>$Q$11=7</formula>
    </cfRule>
  </conditionalFormatting>
  <conditionalFormatting sqref="Y26:Y46">
    <cfRule type="expression" dxfId="228" priority="6">
      <formula>$Q$11=7</formula>
    </cfRule>
  </conditionalFormatting>
  <conditionalFormatting sqref="Q21:V46">
    <cfRule type="expression" dxfId="227" priority="5">
      <formula>$Q$11=7</formula>
    </cfRule>
  </conditionalFormatting>
  <conditionalFormatting sqref="W19:W25">
    <cfRule type="expression" dxfId="226" priority="4">
      <formula>$Q$11=7</formula>
    </cfRule>
  </conditionalFormatting>
  <conditionalFormatting sqref="X19:X25">
    <cfRule type="expression" dxfId="225" priority="3">
      <formula>$Q$11=7</formula>
    </cfRule>
  </conditionalFormatting>
  <conditionalFormatting sqref="Y19:Y25">
    <cfRule type="expression" dxfId="224" priority="2">
      <formula>$Q$11=7</formula>
    </cfRule>
  </conditionalFormatting>
  <conditionalFormatting sqref="Q19:V20">
    <cfRule type="expression" dxfId="223" priority="1">
      <formula>$Q$11=7</formula>
    </cfRule>
  </conditionalFormatting>
  <pageMargins left="0" right="0" top="0.15748031496062992" bottom="0.15748031496062992" header="0.31496062992125984" footer="0.31496062992125984"/>
  <pageSetup paperSize="9" scale="6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B49"/>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820" t="s">
        <v>158</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159</v>
      </c>
      <c r="D6" s="526"/>
      <c r="E6" s="526"/>
      <c r="F6" s="526"/>
      <c r="G6" s="527"/>
      <c r="H6" s="92"/>
      <c r="I6" s="92"/>
      <c r="J6" s="92"/>
      <c r="K6" s="776" t="s">
        <v>160</v>
      </c>
      <c r="L6" s="777"/>
      <c r="M6" s="92"/>
      <c r="N6" s="778" t="s">
        <v>136</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132</v>
      </c>
      <c r="Q10" s="98">
        <v>30</v>
      </c>
      <c r="R10" s="98">
        <v>25</v>
      </c>
      <c r="S10" s="98">
        <v>4</v>
      </c>
      <c r="T10" s="98">
        <v>1</v>
      </c>
      <c r="U10" s="98">
        <v>98</v>
      </c>
      <c r="V10" s="98">
        <v>14</v>
      </c>
      <c r="W10" s="99">
        <f>U10-V10</f>
        <v>84</v>
      </c>
      <c r="X10" s="100">
        <f>R10*3+S10</f>
        <v>79</v>
      </c>
      <c r="Y10" s="117">
        <f>X10/Q10</f>
        <v>2.6333333333333333</v>
      </c>
      <c r="Z10" s="760" t="s">
        <v>65</v>
      </c>
      <c r="AA10" s="761"/>
      <c r="AB10" s="344">
        <f>N10</f>
        <v>1</v>
      </c>
    </row>
    <row r="11" spans="1:28" ht="26.25" customHeight="1" thickTop="1" thickBot="1" x14ac:dyDescent="0.3">
      <c r="C11" s="64" t="s">
        <v>25</v>
      </c>
      <c r="E11" s="764" t="str">
        <f>P10</f>
        <v>Blazej_Bdg</v>
      </c>
      <c r="F11" s="764"/>
      <c r="G11" s="764"/>
      <c r="H11" s="764"/>
      <c r="I11" s="764"/>
      <c r="J11" s="764"/>
      <c r="K11" s="764"/>
      <c r="L11" s="765"/>
      <c r="N11" s="120">
        <v>2</v>
      </c>
      <c r="O11" s="121"/>
      <c r="P11" s="122" t="s">
        <v>163</v>
      </c>
      <c r="Q11" s="123">
        <v>30</v>
      </c>
      <c r="R11" s="123">
        <v>21</v>
      </c>
      <c r="S11" s="123">
        <v>2</v>
      </c>
      <c r="T11" s="123">
        <v>7</v>
      </c>
      <c r="U11" s="123">
        <v>71</v>
      </c>
      <c r="V11" s="123">
        <v>44</v>
      </c>
      <c r="W11" s="124">
        <f t="shared" ref="W11:W25" si="0">U11-V11</f>
        <v>27</v>
      </c>
      <c r="X11" s="125">
        <f t="shared" ref="X11:X25" si="1">R11*3+S11</f>
        <v>65</v>
      </c>
      <c r="Y11" s="126">
        <f>X11/Q11</f>
        <v>2.1666666666666665</v>
      </c>
      <c r="Z11" s="762"/>
      <c r="AA11" s="763"/>
      <c r="AB11" s="344">
        <f t="shared" ref="AB11:AB48" si="2">N11</f>
        <v>2</v>
      </c>
    </row>
    <row r="12" spans="1:28" ht="26.25" customHeight="1" thickTop="1" thickBot="1" x14ac:dyDescent="0.3">
      <c r="C12" s="73"/>
      <c r="D12" s="61"/>
      <c r="N12" s="127">
        <v>3</v>
      </c>
      <c r="O12" s="128"/>
      <c r="P12" s="128" t="s">
        <v>59</v>
      </c>
      <c r="Q12" s="129">
        <v>32</v>
      </c>
      <c r="R12" s="129">
        <v>20</v>
      </c>
      <c r="S12" s="129">
        <v>2</v>
      </c>
      <c r="T12" s="129">
        <v>10</v>
      </c>
      <c r="U12" s="129">
        <v>99</v>
      </c>
      <c r="V12" s="129">
        <v>37</v>
      </c>
      <c r="W12" s="130">
        <f t="shared" si="0"/>
        <v>62</v>
      </c>
      <c r="X12" s="131">
        <f t="shared" si="1"/>
        <v>62</v>
      </c>
      <c r="Y12" s="117">
        <f>X12/Q12</f>
        <v>1.9375</v>
      </c>
      <c r="Z12" s="760" t="s">
        <v>66</v>
      </c>
      <c r="AA12" s="761"/>
      <c r="AB12" s="344">
        <f t="shared" si="2"/>
        <v>3</v>
      </c>
    </row>
    <row r="13" spans="1:28" ht="26.25" customHeight="1" thickTop="1" thickBot="1" x14ac:dyDescent="0.3">
      <c r="C13" s="65" t="s">
        <v>26</v>
      </c>
      <c r="D13" s="62"/>
      <c r="E13" s="766" t="str">
        <f>P11</f>
        <v>lemonheadiv</v>
      </c>
      <c r="F13" s="766"/>
      <c r="G13" s="766"/>
      <c r="H13" s="766"/>
      <c r="I13" s="766"/>
      <c r="J13" s="766"/>
      <c r="K13" s="766"/>
      <c r="L13" s="767"/>
      <c r="N13" s="105">
        <v>4</v>
      </c>
      <c r="O13" s="106"/>
      <c r="P13" s="106" t="s">
        <v>94</v>
      </c>
      <c r="Q13" s="107">
        <v>30</v>
      </c>
      <c r="R13" s="107">
        <v>18</v>
      </c>
      <c r="S13" s="107">
        <v>4</v>
      </c>
      <c r="T13" s="107">
        <v>8</v>
      </c>
      <c r="U13" s="107">
        <v>53</v>
      </c>
      <c r="V13" s="107">
        <v>36</v>
      </c>
      <c r="W13" s="108">
        <f t="shared" si="0"/>
        <v>17</v>
      </c>
      <c r="X13" s="109">
        <f t="shared" si="1"/>
        <v>58</v>
      </c>
      <c r="Y13" s="186">
        <f>X13/Q13</f>
        <v>1.9333333333333333</v>
      </c>
      <c r="Z13" s="762"/>
      <c r="AA13" s="763"/>
      <c r="AB13" s="344">
        <f t="shared" si="2"/>
        <v>4</v>
      </c>
    </row>
    <row r="14" spans="1:28" ht="26.25" customHeight="1" thickTop="1" thickBot="1" x14ac:dyDescent="0.3">
      <c r="C14" s="73"/>
      <c r="D14" s="61"/>
      <c r="N14" s="132">
        <v>5</v>
      </c>
      <c r="O14" s="133"/>
      <c r="P14" s="134" t="s">
        <v>156</v>
      </c>
      <c r="Q14" s="135">
        <v>26</v>
      </c>
      <c r="R14" s="135">
        <v>14</v>
      </c>
      <c r="S14" s="135">
        <v>4</v>
      </c>
      <c r="T14" s="135">
        <v>8</v>
      </c>
      <c r="U14" s="135">
        <v>66</v>
      </c>
      <c r="V14" s="135">
        <v>36</v>
      </c>
      <c r="W14" s="136">
        <f t="shared" si="0"/>
        <v>30</v>
      </c>
      <c r="X14" s="137">
        <f t="shared" si="1"/>
        <v>46</v>
      </c>
      <c r="Y14" s="117">
        <f>X14/Q14</f>
        <v>1.7692307692307692</v>
      </c>
      <c r="Z14" s="747" t="s">
        <v>67</v>
      </c>
      <c r="AA14" s="272" t="s">
        <v>190</v>
      </c>
      <c r="AB14" s="344">
        <f t="shared" si="2"/>
        <v>5</v>
      </c>
    </row>
    <row r="15" spans="1:28" ht="26.25" customHeight="1" thickTop="1" thickBot="1" x14ac:dyDescent="0.3">
      <c r="C15" s="66" t="s">
        <v>27</v>
      </c>
      <c r="D15" s="62"/>
      <c r="E15" s="768" t="str">
        <f>P12</f>
        <v>Playaveli</v>
      </c>
      <c r="F15" s="768"/>
      <c r="G15" s="768"/>
      <c r="H15" s="768"/>
      <c r="I15" s="768"/>
      <c r="J15" s="768"/>
      <c r="K15" s="768"/>
      <c r="L15" s="769"/>
      <c r="N15" s="138">
        <v>6</v>
      </c>
      <c r="O15" s="139"/>
      <c r="P15" s="140" t="s">
        <v>139</v>
      </c>
      <c r="Q15" s="141">
        <v>26</v>
      </c>
      <c r="R15" s="141">
        <v>16</v>
      </c>
      <c r="S15" s="141">
        <v>3</v>
      </c>
      <c r="T15" s="141">
        <v>7</v>
      </c>
      <c r="U15" s="141">
        <v>66</v>
      </c>
      <c r="V15" s="141">
        <v>27</v>
      </c>
      <c r="W15" s="142">
        <f t="shared" si="0"/>
        <v>39</v>
      </c>
      <c r="X15" s="143">
        <f t="shared" si="1"/>
        <v>51</v>
      </c>
      <c r="Y15" s="119">
        <f t="shared" ref="Y15:Y25" si="3">X15/Q15</f>
        <v>1.9615384615384615</v>
      </c>
      <c r="Z15" s="748"/>
      <c r="AA15" s="810" t="s">
        <v>191</v>
      </c>
      <c r="AB15" s="344">
        <f t="shared" si="2"/>
        <v>6</v>
      </c>
    </row>
    <row r="16" spans="1:28" ht="26.25" customHeight="1" thickTop="1" thickBot="1" x14ac:dyDescent="0.3">
      <c r="E16" s="71"/>
      <c r="F16" s="55"/>
      <c r="G16" s="55"/>
      <c r="N16" s="138">
        <v>7</v>
      </c>
      <c r="O16" s="140"/>
      <c r="P16" s="140" t="s">
        <v>80</v>
      </c>
      <c r="Q16" s="141">
        <v>24</v>
      </c>
      <c r="R16" s="141">
        <v>12</v>
      </c>
      <c r="S16" s="141">
        <v>1</v>
      </c>
      <c r="T16" s="141">
        <v>11</v>
      </c>
      <c r="U16" s="141">
        <v>82</v>
      </c>
      <c r="V16" s="141">
        <v>35</v>
      </c>
      <c r="W16" s="142">
        <f t="shared" si="0"/>
        <v>47</v>
      </c>
      <c r="X16" s="143">
        <f t="shared" si="1"/>
        <v>37</v>
      </c>
      <c r="Y16" s="119">
        <f t="shared" si="3"/>
        <v>1.5416666666666667</v>
      </c>
      <c r="Z16" s="748"/>
      <c r="AA16" s="770"/>
      <c r="AB16" s="344">
        <f t="shared" si="2"/>
        <v>7</v>
      </c>
    </row>
    <row r="17" spans="1:28" ht="26.25" customHeight="1" thickTop="1" thickBot="1" x14ac:dyDescent="0.3">
      <c r="C17" s="87"/>
      <c r="D17" s="88"/>
      <c r="E17" s="87"/>
      <c r="F17" s="88"/>
      <c r="G17" s="88"/>
      <c r="H17" s="87"/>
      <c r="I17" s="87"/>
      <c r="J17" s="87"/>
      <c r="K17" s="87"/>
      <c r="L17" s="87"/>
      <c r="N17" s="144">
        <v>8</v>
      </c>
      <c r="O17" s="145"/>
      <c r="P17" s="145" t="s">
        <v>87</v>
      </c>
      <c r="Q17" s="146">
        <v>24</v>
      </c>
      <c r="R17" s="146">
        <v>11</v>
      </c>
      <c r="S17" s="146">
        <v>3</v>
      </c>
      <c r="T17" s="146">
        <v>10</v>
      </c>
      <c r="U17" s="146">
        <v>40</v>
      </c>
      <c r="V17" s="146">
        <v>37</v>
      </c>
      <c r="W17" s="147">
        <f t="shared" si="0"/>
        <v>3</v>
      </c>
      <c r="X17" s="148">
        <f t="shared" si="1"/>
        <v>36</v>
      </c>
      <c r="Y17" s="186">
        <f t="shared" si="3"/>
        <v>1.5</v>
      </c>
      <c r="Z17" s="749"/>
      <c r="AA17" s="771"/>
      <c r="AB17" s="344">
        <f t="shared" si="2"/>
        <v>8</v>
      </c>
    </row>
    <row r="18" spans="1:28" ht="26.25" customHeight="1" thickBot="1" x14ac:dyDescent="0.3">
      <c r="A18" s="55"/>
      <c r="C18" s="83" t="s">
        <v>44</v>
      </c>
      <c r="E18" s="745" t="s">
        <v>80</v>
      </c>
      <c r="F18" s="745"/>
      <c r="G18" s="745"/>
      <c r="H18" s="745"/>
      <c r="I18" s="745"/>
      <c r="J18" s="745"/>
      <c r="K18" s="746"/>
      <c r="L18" s="166" t="s">
        <v>161</v>
      </c>
      <c r="N18" s="169">
        <v>9</v>
      </c>
      <c r="O18" s="170"/>
      <c r="P18" s="170" t="s">
        <v>168</v>
      </c>
      <c r="Q18" s="171">
        <v>22</v>
      </c>
      <c r="R18" s="171">
        <v>11</v>
      </c>
      <c r="S18" s="171">
        <v>1</v>
      </c>
      <c r="T18" s="171">
        <v>10</v>
      </c>
      <c r="U18" s="171">
        <v>60</v>
      </c>
      <c r="V18" s="171">
        <v>47</v>
      </c>
      <c r="W18" s="172">
        <f t="shared" si="0"/>
        <v>13</v>
      </c>
      <c r="X18" s="173">
        <f t="shared" si="1"/>
        <v>34</v>
      </c>
      <c r="Y18" s="117">
        <f t="shared" si="3"/>
        <v>1.5454545454545454</v>
      </c>
      <c r="Z18" s="747" t="s">
        <v>104</v>
      </c>
      <c r="AA18" s="272" t="s">
        <v>190</v>
      </c>
      <c r="AB18" s="344">
        <f t="shared" si="2"/>
        <v>9</v>
      </c>
    </row>
    <row r="19" spans="1:28" ht="26.25" customHeight="1" x14ac:dyDescent="0.25">
      <c r="A19" s="55"/>
      <c r="N19" s="174">
        <v>10</v>
      </c>
      <c r="O19" s="175"/>
      <c r="P19" s="175" t="s">
        <v>151</v>
      </c>
      <c r="Q19" s="176">
        <v>22</v>
      </c>
      <c r="R19" s="176">
        <v>17</v>
      </c>
      <c r="S19" s="176">
        <v>2</v>
      </c>
      <c r="T19" s="176">
        <v>3</v>
      </c>
      <c r="U19" s="176">
        <v>55</v>
      </c>
      <c r="V19" s="176">
        <v>29</v>
      </c>
      <c r="W19" s="177">
        <f t="shared" si="0"/>
        <v>26</v>
      </c>
      <c r="X19" s="178">
        <f t="shared" si="1"/>
        <v>53</v>
      </c>
      <c r="Y19" s="119">
        <f t="shared" si="3"/>
        <v>2.4090909090909092</v>
      </c>
      <c r="Z19" s="748"/>
      <c r="AA19" s="810" t="s">
        <v>191</v>
      </c>
      <c r="AB19" s="344">
        <f t="shared" si="2"/>
        <v>10</v>
      </c>
    </row>
    <row r="20" spans="1:28" ht="26.25" customHeight="1" x14ac:dyDescent="0.25">
      <c r="A20" s="55"/>
      <c r="C20" s="89" t="s">
        <v>43</v>
      </c>
      <c r="E20" s="750" t="s">
        <v>132</v>
      </c>
      <c r="F20" s="750"/>
      <c r="G20" s="750"/>
      <c r="H20" s="750"/>
      <c r="I20" s="750"/>
      <c r="J20" s="750"/>
      <c r="K20" s="751"/>
      <c r="L20" s="167" t="s">
        <v>162</v>
      </c>
      <c r="N20" s="174">
        <v>11</v>
      </c>
      <c r="O20" s="175"/>
      <c r="P20" s="175" t="s">
        <v>110</v>
      </c>
      <c r="Q20" s="176">
        <v>24</v>
      </c>
      <c r="R20" s="176">
        <v>15</v>
      </c>
      <c r="S20" s="176">
        <v>3</v>
      </c>
      <c r="T20" s="176">
        <v>6</v>
      </c>
      <c r="U20" s="176">
        <v>68</v>
      </c>
      <c r="V20" s="176">
        <v>33</v>
      </c>
      <c r="W20" s="177">
        <f t="shared" si="0"/>
        <v>35</v>
      </c>
      <c r="X20" s="178">
        <f t="shared" si="1"/>
        <v>48</v>
      </c>
      <c r="Y20" s="119">
        <f t="shared" si="3"/>
        <v>2</v>
      </c>
      <c r="Z20" s="748"/>
      <c r="AA20" s="770"/>
      <c r="AB20" s="344">
        <f t="shared" si="2"/>
        <v>11</v>
      </c>
    </row>
    <row r="21" spans="1:28" ht="26.25" customHeight="1" thickBot="1" x14ac:dyDescent="0.3">
      <c r="A21" s="55"/>
      <c r="N21" s="174">
        <v>12</v>
      </c>
      <c r="O21" s="175"/>
      <c r="P21" s="175" t="s">
        <v>126</v>
      </c>
      <c r="Q21" s="176">
        <v>24</v>
      </c>
      <c r="R21" s="176">
        <v>10</v>
      </c>
      <c r="S21" s="176">
        <v>3</v>
      </c>
      <c r="T21" s="176">
        <v>11</v>
      </c>
      <c r="U21" s="176">
        <v>46</v>
      </c>
      <c r="V21" s="176">
        <v>44</v>
      </c>
      <c r="W21" s="177">
        <f t="shared" si="0"/>
        <v>2</v>
      </c>
      <c r="X21" s="178">
        <f t="shared" si="1"/>
        <v>33</v>
      </c>
      <c r="Y21" s="119">
        <f t="shared" si="3"/>
        <v>1.375</v>
      </c>
      <c r="Z21" s="748"/>
      <c r="AA21" s="771"/>
      <c r="AB21" s="344">
        <f t="shared" si="2"/>
        <v>12</v>
      </c>
    </row>
    <row r="22" spans="1:28" ht="26.25" customHeight="1" x14ac:dyDescent="0.25">
      <c r="A22" s="55"/>
      <c r="C22" s="90" t="s">
        <v>45</v>
      </c>
      <c r="E22" s="730" t="s">
        <v>80</v>
      </c>
      <c r="F22" s="730"/>
      <c r="G22" s="730"/>
      <c r="H22" s="730"/>
      <c r="I22" s="730"/>
      <c r="J22" s="730"/>
      <c r="K22" s="731"/>
      <c r="L22" s="168" t="s">
        <v>334</v>
      </c>
      <c r="N22" s="174">
        <v>13</v>
      </c>
      <c r="O22" s="175"/>
      <c r="P22" s="175" t="s">
        <v>294</v>
      </c>
      <c r="Q22" s="176">
        <v>22</v>
      </c>
      <c r="R22" s="176">
        <v>15</v>
      </c>
      <c r="S22" s="176">
        <v>2</v>
      </c>
      <c r="T22" s="176">
        <v>5</v>
      </c>
      <c r="U22" s="176">
        <v>61</v>
      </c>
      <c r="V22" s="176">
        <v>28</v>
      </c>
      <c r="W22" s="177">
        <f t="shared" si="0"/>
        <v>33</v>
      </c>
      <c r="X22" s="178">
        <f t="shared" si="1"/>
        <v>47</v>
      </c>
      <c r="Y22" s="119">
        <f t="shared" si="3"/>
        <v>2.1363636363636362</v>
      </c>
      <c r="Z22" s="748"/>
      <c r="AA22" s="810" t="s">
        <v>192</v>
      </c>
      <c r="AB22" s="344">
        <f t="shared" si="2"/>
        <v>13</v>
      </c>
    </row>
    <row r="23" spans="1:28" ht="26.25" customHeight="1" x14ac:dyDescent="0.25">
      <c r="N23" s="174">
        <v>14</v>
      </c>
      <c r="O23" s="175"/>
      <c r="P23" s="175" t="s">
        <v>83</v>
      </c>
      <c r="Q23" s="176">
        <v>22</v>
      </c>
      <c r="R23" s="176">
        <v>14</v>
      </c>
      <c r="S23" s="176">
        <v>2</v>
      </c>
      <c r="T23" s="176">
        <v>6</v>
      </c>
      <c r="U23" s="176">
        <v>57</v>
      </c>
      <c r="V23" s="176">
        <v>32</v>
      </c>
      <c r="W23" s="177">
        <f t="shared" si="0"/>
        <v>25</v>
      </c>
      <c r="X23" s="178">
        <f t="shared" si="1"/>
        <v>44</v>
      </c>
      <c r="Y23" s="119">
        <f t="shared" si="3"/>
        <v>2</v>
      </c>
      <c r="Z23" s="748"/>
      <c r="AA23" s="770"/>
      <c r="AB23" s="344">
        <f t="shared" si="2"/>
        <v>14</v>
      </c>
    </row>
    <row r="24" spans="1:28" ht="26.25" customHeight="1" x14ac:dyDescent="0.25">
      <c r="C24" s="276" t="s">
        <v>333</v>
      </c>
      <c r="D24" s="62"/>
      <c r="E24" s="759" t="str">
        <f>P34</f>
        <v>Paider</v>
      </c>
      <c r="F24" s="759"/>
      <c r="G24" s="759"/>
      <c r="H24" s="759"/>
      <c r="I24" s="759"/>
      <c r="J24" s="759"/>
      <c r="K24" s="759"/>
      <c r="L24" s="759"/>
      <c r="N24" s="174">
        <v>15</v>
      </c>
      <c r="O24" s="175"/>
      <c r="P24" s="175" t="s">
        <v>37</v>
      </c>
      <c r="Q24" s="176">
        <v>24</v>
      </c>
      <c r="R24" s="176">
        <v>14</v>
      </c>
      <c r="S24" s="176">
        <v>0</v>
      </c>
      <c r="T24" s="176">
        <v>10</v>
      </c>
      <c r="U24" s="176">
        <v>48</v>
      </c>
      <c r="V24" s="176">
        <v>38</v>
      </c>
      <c r="W24" s="177">
        <f t="shared" si="0"/>
        <v>10</v>
      </c>
      <c r="X24" s="178">
        <f t="shared" si="1"/>
        <v>42</v>
      </c>
      <c r="Y24" s="119">
        <f t="shared" si="3"/>
        <v>1.75</v>
      </c>
      <c r="Z24" s="748"/>
      <c r="AA24" s="770"/>
      <c r="AB24" s="344">
        <f t="shared" si="2"/>
        <v>15</v>
      </c>
    </row>
    <row r="25" spans="1:28" ht="26.25" customHeight="1" thickBot="1" x14ac:dyDescent="0.3">
      <c r="N25" s="180">
        <v>16</v>
      </c>
      <c r="O25" s="181"/>
      <c r="P25" s="181" t="s">
        <v>173</v>
      </c>
      <c r="Q25" s="182">
        <v>22</v>
      </c>
      <c r="R25" s="182">
        <v>11</v>
      </c>
      <c r="S25" s="182">
        <v>5</v>
      </c>
      <c r="T25" s="182">
        <v>6</v>
      </c>
      <c r="U25" s="182">
        <v>57</v>
      </c>
      <c r="V25" s="182">
        <v>31</v>
      </c>
      <c r="W25" s="183">
        <f t="shared" si="0"/>
        <v>26</v>
      </c>
      <c r="X25" s="184">
        <f t="shared" si="1"/>
        <v>38</v>
      </c>
      <c r="Y25" s="186">
        <f t="shared" si="3"/>
        <v>1.7272727272727273</v>
      </c>
      <c r="Z25" s="748"/>
      <c r="AA25" s="771"/>
      <c r="AB25" s="344">
        <f t="shared" si="2"/>
        <v>16</v>
      </c>
    </row>
    <row r="26" spans="1:28" ht="26.25" customHeight="1" x14ac:dyDescent="0.25">
      <c r="N26" s="200">
        <v>17</v>
      </c>
      <c r="O26" s="201"/>
      <c r="P26" s="201" t="s">
        <v>323</v>
      </c>
      <c r="Q26" s="202">
        <v>22</v>
      </c>
      <c r="R26" s="202">
        <v>10</v>
      </c>
      <c r="S26" s="202">
        <v>2</v>
      </c>
      <c r="T26" s="202">
        <v>10</v>
      </c>
      <c r="U26" s="202">
        <v>57</v>
      </c>
      <c r="V26" s="202">
        <v>49</v>
      </c>
      <c r="W26" s="203">
        <f>U26-V26</f>
        <v>8</v>
      </c>
      <c r="X26" s="204">
        <f>R26*3+S26</f>
        <v>32</v>
      </c>
      <c r="Y26" s="117">
        <f>X26/Q26</f>
        <v>1.4545454545454546</v>
      </c>
      <c r="Z26" s="833" t="s">
        <v>329</v>
      </c>
      <c r="AA26" s="834"/>
      <c r="AB26" s="344">
        <f t="shared" si="2"/>
        <v>17</v>
      </c>
    </row>
    <row r="27" spans="1:28" ht="26.25" customHeight="1" x14ac:dyDescent="0.25">
      <c r="N27" s="205">
        <v>18</v>
      </c>
      <c r="O27" s="206"/>
      <c r="P27" s="206" t="s">
        <v>174</v>
      </c>
      <c r="Q27" s="207">
        <v>22</v>
      </c>
      <c r="R27" s="207">
        <v>10</v>
      </c>
      <c r="S27" s="207">
        <v>2</v>
      </c>
      <c r="T27" s="207">
        <v>10</v>
      </c>
      <c r="U27" s="207">
        <v>51</v>
      </c>
      <c r="V27" s="207">
        <v>45</v>
      </c>
      <c r="W27" s="208">
        <f>U27-V27</f>
        <v>6</v>
      </c>
      <c r="X27" s="209">
        <f>R27*3+S27</f>
        <v>32</v>
      </c>
      <c r="Y27" s="187">
        <f>X27/Q27</f>
        <v>1.4545454545454546</v>
      </c>
      <c r="Z27" s="835"/>
      <c r="AA27" s="836"/>
      <c r="AB27" s="344">
        <f t="shared" si="2"/>
        <v>18</v>
      </c>
    </row>
    <row r="28" spans="1:28" ht="26.25" customHeight="1" x14ac:dyDescent="0.25">
      <c r="N28" s="205">
        <v>19</v>
      </c>
      <c r="O28" s="206"/>
      <c r="P28" s="206" t="s">
        <v>61</v>
      </c>
      <c r="Q28" s="207">
        <v>20</v>
      </c>
      <c r="R28" s="207">
        <v>9</v>
      </c>
      <c r="S28" s="207">
        <v>1</v>
      </c>
      <c r="T28" s="207">
        <v>10</v>
      </c>
      <c r="U28" s="207">
        <v>62</v>
      </c>
      <c r="V28" s="207">
        <v>37</v>
      </c>
      <c r="W28" s="208">
        <f t="shared" ref="W28:W48" si="4">U28-V28</f>
        <v>25</v>
      </c>
      <c r="X28" s="209">
        <f t="shared" ref="X28:X48" si="5">R28*3+S28</f>
        <v>28</v>
      </c>
      <c r="Y28" s="187">
        <f t="shared" ref="Y28:Y48" si="6">X28/Q28</f>
        <v>1.4</v>
      </c>
      <c r="Z28" s="835"/>
      <c r="AA28" s="836"/>
      <c r="AB28" s="344">
        <f t="shared" si="2"/>
        <v>19</v>
      </c>
    </row>
    <row r="29" spans="1:28" ht="26.25" customHeight="1" x14ac:dyDescent="0.25">
      <c r="N29" s="205">
        <v>20</v>
      </c>
      <c r="O29" s="206"/>
      <c r="P29" s="206" t="s">
        <v>169</v>
      </c>
      <c r="Q29" s="207">
        <v>22</v>
      </c>
      <c r="R29" s="207">
        <v>9</v>
      </c>
      <c r="S29" s="207">
        <v>1</v>
      </c>
      <c r="T29" s="207">
        <v>12</v>
      </c>
      <c r="U29" s="207">
        <v>51</v>
      </c>
      <c r="V29" s="207">
        <v>65</v>
      </c>
      <c r="W29" s="208">
        <f t="shared" si="4"/>
        <v>-14</v>
      </c>
      <c r="X29" s="209">
        <f t="shared" si="5"/>
        <v>28</v>
      </c>
      <c r="Y29" s="187">
        <f t="shared" si="6"/>
        <v>1.2727272727272727</v>
      </c>
      <c r="Z29" s="835"/>
      <c r="AA29" s="836"/>
      <c r="AB29" s="344">
        <f t="shared" si="2"/>
        <v>20</v>
      </c>
    </row>
    <row r="30" spans="1:28" ht="26.25" customHeight="1" x14ac:dyDescent="0.25">
      <c r="N30" s="205">
        <v>21</v>
      </c>
      <c r="O30" s="206"/>
      <c r="P30" s="206" t="s">
        <v>287</v>
      </c>
      <c r="Q30" s="207">
        <v>20</v>
      </c>
      <c r="R30" s="207">
        <v>6</v>
      </c>
      <c r="S30" s="207">
        <v>4</v>
      </c>
      <c r="T30" s="207">
        <v>10</v>
      </c>
      <c r="U30" s="207">
        <v>26</v>
      </c>
      <c r="V30" s="207">
        <v>37</v>
      </c>
      <c r="W30" s="208">
        <f t="shared" si="4"/>
        <v>-11</v>
      </c>
      <c r="X30" s="209">
        <f t="shared" si="5"/>
        <v>22</v>
      </c>
      <c r="Y30" s="187">
        <f t="shared" si="6"/>
        <v>1.1000000000000001</v>
      </c>
      <c r="Z30" s="835"/>
      <c r="AA30" s="836"/>
      <c r="AB30" s="344">
        <f t="shared" si="2"/>
        <v>21</v>
      </c>
    </row>
    <row r="31" spans="1:28" ht="26.25" customHeight="1" x14ac:dyDescent="0.25">
      <c r="N31" s="205">
        <v>22</v>
      </c>
      <c r="O31" s="206"/>
      <c r="P31" s="206" t="s">
        <v>280</v>
      </c>
      <c r="Q31" s="207">
        <v>18</v>
      </c>
      <c r="R31" s="207">
        <v>5</v>
      </c>
      <c r="S31" s="207">
        <v>3</v>
      </c>
      <c r="T31" s="207">
        <v>10</v>
      </c>
      <c r="U31" s="207">
        <v>18</v>
      </c>
      <c r="V31" s="207">
        <v>35</v>
      </c>
      <c r="W31" s="208">
        <f t="shared" si="4"/>
        <v>-17</v>
      </c>
      <c r="X31" s="209">
        <f t="shared" si="5"/>
        <v>18</v>
      </c>
      <c r="Y31" s="187">
        <f t="shared" si="6"/>
        <v>1</v>
      </c>
      <c r="Z31" s="835"/>
      <c r="AA31" s="836"/>
      <c r="AB31" s="344">
        <f t="shared" si="2"/>
        <v>22</v>
      </c>
    </row>
    <row r="32" spans="1:28" ht="26.25" customHeight="1" thickBot="1" x14ac:dyDescent="0.3">
      <c r="N32" s="205">
        <v>23</v>
      </c>
      <c r="O32" s="206"/>
      <c r="P32" s="206" t="s">
        <v>286</v>
      </c>
      <c r="Q32" s="207">
        <v>18</v>
      </c>
      <c r="R32" s="207">
        <v>5</v>
      </c>
      <c r="S32" s="207">
        <v>1</v>
      </c>
      <c r="T32" s="207">
        <v>12</v>
      </c>
      <c r="U32" s="207">
        <v>22</v>
      </c>
      <c r="V32" s="207">
        <v>38</v>
      </c>
      <c r="W32" s="208">
        <f t="shared" si="4"/>
        <v>-16</v>
      </c>
      <c r="X32" s="209">
        <f t="shared" si="5"/>
        <v>16</v>
      </c>
      <c r="Y32" s="187">
        <f t="shared" si="6"/>
        <v>0.88888888888888884</v>
      </c>
      <c r="Z32" s="837"/>
      <c r="AA32" s="838"/>
      <c r="AB32" s="344">
        <f t="shared" si="2"/>
        <v>23</v>
      </c>
    </row>
    <row r="33" spans="14:28" ht="26.25" customHeight="1" thickBot="1" x14ac:dyDescent="0.3">
      <c r="N33" s="250">
        <v>24</v>
      </c>
      <c r="O33" s="251"/>
      <c r="P33" s="251" t="s">
        <v>62</v>
      </c>
      <c r="Q33" s="252">
        <v>10</v>
      </c>
      <c r="R33" s="252">
        <v>7</v>
      </c>
      <c r="S33" s="252">
        <v>0</v>
      </c>
      <c r="T33" s="252">
        <v>3</v>
      </c>
      <c r="U33" s="252">
        <v>27</v>
      </c>
      <c r="V33" s="252">
        <v>18</v>
      </c>
      <c r="W33" s="253">
        <f t="shared" si="4"/>
        <v>9</v>
      </c>
      <c r="X33" s="254">
        <f t="shared" si="5"/>
        <v>21</v>
      </c>
      <c r="Y33" s="188">
        <f t="shared" si="6"/>
        <v>2.1</v>
      </c>
      <c r="Z33" s="839" t="s">
        <v>330</v>
      </c>
      <c r="AA33" s="840"/>
      <c r="AB33" s="344">
        <f t="shared" si="2"/>
        <v>24</v>
      </c>
    </row>
    <row r="34" spans="14:28" ht="26.25" customHeight="1" x14ac:dyDescent="0.25">
      <c r="N34" s="235">
        <v>25</v>
      </c>
      <c r="O34" s="236"/>
      <c r="P34" s="236" t="s">
        <v>178</v>
      </c>
      <c r="Q34" s="237">
        <v>17</v>
      </c>
      <c r="R34" s="237">
        <v>7</v>
      </c>
      <c r="S34" s="237">
        <v>2</v>
      </c>
      <c r="T34" s="237">
        <v>8</v>
      </c>
      <c r="U34" s="237">
        <v>41</v>
      </c>
      <c r="V34" s="237">
        <v>33</v>
      </c>
      <c r="W34" s="238">
        <f t="shared" si="4"/>
        <v>8</v>
      </c>
      <c r="X34" s="239">
        <f t="shared" si="5"/>
        <v>23</v>
      </c>
      <c r="Y34" s="117">
        <f t="shared" si="6"/>
        <v>1.3529411764705883</v>
      </c>
      <c r="Z34" s="823" t="s">
        <v>327</v>
      </c>
      <c r="AA34" s="824"/>
      <c r="AB34" s="344">
        <f t="shared" si="2"/>
        <v>25</v>
      </c>
    </row>
    <row r="35" spans="14:28" ht="26.25" customHeight="1" thickBot="1" x14ac:dyDescent="0.3">
      <c r="N35" s="240">
        <v>26</v>
      </c>
      <c r="O35" s="241"/>
      <c r="P35" s="241" t="s">
        <v>313</v>
      </c>
      <c r="Q35" s="242">
        <v>18</v>
      </c>
      <c r="R35" s="242">
        <v>4</v>
      </c>
      <c r="S35" s="242">
        <v>3</v>
      </c>
      <c r="T35" s="242">
        <v>11</v>
      </c>
      <c r="U35" s="242">
        <v>18</v>
      </c>
      <c r="V35" s="242">
        <v>42</v>
      </c>
      <c r="W35" s="243">
        <f t="shared" si="4"/>
        <v>-24</v>
      </c>
      <c r="X35" s="244">
        <f t="shared" si="5"/>
        <v>15</v>
      </c>
      <c r="Y35" s="187">
        <f t="shared" si="6"/>
        <v>0.83333333333333337</v>
      </c>
      <c r="Z35" s="825"/>
      <c r="AA35" s="826"/>
      <c r="AB35" s="344">
        <f t="shared" si="2"/>
        <v>26</v>
      </c>
    </row>
    <row r="36" spans="14:28" ht="26.25" customHeight="1" x14ac:dyDescent="0.25">
      <c r="N36" s="240">
        <v>27</v>
      </c>
      <c r="O36" s="241"/>
      <c r="P36" s="241" t="s">
        <v>182</v>
      </c>
      <c r="Q36" s="242">
        <v>15</v>
      </c>
      <c r="R36" s="242">
        <v>6</v>
      </c>
      <c r="S36" s="242">
        <v>2</v>
      </c>
      <c r="T36" s="242">
        <v>7</v>
      </c>
      <c r="U36" s="242">
        <v>30</v>
      </c>
      <c r="V36" s="242">
        <v>30</v>
      </c>
      <c r="W36" s="243">
        <f t="shared" si="4"/>
        <v>0</v>
      </c>
      <c r="X36" s="244">
        <f t="shared" si="5"/>
        <v>20</v>
      </c>
      <c r="Y36" s="187">
        <f t="shared" si="6"/>
        <v>1.3333333333333333</v>
      </c>
      <c r="Z36" s="827" t="s">
        <v>328</v>
      </c>
      <c r="AA36" s="828"/>
      <c r="AB36" s="344">
        <f t="shared" si="2"/>
        <v>27</v>
      </c>
    </row>
    <row r="37" spans="14:28" ht="26.25" customHeight="1" x14ac:dyDescent="0.25">
      <c r="N37" s="240">
        <v>28</v>
      </c>
      <c r="O37" s="241"/>
      <c r="P37" s="241" t="s">
        <v>64</v>
      </c>
      <c r="Q37" s="242">
        <v>17</v>
      </c>
      <c r="R37" s="242">
        <v>5</v>
      </c>
      <c r="S37" s="242">
        <v>3</v>
      </c>
      <c r="T37" s="242">
        <v>9</v>
      </c>
      <c r="U37" s="242">
        <v>32</v>
      </c>
      <c r="V37" s="242">
        <v>43</v>
      </c>
      <c r="W37" s="243">
        <f t="shared" si="4"/>
        <v>-11</v>
      </c>
      <c r="X37" s="244">
        <f t="shared" si="5"/>
        <v>18</v>
      </c>
      <c r="Y37" s="187">
        <f t="shared" si="6"/>
        <v>1.0588235294117647</v>
      </c>
      <c r="Z37" s="829"/>
      <c r="AA37" s="830"/>
      <c r="AB37" s="344">
        <f t="shared" si="2"/>
        <v>28</v>
      </c>
    </row>
    <row r="38" spans="14:28" ht="26.25" customHeight="1" x14ac:dyDescent="0.25">
      <c r="N38" s="240">
        <v>29</v>
      </c>
      <c r="O38" s="241"/>
      <c r="P38" s="241" t="s">
        <v>183</v>
      </c>
      <c r="Q38" s="242">
        <v>18</v>
      </c>
      <c r="R38" s="242">
        <v>5</v>
      </c>
      <c r="S38" s="242">
        <v>4</v>
      </c>
      <c r="T38" s="242">
        <v>9</v>
      </c>
      <c r="U38" s="242">
        <v>33</v>
      </c>
      <c r="V38" s="242">
        <v>38</v>
      </c>
      <c r="W38" s="243">
        <f t="shared" si="4"/>
        <v>-5</v>
      </c>
      <c r="X38" s="244">
        <f t="shared" si="5"/>
        <v>19</v>
      </c>
      <c r="Y38" s="187">
        <f t="shared" si="6"/>
        <v>1.0555555555555556</v>
      </c>
      <c r="Z38" s="829"/>
      <c r="AA38" s="830"/>
      <c r="AB38" s="344">
        <f t="shared" si="2"/>
        <v>29</v>
      </c>
    </row>
    <row r="39" spans="14:28" ht="26.25" customHeight="1" x14ac:dyDescent="0.25">
      <c r="N39" s="240">
        <v>30</v>
      </c>
      <c r="O39" s="241"/>
      <c r="P39" s="241" t="s">
        <v>277</v>
      </c>
      <c r="Q39" s="242">
        <v>16</v>
      </c>
      <c r="R39" s="242">
        <v>5</v>
      </c>
      <c r="S39" s="242">
        <v>1</v>
      </c>
      <c r="T39" s="242">
        <v>10</v>
      </c>
      <c r="U39" s="242">
        <v>27</v>
      </c>
      <c r="V39" s="242">
        <v>44</v>
      </c>
      <c r="W39" s="243">
        <f t="shared" si="4"/>
        <v>-17</v>
      </c>
      <c r="X39" s="244">
        <f t="shared" si="5"/>
        <v>16</v>
      </c>
      <c r="Y39" s="187">
        <f t="shared" si="6"/>
        <v>1</v>
      </c>
      <c r="Z39" s="829"/>
      <c r="AA39" s="830"/>
      <c r="AB39" s="344">
        <f t="shared" si="2"/>
        <v>30</v>
      </c>
    </row>
    <row r="40" spans="14:28" ht="26.25" customHeight="1" x14ac:dyDescent="0.25">
      <c r="N40" s="240">
        <v>31</v>
      </c>
      <c r="O40" s="241"/>
      <c r="P40" s="241" t="s">
        <v>220</v>
      </c>
      <c r="Q40" s="242">
        <v>18</v>
      </c>
      <c r="R40" s="242">
        <v>4</v>
      </c>
      <c r="S40" s="242">
        <v>4</v>
      </c>
      <c r="T40" s="242">
        <v>10</v>
      </c>
      <c r="U40" s="242">
        <v>24</v>
      </c>
      <c r="V40" s="242">
        <v>36</v>
      </c>
      <c r="W40" s="243">
        <f t="shared" si="4"/>
        <v>-12</v>
      </c>
      <c r="X40" s="244">
        <f t="shared" si="5"/>
        <v>16</v>
      </c>
      <c r="Y40" s="187">
        <f t="shared" si="6"/>
        <v>0.88888888888888884</v>
      </c>
      <c r="Z40" s="829"/>
      <c r="AA40" s="830"/>
      <c r="AB40" s="344">
        <f t="shared" si="2"/>
        <v>31</v>
      </c>
    </row>
    <row r="41" spans="14:28" ht="26.25" customHeight="1" x14ac:dyDescent="0.25">
      <c r="N41" s="240">
        <v>32</v>
      </c>
      <c r="O41" s="241"/>
      <c r="P41" s="241" t="s">
        <v>172</v>
      </c>
      <c r="Q41" s="242">
        <v>17</v>
      </c>
      <c r="R41" s="242">
        <v>4</v>
      </c>
      <c r="S41" s="242">
        <v>3</v>
      </c>
      <c r="T41" s="242">
        <v>10</v>
      </c>
      <c r="U41" s="242">
        <v>15</v>
      </c>
      <c r="V41" s="242">
        <v>40</v>
      </c>
      <c r="W41" s="243">
        <f t="shared" si="4"/>
        <v>-25</v>
      </c>
      <c r="X41" s="244">
        <f t="shared" si="5"/>
        <v>15</v>
      </c>
      <c r="Y41" s="187">
        <f t="shared" si="6"/>
        <v>0.88235294117647056</v>
      </c>
      <c r="Z41" s="829"/>
      <c r="AA41" s="830"/>
      <c r="AB41" s="344">
        <f t="shared" si="2"/>
        <v>32</v>
      </c>
    </row>
    <row r="42" spans="14:28" ht="26.25" customHeight="1" x14ac:dyDescent="0.25">
      <c r="N42" s="240">
        <v>33</v>
      </c>
      <c r="O42" s="241"/>
      <c r="P42" s="241" t="s">
        <v>281</v>
      </c>
      <c r="Q42" s="242">
        <v>18</v>
      </c>
      <c r="R42" s="242">
        <v>5</v>
      </c>
      <c r="S42" s="242">
        <v>0</v>
      </c>
      <c r="T42" s="242">
        <v>13</v>
      </c>
      <c r="U42" s="242">
        <v>17</v>
      </c>
      <c r="V42" s="242">
        <v>58</v>
      </c>
      <c r="W42" s="243">
        <f t="shared" si="4"/>
        <v>-41</v>
      </c>
      <c r="X42" s="244">
        <f t="shared" si="5"/>
        <v>15</v>
      </c>
      <c r="Y42" s="187">
        <f t="shared" si="6"/>
        <v>0.83333333333333337</v>
      </c>
      <c r="Z42" s="829"/>
      <c r="AA42" s="830"/>
      <c r="AB42" s="344">
        <f t="shared" si="2"/>
        <v>33</v>
      </c>
    </row>
    <row r="43" spans="14:28" ht="26.25" customHeight="1" x14ac:dyDescent="0.25">
      <c r="N43" s="240">
        <v>34</v>
      </c>
      <c r="O43" s="241"/>
      <c r="P43" s="241" t="s">
        <v>312</v>
      </c>
      <c r="Q43" s="242">
        <v>17</v>
      </c>
      <c r="R43" s="242">
        <v>3</v>
      </c>
      <c r="S43" s="242">
        <v>4</v>
      </c>
      <c r="T43" s="242">
        <v>10</v>
      </c>
      <c r="U43" s="242">
        <v>13</v>
      </c>
      <c r="V43" s="242">
        <v>51</v>
      </c>
      <c r="W43" s="243">
        <f t="shared" si="4"/>
        <v>-38</v>
      </c>
      <c r="X43" s="244">
        <f t="shared" si="5"/>
        <v>13</v>
      </c>
      <c r="Y43" s="187">
        <f t="shared" si="6"/>
        <v>0.76470588235294112</v>
      </c>
      <c r="Z43" s="829"/>
      <c r="AA43" s="830"/>
      <c r="AB43" s="344">
        <f t="shared" si="2"/>
        <v>34</v>
      </c>
    </row>
    <row r="44" spans="14:28" ht="26.25" customHeight="1" x14ac:dyDescent="0.25">
      <c r="N44" s="240">
        <v>35</v>
      </c>
      <c r="O44" s="241"/>
      <c r="P44" s="241" t="s">
        <v>324</v>
      </c>
      <c r="Q44" s="242">
        <v>16</v>
      </c>
      <c r="R44" s="242">
        <v>2</v>
      </c>
      <c r="S44" s="242">
        <v>2</v>
      </c>
      <c r="T44" s="242">
        <v>12</v>
      </c>
      <c r="U44" s="242">
        <v>12</v>
      </c>
      <c r="V44" s="242">
        <v>41</v>
      </c>
      <c r="W44" s="243">
        <f t="shared" si="4"/>
        <v>-29</v>
      </c>
      <c r="X44" s="244">
        <f t="shared" si="5"/>
        <v>8</v>
      </c>
      <c r="Y44" s="187">
        <f t="shared" si="6"/>
        <v>0.5</v>
      </c>
      <c r="Z44" s="829"/>
      <c r="AA44" s="830"/>
      <c r="AB44" s="344">
        <f t="shared" si="2"/>
        <v>35</v>
      </c>
    </row>
    <row r="45" spans="14:28" ht="26.25" customHeight="1" x14ac:dyDescent="0.25">
      <c r="N45" s="240">
        <v>36</v>
      </c>
      <c r="O45" s="241"/>
      <c r="P45" s="241" t="s">
        <v>189</v>
      </c>
      <c r="Q45" s="242">
        <v>18</v>
      </c>
      <c r="R45" s="242">
        <v>2</v>
      </c>
      <c r="S45" s="242">
        <v>1</v>
      </c>
      <c r="T45" s="242">
        <v>15</v>
      </c>
      <c r="U45" s="242">
        <v>12</v>
      </c>
      <c r="V45" s="242">
        <v>53</v>
      </c>
      <c r="W45" s="243">
        <f t="shared" si="4"/>
        <v>-41</v>
      </c>
      <c r="X45" s="244">
        <f t="shared" si="5"/>
        <v>7</v>
      </c>
      <c r="Y45" s="187">
        <f t="shared" si="6"/>
        <v>0.3888888888888889</v>
      </c>
      <c r="Z45" s="829"/>
      <c r="AA45" s="830"/>
      <c r="AB45" s="344">
        <f t="shared" si="2"/>
        <v>36</v>
      </c>
    </row>
    <row r="46" spans="14:28" ht="26.25" customHeight="1" thickBot="1" x14ac:dyDescent="0.3">
      <c r="N46" s="245">
        <v>37</v>
      </c>
      <c r="O46" s="246"/>
      <c r="P46" s="246" t="s">
        <v>325</v>
      </c>
      <c r="Q46" s="247">
        <v>17</v>
      </c>
      <c r="R46" s="247">
        <v>1</v>
      </c>
      <c r="S46" s="247">
        <v>0</v>
      </c>
      <c r="T46" s="247">
        <v>16</v>
      </c>
      <c r="U46" s="247">
        <v>7</v>
      </c>
      <c r="V46" s="247">
        <v>78</v>
      </c>
      <c r="W46" s="248">
        <f t="shared" si="4"/>
        <v>-71</v>
      </c>
      <c r="X46" s="249">
        <f t="shared" si="5"/>
        <v>3</v>
      </c>
      <c r="Y46" s="188">
        <f t="shared" si="6"/>
        <v>0.17647058823529413</v>
      </c>
      <c r="Z46" s="831"/>
      <c r="AA46" s="832"/>
      <c r="AB46" s="344">
        <f t="shared" si="2"/>
        <v>37</v>
      </c>
    </row>
    <row r="47" spans="14:28" ht="26.25" customHeight="1" x14ac:dyDescent="0.25">
      <c r="N47" s="149">
        <v>38</v>
      </c>
      <c r="O47" s="150"/>
      <c r="P47" s="150" t="s">
        <v>326</v>
      </c>
      <c r="Q47" s="151">
        <v>12</v>
      </c>
      <c r="R47" s="151">
        <v>0</v>
      </c>
      <c r="S47" s="151">
        <v>0</v>
      </c>
      <c r="T47" s="151">
        <v>12</v>
      </c>
      <c r="U47" s="151">
        <v>2</v>
      </c>
      <c r="V47" s="151">
        <v>67</v>
      </c>
      <c r="W47" s="152">
        <f t="shared" si="4"/>
        <v>-65</v>
      </c>
      <c r="X47" s="153">
        <f t="shared" si="5"/>
        <v>0</v>
      </c>
      <c r="Y47" s="117">
        <f t="shared" si="6"/>
        <v>0</v>
      </c>
      <c r="Z47" s="823" t="s">
        <v>47</v>
      </c>
      <c r="AA47" s="824"/>
      <c r="AB47" s="344">
        <f t="shared" si="2"/>
        <v>38</v>
      </c>
    </row>
    <row r="48" spans="14:28" ht="26.25" customHeight="1" thickBot="1" x14ac:dyDescent="0.3">
      <c r="N48" s="154">
        <v>39</v>
      </c>
      <c r="O48" s="155"/>
      <c r="P48" s="155" t="s">
        <v>318</v>
      </c>
      <c r="Q48" s="156">
        <v>10</v>
      </c>
      <c r="R48" s="156">
        <v>0</v>
      </c>
      <c r="S48" s="156">
        <v>0</v>
      </c>
      <c r="T48" s="156">
        <v>10</v>
      </c>
      <c r="U48" s="156">
        <v>1</v>
      </c>
      <c r="V48" s="156">
        <v>99</v>
      </c>
      <c r="W48" s="157">
        <f t="shared" si="4"/>
        <v>-98</v>
      </c>
      <c r="X48" s="185">
        <f t="shared" si="5"/>
        <v>0</v>
      </c>
      <c r="Y48" s="188">
        <f t="shared" si="6"/>
        <v>0</v>
      </c>
      <c r="Z48" s="825"/>
      <c r="AA48" s="826"/>
      <c r="AB48" s="344">
        <f t="shared" si="2"/>
        <v>39</v>
      </c>
    </row>
    <row r="49" ht="26.25" customHeight="1" x14ac:dyDescent="0.25"/>
  </sheetData>
  <sheetProtection algorithmName="SHA-512" hashValue="ztvSnsPD7II4gDwQjAiuWgXGthcPUiWGqXw09gNNmum/VGXJzcIMuYJ/IPEVsWKgApMPdCHv2j1T0Lc9vi/GjA==" saltValue="tb3WpTC/c9CcWWJL24SHFA==" spinCount="100000" sheet="1" selectLockedCells="1"/>
  <mergeCells count="25">
    <mergeCell ref="E11:L11"/>
    <mergeCell ref="E13:L13"/>
    <mergeCell ref="Z14:Z17"/>
    <mergeCell ref="E15:L15"/>
    <mergeCell ref="E18:K18"/>
    <mergeCell ref="Z18:Z25"/>
    <mergeCell ref="E20:K20"/>
    <mergeCell ref="E22:K22"/>
    <mergeCell ref="E24:L24"/>
    <mergeCell ref="L1:O4"/>
    <mergeCell ref="C6:G6"/>
    <mergeCell ref="K6:L6"/>
    <mergeCell ref="N6:Y6"/>
    <mergeCell ref="C8:L9"/>
    <mergeCell ref="Q8:X8"/>
    <mergeCell ref="Z47:AA48"/>
    <mergeCell ref="Z36:AA46"/>
    <mergeCell ref="Z34:AA35"/>
    <mergeCell ref="Z26:AA32"/>
    <mergeCell ref="Z33:AA33"/>
    <mergeCell ref="AA22:AA25"/>
    <mergeCell ref="AA19:AA21"/>
    <mergeCell ref="AA15:AA17"/>
    <mergeCell ref="Z12:AA13"/>
    <mergeCell ref="Z10:AA11"/>
  </mergeCells>
  <conditionalFormatting sqref="Q12:V12">
    <cfRule type="expression" dxfId="222" priority="18">
      <formula>$Q$11=7</formula>
    </cfRule>
  </conditionalFormatting>
  <conditionalFormatting sqref="Q11:V11">
    <cfRule type="expression" dxfId="221" priority="17">
      <formula>$Q$11=7</formula>
    </cfRule>
  </conditionalFormatting>
  <conditionalFormatting sqref="Q10:X10 X11:X12 W11:W18">
    <cfRule type="expression" dxfId="220" priority="16">
      <formula>$Q$11=7</formula>
    </cfRule>
  </conditionalFormatting>
  <conditionalFormatting sqref="Q13:V14">
    <cfRule type="expression" dxfId="219" priority="15">
      <formula>$Q$11=7</formula>
    </cfRule>
  </conditionalFormatting>
  <conditionalFormatting sqref="X13:X18">
    <cfRule type="expression" dxfId="218" priority="14">
      <formula>$Q$11=7</formula>
    </cfRule>
  </conditionalFormatting>
  <conditionalFormatting sqref="Y12">
    <cfRule type="expression" dxfId="217" priority="13">
      <formula>$Q$11=7</formula>
    </cfRule>
  </conditionalFormatting>
  <conditionalFormatting sqref="Y11">
    <cfRule type="expression" dxfId="216" priority="12">
      <formula>$Q$11=7</formula>
    </cfRule>
  </conditionalFormatting>
  <conditionalFormatting sqref="Y10">
    <cfRule type="expression" dxfId="215" priority="11">
      <formula>$Q$11=7</formula>
    </cfRule>
  </conditionalFormatting>
  <conditionalFormatting sqref="Y13:Y18">
    <cfRule type="expression" dxfId="214" priority="10">
      <formula>$Q$11=7</formula>
    </cfRule>
  </conditionalFormatting>
  <conditionalFormatting sqref="Q15:V18">
    <cfRule type="expression" dxfId="213" priority="9">
      <formula>$Q$11=7</formula>
    </cfRule>
  </conditionalFormatting>
  <conditionalFormatting sqref="W26:W48">
    <cfRule type="expression" dxfId="212" priority="8">
      <formula>$Q$11=7</formula>
    </cfRule>
  </conditionalFormatting>
  <conditionalFormatting sqref="X26:X48">
    <cfRule type="expression" dxfId="211" priority="7">
      <formula>$Q$11=7</formula>
    </cfRule>
  </conditionalFormatting>
  <conditionalFormatting sqref="Y26:Y48">
    <cfRule type="expression" dxfId="210" priority="6">
      <formula>$Q$11=7</formula>
    </cfRule>
  </conditionalFormatting>
  <conditionalFormatting sqref="Q21:V48">
    <cfRule type="expression" dxfId="209" priority="5">
      <formula>$Q$11=7</formula>
    </cfRule>
  </conditionalFormatting>
  <conditionalFormatting sqref="W19:W25">
    <cfRule type="expression" dxfId="208" priority="4">
      <formula>$Q$11=7</formula>
    </cfRule>
  </conditionalFormatting>
  <conditionalFormatting sqref="X19:X25">
    <cfRule type="expression" dxfId="207" priority="3">
      <formula>$Q$11=7</formula>
    </cfRule>
  </conditionalFormatting>
  <conditionalFormatting sqref="Y19:Y25">
    <cfRule type="expression" dxfId="206" priority="2">
      <formula>$Q$11=7</formula>
    </cfRule>
  </conditionalFormatting>
  <conditionalFormatting sqref="Q19:V20">
    <cfRule type="expression" dxfId="205"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B68"/>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820" t="s">
        <v>152</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153</v>
      </c>
      <c r="D6" s="526"/>
      <c r="E6" s="526"/>
      <c r="F6" s="526"/>
      <c r="G6" s="527"/>
      <c r="H6" s="92"/>
      <c r="I6" s="92"/>
      <c r="J6" s="92"/>
      <c r="K6" s="776" t="s">
        <v>154</v>
      </c>
      <c r="L6" s="777"/>
      <c r="M6" s="92"/>
      <c r="N6" s="778" t="s">
        <v>115</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132</v>
      </c>
      <c r="Q10" s="98">
        <v>24</v>
      </c>
      <c r="R10" s="98">
        <v>21</v>
      </c>
      <c r="S10" s="98">
        <v>2</v>
      </c>
      <c r="T10" s="98">
        <v>1</v>
      </c>
      <c r="U10" s="98">
        <v>92</v>
      </c>
      <c r="V10" s="98">
        <v>20</v>
      </c>
      <c r="W10" s="99">
        <f>U10-V10</f>
        <v>72</v>
      </c>
      <c r="X10" s="100">
        <f>R10*3+S10</f>
        <v>65</v>
      </c>
      <c r="Y10" s="117">
        <f>X10/Q10</f>
        <v>2.7083333333333335</v>
      </c>
      <c r="Z10" s="760" t="s">
        <v>65</v>
      </c>
      <c r="AA10" s="761"/>
      <c r="AB10" s="344">
        <f>N10</f>
        <v>1</v>
      </c>
    </row>
    <row r="11" spans="1:28" ht="26.25" customHeight="1" thickTop="1" thickBot="1" x14ac:dyDescent="0.3">
      <c r="C11" s="64" t="s">
        <v>25</v>
      </c>
      <c r="E11" s="764" t="str">
        <f>P10</f>
        <v>Blazej_Bdg</v>
      </c>
      <c r="F11" s="764"/>
      <c r="G11" s="764"/>
      <c r="H11" s="764"/>
      <c r="I11" s="764"/>
      <c r="J11" s="764"/>
      <c r="K11" s="764"/>
      <c r="L11" s="765"/>
      <c r="N11" s="120">
        <v>2</v>
      </c>
      <c r="O11" s="121"/>
      <c r="P11" s="122" t="s">
        <v>83</v>
      </c>
      <c r="Q11" s="123">
        <v>24</v>
      </c>
      <c r="R11" s="123">
        <v>12</v>
      </c>
      <c r="S11" s="123">
        <v>6</v>
      </c>
      <c r="T11" s="123">
        <v>6</v>
      </c>
      <c r="U11" s="123">
        <v>68</v>
      </c>
      <c r="V11" s="123">
        <v>31</v>
      </c>
      <c r="W11" s="124">
        <f t="shared" ref="W11:W25" si="0">U11-V11</f>
        <v>37</v>
      </c>
      <c r="X11" s="125">
        <f t="shared" ref="X11:X25" si="1">R11*3+S11</f>
        <v>42</v>
      </c>
      <c r="Y11" s="126">
        <f>X11/Q11</f>
        <v>1.75</v>
      </c>
      <c r="Z11" s="762"/>
      <c r="AA11" s="763"/>
      <c r="AB11" s="344">
        <f t="shared" ref="AB11:AB68" si="2">N11</f>
        <v>2</v>
      </c>
    </row>
    <row r="12" spans="1:28" ht="26.25" customHeight="1" thickTop="1" thickBot="1" x14ac:dyDescent="0.3">
      <c r="C12" s="73"/>
      <c r="D12" s="61"/>
      <c r="N12" s="127">
        <v>3</v>
      </c>
      <c r="O12" s="128"/>
      <c r="P12" s="128" t="s">
        <v>123</v>
      </c>
      <c r="Q12" s="129">
        <v>24</v>
      </c>
      <c r="R12" s="129">
        <v>16</v>
      </c>
      <c r="S12" s="129">
        <v>1</v>
      </c>
      <c r="T12" s="129">
        <v>7</v>
      </c>
      <c r="U12" s="129">
        <v>72</v>
      </c>
      <c r="V12" s="129">
        <v>41</v>
      </c>
      <c r="W12" s="130">
        <f t="shared" si="0"/>
        <v>31</v>
      </c>
      <c r="X12" s="131">
        <f t="shared" si="1"/>
        <v>49</v>
      </c>
      <c r="Y12" s="117">
        <f>X12/Q12</f>
        <v>2.0416666666666665</v>
      </c>
      <c r="Z12" s="760" t="s">
        <v>66</v>
      </c>
      <c r="AA12" s="761"/>
      <c r="AB12" s="344">
        <f t="shared" si="2"/>
        <v>3</v>
      </c>
    </row>
    <row r="13" spans="1:28" ht="26.25" customHeight="1" thickTop="1" thickBot="1" x14ac:dyDescent="0.3">
      <c r="C13" s="65" t="s">
        <v>26</v>
      </c>
      <c r="D13" s="62"/>
      <c r="E13" s="766" t="str">
        <f>P11</f>
        <v>djowGer</v>
      </c>
      <c r="F13" s="766"/>
      <c r="G13" s="766"/>
      <c r="H13" s="766"/>
      <c r="I13" s="766"/>
      <c r="J13" s="766"/>
      <c r="K13" s="766"/>
      <c r="L13" s="767"/>
      <c r="N13" s="105">
        <v>4</v>
      </c>
      <c r="O13" s="106"/>
      <c r="P13" s="106" t="s">
        <v>85</v>
      </c>
      <c r="Q13" s="107">
        <v>22</v>
      </c>
      <c r="R13" s="107">
        <v>14</v>
      </c>
      <c r="S13" s="107">
        <v>2</v>
      </c>
      <c r="T13" s="107">
        <v>6</v>
      </c>
      <c r="U13" s="107">
        <v>63</v>
      </c>
      <c r="V13" s="107">
        <v>28</v>
      </c>
      <c r="W13" s="108">
        <f t="shared" si="0"/>
        <v>35</v>
      </c>
      <c r="X13" s="109">
        <f t="shared" si="1"/>
        <v>44</v>
      </c>
      <c r="Y13" s="186">
        <f>X13/Q13</f>
        <v>2</v>
      </c>
      <c r="Z13" s="762"/>
      <c r="AA13" s="763"/>
      <c r="AB13" s="344">
        <f t="shared" si="2"/>
        <v>4</v>
      </c>
    </row>
    <row r="14" spans="1:28" ht="26.25" customHeight="1" thickTop="1" thickBot="1" x14ac:dyDescent="0.3">
      <c r="C14" s="73"/>
      <c r="D14" s="61"/>
      <c r="N14" s="132">
        <v>5</v>
      </c>
      <c r="O14" s="133"/>
      <c r="P14" s="134" t="s">
        <v>126</v>
      </c>
      <c r="Q14" s="135">
        <v>18</v>
      </c>
      <c r="R14" s="135">
        <v>15</v>
      </c>
      <c r="S14" s="135">
        <v>2</v>
      </c>
      <c r="T14" s="135">
        <v>1</v>
      </c>
      <c r="U14" s="135">
        <v>57</v>
      </c>
      <c r="V14" s="135">
        <v>17</v>
      </c>
      <c r="W14" s="136">
        <f t="shared" si="0"/>
        <v>40</v>
      </c>
      <c r="X14" s="137">
        <f t="shared" si="1"/>
        <v>47</v>
      </c>
      <c r="Y14" s="117">
        <f>X14/Q14</f>
        <v>2.6111111111111112</v>
      </c>
      <c r="Z14" s="747" t="s">
        <v>67</v>
      </c>
      <c r="AA14" s="844" t="s">
        <v>252</v>
      </c>
      <c r="AB14" s="344">
        <f t="shared" si="2"/>
        <v>5</v>
      </c>
    </row>
    <row r="15" spans="1:28" ht="26.25" customHeight="1" thickTop="1" thickBot="1" x14ac:dyDescent="0.3">
      <c r="C15" s="66" t="s">
        <v>27</v>
      </c>
      <c r="D15" s="62"/>
      <c r="E15" s="768" t="str">
        <f>P12</f>
        <v>gomi</v>
      </c>
      <c r="F15" s="768"/>
      <c r="G15" s="768"/>
      <c r="H15" s="768"/>
      <c r="I15" s="768"/>
      <c r="J15" s="768"/>
      <c r="K15" s="768"/>
      <c r="L15" s="769"/>
      <c r="N15" s="138">
        <v>6</v>
      </c>
      <c r="O15" s="139"/>
      <c r="P15" s="140" t="s">
        <v>168</v>
      </c>
      <c r="Q15" s="141">
        <v>18</v>
      </c>
      <c r="R15" s="141">
        <v>12</v>
      </c>
      <c r="S15" s="141">
        <v>1</v>
      </c>
      <c r="T15" s="141">
        <v>5</v>
      </c>
      <c r="U15" s="141">
        <v>55</v>
      </c>
      <c r="V15" s="141">
        <v>29</v>
      </c>
      <c r="W15" s="142">
        <f t="shared" si="0"/>
        <v>26</v>
      </c>
      <c r="X15" s="143">
        <f t="shared" si="1"/>
        <v>37</v>
      </c>
      <c r="Y15" s="119">
        <f t="shared" ref="Y15:Y25" si="3">X15/Q15</f>
        <v>2.0555555555555554</v>
      </c>
      <c r="Z15" s="748"/>
      <c r="AA15" s="845"/>
      <c r="AB15" s="344">
        <f t="shared" si="2"/>
        <v>6</v>
      </c>
    </row>
    <row r="16" spans="1:28" ht="26.25" customHeight="1" thickTop="1" thickBot="1" x14ac:dyDescent="0.3">
      <c r="E16" s="71"/>
      <c r="F16" s="55"/>
      <c r="G16" s="55"/>
      <c r="N16" s="138">
        <v>7</v>
      </c>
      <c r="O16" s="140"/>
      <c r="P16" s="140" t="s">
        <v>80</v>
      </c>
      <c r="Q16" s="141">
        <v>22</v>
      </c>
      <c r="R16" s="141">
        <v>13</v>
      </c>
      <c r="S16" s="141">
        <v>5</v>
      </c>
      <c r="T16" s="141">
        <v>4</v>
      </c>
      <c r="U16" s="141">
        <v>87</v>
      </c>
      <c r="V16" s="141">
        <v>39</v>
      </c>
      <c r="W16" s="142">
        <f t="shared" si="0"/>
        <v>48</v>
      </c>
      <c r="X16" s="143">
        <f t="shared" si="1"/>
        <v>44</v>
      </c>
      <c r="Y16" s="119">
        <f t="shared" si="3"/>
        <v>2</v>
      </c>
      <c r="Z16" s="748"/>
      <c r="AA16" s="846"/>
      <c r="AB16" s="344">
        <f t="shared" si="2"/>
        <v>7</v>
      </c>
    </row>
    <row r="17" spans="1:28" ht="26.25" customHeight="1" thickTop="1" thickBot="1" x14ac:dyDescent="0.3">
      <c r="C17" s="87"/>
      <c r="D17" s="88"/>
      <c r="E17" s="87"/>
      <c r="F17" s="88"/>
      <c r="G17" s="88"/>
      <c r="H17" s="87"/>
      <c r="I17" s="87"/>
      <c r="J17" s="87"/>
      <c r="K17" s="87"/>
      <c r="L17" s="87"/>
      <c r="N17" s="144">
        <v>8</v>
      </c>
      <c r="O17" s="145"/>
      <c r="P17" s="145" t="s">
        <v>254</v>
      </c>
      <c r="Q17" s="146">
        <v>22</v>
      </c>
      <c r="R17" s="146">
        <v>11</v>
      </c>
      <c r="S17" s="146">
        <v>1</v>
      </c>
      <c r="T17" s="146">
        <v>10</v>
      </c>
      <c r="U17" s="146">
        <v>56</v>
      </c>
      <c r="V17" s="146">
        <v>49</v>
      </c>
      <c r="W17" s="147">
        <f t="shared" si="0"/>
        <v>7</v>
      </c>
      <c r="X17" s="148">
        <f t="shared" si="1"/>
        <v>34</v>
      </c>
      <c r="Y17" s="186">
        <f t="shared" si="3"/>
        <v>1.5454545454545454</v>
      </c>
      <c r="Z17" s="749"/>
      <c r="AA17" s="271" t="s">
        <v>321</v>
      </c>
      <c r="AB17" s="344">
        <f t="shared" si="2"/>
        <v>8</v>
      </c>
    </row>
    <row r="18" spans="1:28" ht="26.25" customHeight="1" x14ac:dyDescent="0.25">
      <c r="A18" s="55"/>
      <c r="C18" s="83" t="s">
        <v>44</v>
      </c>
      <c r="E18" s="745" t="s">
        <v>80</v>
      </c>
      <c r="F18" s="745"/>
      <c r="G18" s="745"/>
      <c r="H18" s="745"/>
      <c r="I18" s="745"/>
      <c r="J18" s="745"/>
      <c r="K18" s="746"/>
      <c r="L18" s="166" t="s">
        <v>155</v>
      </c>
      <c r="N18" s="169">
        <v>9</v>
      </c>
      <c r="O18" s="170"/>
      <c r="P18" s="170" t="s">
        <v>94</v>
      </c>
      <c r="Q18" s="171">
        <v>18</v>
      </c>
      <c r="R18" s="171">
        <v>13</v>
      </c>
      <c r="S18" s="171">
        <v>1</v>
      </c>
      <c r="T18" s="171">
        <v>4</v>
      </c>
      <c r="U18" s="171">
        <v>48</v>
      </c>
      <c r="V18" s="171">
        <v>17</v>
      </c>
      <c r="W18" s="172">
        <f t="shared" si="0"/>
        <v>31</v>
      </c>
      <c r="X18" s="173">
        <f t="shared" si="1"/>
        <v>40</v>
      </c>
      <c r="Y18" s="117">
        <f t="shared" si="3"/>
        <v>2.2222222222222223</v>
      </c>
      <c r="Z18" s="747" t="s">
        <v>104</v>
      </c>
      <c r="AA18" s="841" t="s">
        <v>252</v>
      </c>
      <c r="AB18" s="344">
        <f t="shared" si="2"/>
        <v>9</v>
      </c>
    </row>
    <row r="19" spans="1:28" ht="26.25" customHeight="1" x14ac:dyDescent="0.25">
      <c r="A19" s="55"/>
      <c r="N19" s="174">
        <v>10</v>
      </c>
      <c r="O19" s="175"/>
      <c r="P19" s="175" t="s">
        <v>93</v>
      </c>
      <c r="Q19" s="176">
        <v>18</v>
      </c>
      <c r="R19" s="176">
        <v>12</v>
      </c>
      <c r="S19" s="176">
        <v>4</v>
      </c>
      <c r="T19" s="176">
        <v>2</v>
      </c>
      <c r="U19" s="176">
        <v>41</v>
      </c>
      <c r="V19" s="176">
        <v>21</v>
      </c>
      <c r="W19" s="177">
        <f t="shared" si="0"/>
        <v>20</v>
      </c>
      <c r="X19" s="178">
        <f t="shared" si="1"/>
        <v>40</v>
      </c>
      <c r="Y19" s="119">
        <f t="shared" si="3"/>
        <v>2.2222222222222223</v>
      </c>
      <c r="Z19" s="748"/>
      <c r="AA19" s="842"/>
      <c r="AB19" s="344">
        <f t="shared" si="2"/>
        <v>10</v>
      </c>
    </row>
    <row r="20" spans="1:28" ht="26.25" customHeight="1" x14ac:dyDescent="0.25">
      <c r="A20" s="55"/>
      <c r="C20" s="89" t="s">
        <v>43</v>
      </c>
      <c r="E20" s="750" t="s">
        <v>156</v>
      </c>
      <c r="F20" s="750"/>
      <c r="G20" s="750"/>
      <c r="H20" s="750"/>
      <c r="I20" s="750"/>
      <c r="J20" s="750"/>
      <c r="K20" s="751"/>
      <c r="L20" s="167" t="s">
        <v>157</v>
      </c>
      <c r="N20" s="174">
        <v>11</v>
      </c>
      <c r="O20" s="175"/>
      <c r="P20" s="175" t="s">
        <v>151</v>
      </c>
      <c r="Q20" s="176">
        <v>18</v>
      </c>
      <c r="R20" s="176">
        <v>11</v>
      </c>
      <c r="S20" s="176">
        <v>6</v>
      </c>
      <c r="T20" s="176">
        <v>1</v>
      </c>
      <c r="U20" s="176">
        <v>50</v>
      </c>
      <c r="V20" s="176">
        <v>24</v>
      </c>
      <c r="W20" s="177">
        <f t="shared" si="0"/>
        <v>26</v>
      </c>
      <c r="X20" s="178">
        <f t="shared" si="1"/>
        <v>39</v>
      </c>
      <c r="Y20" s="119">
        <f t="shared" si="3"/>
        <v>2.1666666666666665</v>
      </c>
      <c r="Z20" s="748"/>
      <c r="AA20" s="842"/>
      <c r="AB20" s="344">
        <f t="shared" si="2"/>
        <v>11</v>
      </c>
    </row>
    <row r="21" spans="1:28" ht="26.25" customHeight="1" x14ac:dyDescent="0.25">
      <c r="A21" s="55"/>
      <c r="N21" s="174">
        <v>12</v>
      </c>
      <c r="O21" s="175"/>
      <c r="P21" s="175" t="s">
        <v>110</v>
      </c>
      <c r="Q21" s="176">
        <v>18</v>
      </c>
      <c r="R21" s="176">
        <v>11</v>
      </c>
      <c r="S21" s="176">
        <v>4</v>
      </c>
      <c r="T21" s="176">
        <v>3</v>
      </c>
      <c r="U21" s="176">
        <v>43</v>
      </c>
      <c r="V21" s="176">
        <v>14</v>
      </c>
      <c r="W21" s="177">
        <f t="shared" si="0"/>
        <v>29</v>
      </c>
      <c r="X21" s="178">
        <f t="shared" si="1"/>
        <v>37</v>
      </c>
      <c r="Y21" s="119">
        <f t="shared" si="3"/>
        <v>2.0555555555555554</v>
      </c>
      <c r="Z21" s="748"/>
      <c r="AA21" s="842"/>
      <c r="AB21" s="344">
        <f t="shared" si="2"/>
        <v>12</v>
      </c>
    </row>
    <row r="22" spans="1:28" ht="26.25" customHeight="1" thickBot="1" x14ac:dyDescent="0.3">
      <c r="A22" s="55"/>
      <c r="C22" s="90" t="s">
        <v>45</v>
      </c>
      <c r="E22" s="730" t="s">
        <v>83</v>
      </c>
      <c r="F22" s="730"/>
      <c r="G22" s="730"/>
      <c r="H22" s="730"/>
      <c r="I22" s="730"/>
      <c r="J22" s="730"/>
      <c r="K22" s="731"/>
      <c r="L22" s="191" t="s">
        <v>322</v>
      </c>
      <c r="N22" s="174">
        <v>13</v>
      </c>
      <c r="O22" s="175"/>
      <c r="P22" s="175" t="s">
        <v>305</v>
      </c>
      <c r="Q22" s="176">
        <v>16</v>
      </c>
      <c r="R22" s="176">
        <v>8</v>
      </c>
      <c r="S22" s="176">
        <v>5</v>
      </c>
      <c r="T22" s="176">
        <v>3</v>
      </c>
      <c r="U22" s="176">
        <v>50</v>
      </c>
      <c r="V22" s="176">
        <v>26</v>
      </c>
      <c r="W22" s="177">
        <f t="shared" si="0"/>
        <v>24</v>
      </c>
      <c r="X22" s="178">
        <f t="shared" si="1"/>
        <v>29</v>
      </c>
      <c r="Y22" s="119">
        <f t="shared" si="3"/>
        <v>1.8125</v>
      </c>
      <c r="Z22" s="748"/>
      <c r="AA22" s="843"/>
      <c r="AB22" s="344">
        <f t="shared" si="2"/>
        <v>13</v>
      </c>
    </row>
    <row r="23" spans="1:28" ht="26.25" customHeight="1" x14ac:dyDescent="0.25">
      <c r="N23" s="174">
        <v>14</v>
      </c>
      <c r="O23" s="175"/>
      <c r="P23" s="175" t="s">
        <v>253</v>
      </c>
      <c r="Q23" s="176">
        <v>20</v>
      </c>
      <c r="R23" s="176">
        <v>10</v>
      </c>
      <c r="S23" s="176">
        <v>5</v>
      </c>
      <c r="T23" s="176">
        <v>5</v>
      </c>
      <c r="U23" s="176">
        <v>55</v>
      </c>
      <c r="V23" s="176">
        <v>38</v>
      </c>
      <c r="W23" s="177">
        <f t="shared" si="0"/>
        <v>17</v>
      </c>
      <c r="X23" s="178">
        <f t="shared" si="1"/>
        <v>35</v>
      </c>
      <c r="Y23" s="119">
        <f t="shared" si="3"/>
        <v>1.75</v>
      </c>
      <c r="Z23" s="748"/>
      <c r="AA23" s="841" t="s">
        <v>302</v>
      </c>
      <c r="AB23" s="344">
        <f t="shared" si="2"/>
        <v>14</v>
      </c>
    </row>
    <row r="24" spans="1:28" ht="26.25" customHeight="1" x14ac:dyDescent="0.25">
      <c r="C24" s="275" t="s">
        <v>332</v>
      </c>
      <c r="D24" s="62"/>
      <c r="E24" s="759" t="str">
        <f>P58</f>
        <v>Schulle</v>
      </c>
      <c r="F24" s="759"/>
      <c r="G24" s="759"/>
      <c r="H24" s="759"/>
      <c r="I24" s="759"/>
      <c r="J24" s="759"/>
      <c r="K24" s="759"/>
      <c r="L24" s="759"/>
      <c r="N24" s="174">
        <v>15</v>
      </c>
      <c r="O24" s="175"/>
      <c r="P24" s="175" t="s">
        <v>96</v>
      </c>
      <c r="Q24" s="176">
        <v>18</v>
      </c>
      <c r="R24" s="176">
        <v>9</v>
      </c>
      <c r="S24" s="176">
        <v>3</v>
      </c>
      <c r="T24" s="176">
        <v>6</v>
      </c>
      <c r="U24" s="176">
        <v>45</v>
      </c>
      <c r="V24" s="176">
        <v>40</v>
      </c>
      <c r="W24" s="177">
        <f t="shared" si="0"/>
        <v>5</v>
      </c>
      <c r="X24" s="178">
        <f t="shared" si="1"/>
        <v>30</v>
      </c>
      <c r="Y24" s="119">
        <f t="shared" si="3"/>
        <v>1.6666666666666667</v>
      </c>
      <c r="Z24" s="748"/>
      <c r="AA24" s="842"/>
      <c r="AB24" s="344">
        <f t="shared" si="2"/>
        <v>15</v>
      </c>
    </row>
    <row r="25" spans="1:28" ht="26.25" customHeight="1" thickBot="1" x14ac:dyDescent="0.3">
      <c r="N25" s="180">
        <v>16</v>
      </c>
      <c r="O25" s="181"/>
      <c r="P25" s="181" t="s">
        <v>224</v>
      </c>
      <c r="Q25" s="182">
        <v>22</v>
      </c>
      <c r="R25" s="182">
        <v>8</v>
      </c>
      <c r="S25" s="182">
        <v>8</v>
      </c>
      <c r="T25" s="182">
        <v>6</v>
      </c>
      <c r="U25" s="182">
        <v>43</v>
      </c>
      <c r="V25" s="182">
        <v>36</v>
      </c>
      <c r="W25" s="183">
        <f t="shared" si="0"/>
        <v>7</v>
      </c>
      <c r="X25" s="184">
        <f t="shared" si="1"/>
        <v>32</v>
      </c>
      <c r="Y25" s="186">
        <f t="shared" si="3"/>
        <v>1.4545454545454546</v>
      </c>
      <c r="Z25" s="749"/>
      <c r="AA25" s="843"/>
      <c r="AB25" s="344">
        <f t="shared" si="2"/>
        <v>16</v>
      </c>
    </row>
    <row r="26" spans="1:28" ht="26.25" customHeight="1" x14ac:dyDescent="0.25">
      <c r="N26" s="200">
        <v>17</v>
      </c>
      <c r="O26" s="201"/>
      <c r="P26" s="201" t="s">
        <v>59</v>
      </c>
      <c r="Q26" s="202">
        <v>14</v>
      </c>
      <c r="R26" s="202">
        <v>10</v>
      </c>
      <c r="S26" s="202">
        <v>3</v>
      </c>
      <c r="T26" s="202">
        <v>1</v>
      </c>
      <c r="U26" s="202">
        <v>52</v>
      </c>
      <c r="V26" s="202">
        <v>15</v>
      </c>
      <c r="W26" s="203">
        <f>U26-V26</f>
        <v>37</v>
      </c>
      <c r="X26" s="204">
        <f>R26*3+S26</f>
        <v>33</v>
      </c>
      <c r="Y26" s="117">
        <f>X26/Q26</f>
        <v>2.3571428571428572</v>
      </c>
      <c r="Z26" s="841" t="s">
        <v>227</v>
      </c>
      <c r="AA26" s="841" t="s">
        <v>252</v>
      </c>
      <c r="AB26" s="344">
        <f t="shared" si="2"/>
        <v>17</v>
      </c>
    </row>
    <row r="27" spans="1:28" ht="26.25" customHeight="1" x14ac:dyDescent="0.25">
      <c r="N27" s="205">
        <v>18</v>
      </c>
      <c r="O27" s="206"/>
      <c r="P27" s="206" t="s">
        <v>156</v>
      </c>
      <c r="Q27" s="207">
        <v>16</v>
      </c>
      <c r="R27" s="207">
        <v>11</v>
      </c>
      <c r="S27" s="207">
        <v>2</v>
      </c>
      <c r="T27" s="207">
        <v>3</v>
      </c>
      <c r="U27" s="207">
        <v>56</v>
      </c>
      <c r="V27" s="207">
        <v>11</v>
      </c>
      <c r="W27" s="208">
        <f>U27-V27</f>
        <v>45</v>
      </c>
      <c r="X27" s="209">
        <f>R27*3+S27</f>
        <v>35</v>
      </c>
      <c r="Y27" s="187">
        <f>X27/Q27</f>
        <v>2.1875</v>
      </c>
      <c r="Z27" s="842"/>
      <c r="AA27" s="842"/>
      <c r="AB27" s="344">
        <f t="shared" si="2"/>
        <v>18</v>
      </c>
    </row>
    <row r="28" spans="1:28" ht="26.25" customHeight="1" x14ac:dyDescent="0.25">
      <c r="N28" s="205">
        <v>19</v>
      </c>
      <c r="O28" s="206"/>
      <c r="P28" s="206" t="s">
        <v>180</v>
      </c>
      <c r="Q28" s="207">
        <v>16</v>
      </c>
      <c r="R28" s="207">
        <v>8</v>
      </c>
      <c r="S28" s="207">
        <v>4</v>
      </c>
      <c r="T28" s="207">
        <v>4</v>
      </c>
      <c r="U28" s="207">
        <v>38</v>
      </c>
      <c r="V28" s="207">
        <v>25</v>
      </c>
      <c r="W28" s="208">
        <f t="shared" ref="W28:W42" si="4">U28-V28</f>
        <v>13</v>
      </c>
      <c r="X28" s="209">
        <f t="shared" ref="X28:X42" si="5">R28*3+S28</f>
        <v>28</v>
      </c>
      <c r="Y28" s="187">
        <f t="shared" ref="Y28:Y42" si="6">X28/Q28</f>
        <v>1.75</v>
      </c>
      <c r="Z28" s="842"/>
      <c r="AA28" s="842"/>
      <c r="AB28" s="344">
        <f t="shared" si="2"/>
        <v>19</v>
      </c>
    </row>
    <row r="29" spans="1:28" ht="26.25" customHeight="1" x14ac:dyDescent="0.25">
      <c r="N29" s="205">
        <v>20</v>
      </c>
      <c r="O29" s="206"/>
      <c r="P29" s="206" t="s">
        <v>119</v>
      </c>
      <c r="Q29" s="207">
        <v>14</v>
      </c>
      <c r="R29" s="207">
        <v>6</v>
      </c>
      <c r="S29" s="207">
        <v>5</v>
      </c>
      <c r="T29" s="207">
        <v>3</v>
      </c>
      <c r="U29" s="207">
        <v>42</v>
      </c>
      <c r="V29" s="207">
        <v>26</v>
      </c>
      <c r="W29" s="208">
        <f t="shared" si="4"/>
        <v>16</v>
      </c>
      <c r="X29" s="209">
        <f t="shared" si="5"/>
        <v>23</v>
      </c>
      <c r="Y29" s="187">
        <f t="shared" si="6"/>
        <v>1.6428571428571428</v>
      </c>
      <c r="Z29" s="842"/>
      <c r="AA29" s="842"/>
      <c r="AB29" s="344">
        <f t="shared" si="2"/>
        <v>20</v>
      </c>
    </row>
    <row r="30" spans="1:28" ht="26.25" customHeight="1" thickBot="1" x14ac:dyDescent="0.3">
      <c r="N30" s="205">
        <v>21</v>
      </c>
      <c r="O30" s="206"/>
      <c r="P30" s="206" t="s">
        <v>173</v>
      </c>
      <c r="Q30" s="207">
        <v>14</v>
      </c>
      <c r="R30" s="207">
        <v>7</v>
      </c>
      <c r="S30" s="207">
        <v>1</v>
      </c>
      <c r="T30" s="207">
        <v>6</v>
      </c>
      <c r="U30" s="207">
        <v>33</v>
      </c>
      <c r="V30" s="207">
        <v>25</v>
      </c>
      <c r="W30" s="208">
        <f t="shared" si="4"/>
        <v>8</v>
      </c>
      <c r="X30" s="209">
        <f t="shared" si="5"/>
        <v>22</v>
      </c>
      <c r="Y30" s="187">
        <f t="shared" si="6"/>
        <v>1.5714285714285714</v>
      </c>
      <c r="Z30" s="842"/>
      <c r="AA30" s="843"/>
      <c r="AB30" s="344">
        <f t="shared" si="2"/>
        <v>21</v>
      </c>
    </row>
    <row r="31" spans="1:28" ht="26.25" customHeight="1" x14ac:dyDescent="0.25">
      <c r="N31" s="205">
        <v>22</v>
      </c>
      <c r="O31" s="206"/>
      <c r="P31" s="206" t="s">
        <v>205</v>
      </c>
      <c r="Q31" s="207">
        <v>16</v>
      </c>
      <c r="R31" s="207">
        <v>9</v>
      </c>
      <c r="S31" s="207">
        <v>2</v>
      </c>
      <c r="T31" s="207">
        <v>5</v>
      </c>
      <c r="U31" s="207">
        <v>47</v>
      </c>
      <c r="V31" s="207">
        <v>29</v>
      </c>
      <c r="W31" s="208">
        <f t="shared" si="4"/>
        <v>18</v>
      </c>
      <c r="X31" s="209">
        <f t="shared" si="5"/>
        <v>29</v>
      </c>
      <c r="Y31" s="187">
        <f t="shared" si="6"/>
        <v>1.8125</v>
      </c>
      <c r="Z31" s="842"/>
      <c r="AA31" s="841" t="s">
        <v>302</v>
      </c>
      <c r="AB31" s="344">
        <f t="shared" si="2"/>
        <v>22</v>
      </c>
    </row>
    <row r="32" spans="1:28" ht="26.25" customHeight="1" x14ac:dyDescent="0.25">
      <c r="N32" s="205">
        <v>23</v>
      </c>
      <c r="O32" s="206"/>
      <c r="P32" s="206" t="s">
        <v>178</v>
      </c>
      <c r="Q32" s="207">
        <v>16</v>
      </c>
      <c r="R32" s="207">
        <v>9</v>
      </c>
      <c r="S32" s="207">
        <v>2</v>
      </c>
      <c r="T32" s="207">
        <v>5</v>
      </c>
      <c r="U32" s="207">
        <v>41</v>
      </c>
      <c r="V32" s="207">
        <v>29</v>
      </c>
      <c r="W32" s="208">
        <f t="shared" si="4"/>
        <v>12</v>
      </c>
      <c r="X32" s="209">
        <f t="shared" si="5"/>
        <v>29</v>
      </c>
      <c r="Y32" s="187">
        <f t="shared" si="6"/>
        <v>1.8125</v>
      </c>
      <c r="Z32" s="842"/>
      <c r="AA32" s="842"/>
      <c r="AB32" s="344">
        <f t="shared" si="2"/>
        <v>23</v>
      </c>
    </row>
    <row r="33" spans="14:28" ht="26.25" customHeight="1" x14ac:dyDescent="0.25">
      <c r="N33" s="205">
        <v>24</v>
      </c>
      <c r="O33" s="206"/>
      <c r="P33" s="206" t="s">
        <v>294</v>
      </c>
      <c r="Q33" s="207">
        <v>18</v>
      </c>
      <c r="R33" s="207">
        <v>9</v>
      </c>
      <c r="S33" s="207">
        <v>5</v>
      </c>
      <c r="T33" s="207">
        <v>4</v>
      </c>
      <c r="U33" s="207">
        <v>41</v>
      </c>
      <c r="V33" s="207">
        <v>27</v>
      </c>
      <c r="W33" s="208">
        <f t="shared" si="4"/>
        <v>14</v>
      </c>
      <c r="X33" s="209">
        <f t="shared" si="5"/>
        <v>32</v>
      </c>
      <c r="Y33" s="187">
        <f t="shared" si="6"/>
        <v>1.7777777777777777</v>
      </c>
      <c r="Z33" s="842"/>
      <c r="AA33" s="842"/>
      <c r="AB33" s="344">
        <f t="shared" si="2"/>
        <v>24</v>
      </c>
    </row>
    <row r="34" spans="14:28" ht="26.25" customHeight="1" x14ac:dyDescent="0.25">
      <c r="N34" s="205">
        <v>25</v>
      </c>
      <c r="O34" s="206"/>
      <c r="P34" s="206" t="s">
        <v>306</v>
      </c>
      <c r="Q34" s="207">
        <v>16</v>
      </c>
      <c r="R34" s="207">
        <v>8</v>
      </c>
      <c r="S34" s="207">
        <v>2</v>
      </c>
      <c r="T34" s="207">
        <v>6</v>
      </c>
      <c r="U34" s="207">
        <v>38</v>
      </c>
      <c r="V34" s="207">
        <v>25</v>
      </c>
      <c r="W34" s="208">
        <f t="shared" si="4"/>
        <v>13</v>
      </c>
      <c r="X34" s="209">
        <f t="shared" si="5"/>
        <v>26</v>
      </c>
      <c r="Y34" s="187">
        <f t="shared" si="6"/>
        <v>1.625</v>
      </c>
      <c r="Z34" s="842"/>
      <c r="AA34" s="842"/>
      <c r="AB34" s="344">
        <f t="shared" si="2"/>
        <v>25</v>
      </c>
    </row>
    <row r="35" spans="14:28" ht="26.25" customHeight="1" x14ac:dyDescent="0.25">
      <c r="N35" s="205">
        <v>26</v>
      </c>
      <c r="O35" s="206"/>
      <c r="P35" s="206" t="s">
        <v>170</v>
      </c>
      <c r="Q35" s="207">
        <v>16</v>
      </c>
      <c r="R35" s="207">
        <v>8</v>
      </c>
      <c r="S35" s="207">
        <v>2</v>
      </c>
      <c r="T35" s="207">
        <v>6</v>
      </c>
      <c r="U35" s="207">
        <v>32</v>
      </c>
      <c r="V35" s="207">
        <v>28</v>
      </c>
      <c r="W35" s="208">
        <f t="shared" si="4"/>
        <v>4</v>
      </c>
      <c r="X35" s="209">
        <f t="shared" si="5"/>
        <v>26</v>
      </c>
      <c r="Y35" s="187">
        <f t="shared" si="6"/>
        <v>1.625</v>
      </c>
      <c r="Z35" s="842"/>
      <c r="AA35" s="842"/>
      <c r="AB35" s="344">
        <f t="shared" si="2"/>
        <v>26</v>
      </c>
    </row>
    <row r="36" spans="14:28" ht="26.25" customHeight="1" x14ac:dyDescent="0.25">
      <c r="N36" s="205">
        <v>27</v>
      </c>
      <c r="O36" s="206"/>
      <c r="P36" s="206" t="s">
        <v>37</v>
      </c>
      <c r="Q36" s="207">
        <v>16</v>
      </c>
      <c r="R36" s="207">
        <v>8</v>
      </c>
      <c r="S36" s="207">
        <v>2</v>
      </c>
      <c r="T36" s="207">
        <v>6</v>
      </c>
      <c r="U36" s="207">
        <v>28</v>
      </c>
      <c r="V36" s="207">
        <v>26</v>
      </c>
      <c r="W36" s="208">
        <f t="shared" si="4"/>
        <v>2</v>
      </c>
      <c r="X36" s="209">
        <f t="shared" si="5"/>
        <v>26</v>
      </c>
      <c r="Y36" s="187">
        <f t="shared" si="6"/>
        <v>1.625</v>
      </c>
      <c r="Z36" s="842"/>
      <c r="AA36" s="842"/>
      <c r="AB36" s="344">
        <f t="shared" si="2"/>
        <v>27</v>
      </c>
    </row>
    <row r="37" spans="14:28" ht="26.25" customHeight="1" x14ac:dyDescent="0.25">
      <c r="N37" s="205">
        <v>28</v>
      </c>
      <c r="O37" s="206"/>
      <c r="P37" s="206" t="s">
        <v>307</v>
      </c>
      <c r="Q37" s="207">
        <v>20</v>
      </c>
      <c r="R37" s="207">
        <v>9</v>
      </c>
      <c r="S37" s="207">
        <v>4</v>
      </c>
      <c r="T37" s="207">
        <v>7</v>
      </c>
      <c r="U37" s="207">
        <v>47</v>
      </c>
      <c r="V37" s="207">
        <v>32</v>
      </c>
      <c r="W37" s="208">
        <f t="shared" si="4"/>
        <v>15</v>
      </c>
      <c r="X37" s="209">
        <f t="shared" si="5"/>
        <v>31</v>
      </c>
      <c r="Y37" s="187">
        <f t="shared" si="6"/>
        <v>1.55</v>
      </c>
      <c r="Z37" s="842"/>
      <c r="AA37" s="842"/>
      <c r="AB37" s="344">
        <f t="shared" si="2"/>
        <v>28</v>
      </c>
    </row>
    <row r="38" spans="14:28" ht="26.25" customHeight="1" x14ac:dyDescent="0.25">
      <c r="N38" s="205">
        <v>29</v>
      </c>
      <c r="O38" s="206"/>
      <c r="P38" s="206" t="s">
        <v>64</v>
      </c>
      <c r="Q38" s="207">
        <v>16</v>
      </c>
      <c r="R38" s="207">
        <v>7</v>
      </c>
      <c r="S38" s="207">
        <v>3</v>
      </c>
      <c r="T38" s="207">
        <v>6</v>
      </c>
      <c r="U38" s="207">
        <v>37</v>
      </c>
      <c r="V38" s="207">
        <v>23</v>
      </c>
      <c r="W38" s="208">
        <f t="shared" si="4"/>
        <v>14</v>
      </c>
      <c r="X38" s="209">
        <f t="shared" si="5"/>
        <v>24</v>
      </c>
      <c r="Y38" s="187">
        <f t="shared" si="6"/>
        <v>1.5</v>
      </c>
      <c r="Z38" s="842"/>
      <c r="AA38" s="842"/>
      <c r="AB38" s="344">
        <f t="shared" si="2"/>
        <v>29</v>
      </c>
    </row>
    <row r="39" spans="14:28" ht="26.25" customHeight="1" x14ac:dyDescent="0.25">
      <c r="N39" s="205">
        <v>30</v>
      </c>
      <c r="O39" s="206"/>
      <c r="P39" s="206" t="s">
        <v>182</v>
      </c>
      <c r="Q39" s="207">
        <v>18</v>
      </c>
      <c r="R39" s="207">
        <v>7</v>
      </c>
      <c r="S39" s="207">
        <v>4</v>
      </c>
      <c r="T39" s="207">
        <v>7</v>
      </c>
      <c r="U39" s="207">
        <v>29</v>
      </c>
      <c r="V39" s="207">
        <v>36</v>
      </c>
      <c r="W39" s="208">
        <f t="shared" si="4"/>
        <v>-7</v>
      </c>
      <c r="X39" s="209">
        <f t="shared" si="5"/>
        <v>25</v>
      </c>
      <c r="Y39" s="187">
        <f t="shared" si="6"/>
        <v>1.3888888888888888</v>
      </c>
      <c r="Z39" s="842"/>
      <c r="AA39" s="842"/>
      <c r="AB39" s="344">
        <f t="shared" si="2"/>
        <v>30</v>
      </c>
    </row>
    <row r="40" spans="14:28" ht="26.25" customHeight="1" x14ac:dyDescent="0.25">
      <c r="N40" s="205">
        <v>31</v>
      </c>
      <c r="O40" s="206"/>
      <c r="P40" s="206" t="s">
        <v>269</v>
      </c>
      <c r="Q40" s="207">
        <v>18</v>
      </c>
      <c r="R40" s="207">
        <v>6</v>
      </c>
      <c r="S40" s="207">
        <v>5</v>
      </c>
      <c r="T40" s="207">
        <v>7</v>
      </c>
      <c r="U40" s="207">
        <v>25</v>
      </c>
      <c r="V40" s="207">
        <v>28</v>
      </c>
      <c r="W40" s="208">
        <f t="shared" si="4"/>
        <v>-3</v>
      </c>
      <c r="X40" s="209">
        <f t="shared" si="5"/>
        <v>23</v>
      </c>
      <c r="Y40" s="187">
        <f t="shared" si="6"/>
        <v>1.2777777777777777</v>
      </c>
      <c r="Z40" s="842"/>
      <c r="AA40" s="842"/>
      <c r="AB40" s="344">
        <f t="shared" si="2"/>
        <v>31</v>
      </c>
    </row>
    <row r="41" spans="14:28" ht="26.25" customHeight="1" thickBot="1" x14ac:dyDescent="0.3">
      <c r="N41" s="250">
        <v>32</v>
      </c>
      <c r="O41" s="251"/>
      <c r="P41" s="251" t="s">
        <v>275</v>
      </c>
      <c r="Q41" s="252">
        <v>16</v>
      </c>
      <c r="R41" s="252">
        <v>6</v>
      </c>
      <c r="S41" s="252">
        <v>1</v>
      </c>
      <c r="T41" s="252">
        <v>9</v>
      </c>
      <c r="U41" s="252">
        <v>34</v>
      </c>
      <c r="V41" s="252">
        <v>30</v>
      </c>
      <c r="W41" s="253">
        <f t="shared" si="4"/>
        <v>4</v>
      </c>
      <c r="X41" s="254">
        <f t="shared" si="5"/>
        <v>19</v>
      </c>
      <c r="Y41" s="188">
        <f t="shared" si="6"/>
        <v>1.1875</v>
      </c>
      <c r="Z41" s="842"/>
      <c r="AA41" s="843"/>
      <c r="AB41" s="344">
        <f t="shared" si="2"/>
        <v>32</v>
      </c>
    </row>
    <row r="42" spans="14:28" ht="26.25" customHeight="1" x14ac:dyDescent="0.25">
      <c r="N42" s="256">
        <v>33</v>
      </c>
      <c r="O42" s="257"/>
      <c r="P42" s="257" t="s">
        <v>231</v>
      </c>
      <c r="Q42" s="258">
        <v>16</v>
      </c>
      <c r="R42" s="258">
        <v>8</v>
      </c>
      <c r="S42" s="258">
        <v>4</v>
      </c>
      <c r="T42" s="258">
        <v>4</v>
      </c>
      <c r="U42" s="258">
        <v>45</v>
      </c>
      <c r="V42" s="258">
        <v>30</v>
      </c>
      <c r="W42" s="259">
        <f t="shared" si="4"/>
        <v>15</v>
      </c>
      <c r="X42" s="244">
        <f t="shared" si="5"/>
        <v>28</v>
      </c>
      <c r="Y42" s="187">
        <f t="shared" si="6"/>
        <v>1.75</v>
      </c>
      <c r="Z42" s="833" t="s">
        <v>302</v>
      </c>
      <c r="AA42" s="834"/>
      <c r="AB42" s="344">
        <f t="shared" si="2"/>
        <v>33</v>
      </c>
    </row>
    <row r="43" spans="14:28" ht="26.25" customHeight="1" x14ac:dyDescent="0.25">
      <c r="N43" s="240">
        <v>34</v>
      </c>
      <c r="O43" s="241"/>
      <c r="P43" s="241" t="s">
        <v>286</v>
      </c>
      <c r="Q43" s="242">
        <v>14</v>
      </c>
      <c r="R43" s="242">
        <v>7</v>
      </c>
      <c r="S43" s="242">
        <v>1</v>
      </c>
      <c r="T43" s="242">
        <v>6</v>
      </c>
      <c r="U43" s="242">
        <v>30</v>
      </c>
      <c r="V43" s="242">
        <v>23</v>
      </c>
      <c r="W43" s="243">
        <f t="shared" ref="W43:W68" si="7">U43-V43</f>
        <v>7</v>
      </c>
      <c r="X43" s="244">
        <f t="shared" ref="X43:X68" si="8">R43*3+S43</f>
        <v>22</v>
      </c>
      <c r="Y43" s="187">
        <f t="shared" ref="Y43:Y68" si="9">X43/Q43</f>
        <v>1.5714285714285714</v>
      </c>
      <c r="Z43" s="835"/>
      <c r="AA43" s="836"/>
      <c r="AB43" s="344">
        <f t="shared" si="2"/>
        <v>34</v>
      </c>
    </row>
    <row r="44" spans="14:28" ht="26.25" customHeight="1" x14ac:dyDescent="0.25">
      <c r="N44" s="240">
        <v>35</v>
      </c>
      <c r="O44" s="241"/>
      <c r="P44" s="241" t="s">
        <v>169</v>
      </c>
      <c r="Q44" s="242">
        <v>16</v>
      </c>
      <c r="R44" s="242">
        <v>8</v>
      </c>
      <c r="S44" s="242">
        <v>1</v>
      </c>
      <c r="T44" s="242">
        <v>7</v>
      </c>
      <c r="U44" s="242">
        <v>34</v>
      </c>
      <c r="V44" s="242">
        <v>37</v>
      </c>
      <c r="W44" s="243">
        <f t="shared" si="7"/>
        <v>-3</v>
      </c>
      <c r="X44" s="244">
        <f t="shared" si="8"/>
        <v>25</v>
      </c>
      <c r="Y44" s="187">
        <f t="shared" si="9"/>
        <v>1.5625</v>
      </c>
      <c r="Z44" s="835"/>
      <c r="AA44" s="836"/>
      <c r="AB44" s="344">
        <f t="shared" si="2"/>
        <v>35</v>
      </c>
    </row>
    <row r="45" spans="14:28" ht="26.25" customHeight="1" x14ac:dyDescent="0.25">
      <c r="N45" s="240">
        <v>36</v>
      </c>
      <c r="O45" s="241"/>
      <c r="P45" s="241" t="s">
        <v>174</v>
      </c>
      <c r="Q45" s="242">
        <v>14</v>
      </c>
      <c r="R45" s="242">
        <v>6</v>
      </c>
      <c r="S45" s="242">
        <v>2</v>
      </c>
      <c r="T45" s="242">
        <v>6</v>
      </c>
      <c r="U45" s="242">
        <v>30</v>
      </c>
      <c r="V45" s="242">
        <v>35</v>
      </c>
      <c r="W45" s="243">
        <f t="shared" si="7"/>
        <v>-5</v>
      </c>
      <c r="X45" s="244">
        <f t="shared" si="8"/>
        <v>20</v>
      </c>
      <c r="Y45" s="187">
        <f t="shared" si="9"/>
        <v>1.4285714285714286</v>
      </c>
      <c r="Z45" s="835"/>
      <c r="AA45" s="836"/>
      <c r="AB45" s="344">
        <f t="shared" si="2"/>
        <v>36</v>
      </c>
    </row>
    <row r="46" spans="14:28" ht="26.25" customHeight="1" x14ac:dyDescent="0.25">
      <c r="N46" s="240">
        <v>37</v>
      </c>
      <c r="O46" s="241"/>
      <c r="P46" s="241" t="s">
        <v>183</v>
      </c>
      <c r="Q46" s="242">
        <v>14</v>
      </c>
      <c r="R46" s="242">
        <v>6</v>
      </c>
      <c r="S46" s="242">
        <v>1</v>
      </c>
      <c r="T46" s="242">
        <v>7</v>
      </c>
      <c r="U46" s="242">
        <v>21</v>
      </c>
      <c r="V46" s="242">
        <v>26</v>
      </c>
      <c r="W46" s="243">
        <f t="shared" si="7"/>
        <v>-5</v>
      </c>
      <c r="X46" s="244">
        <f t="shared" si="8"/>
        <v>19</v>
      </c>
      <c r="Y46" s="187">
        <f t="shared" si="9"/>
        <v>1.3571428571428572</v>
      </c>
      <c r="Z46" s="835"/>
      <c r="AA46" s="836"/>
      <c r="AB46" s="344">
        <f t="shared" si="2"/>
        <v>37</v>
      </c>
    </row>
    <row r="47" spans="14:28" ht="26.25" customHeight="1" x14ac:dyDescent="0.25">
      <c r="N47" s="240">
        <v>38</v>
      </c>
      <c r="O47" s="241"/>
      <c r="P47" s="241" t="s">
        <v>308</v>
      </c>
      <c r="Q47" s="242">
        <v>16</v>
      </c>
      <c r="R47" s="242">
        <v>6</v>
      </c>
      <c r="S47" s="242">
        <v>2</v>
      </c>
      <c r="T47" s="242">
        <v>8</v>
      </c>
      <c r="U47" s="242">
        <v>46</v>
      </c>
      <c r="V47" s="242">
        <v>30</v>
      </c>
      <c r="W47" s="243">
        <f t="shared" si="7"/>
        <v>16</v>
      </c>
      <c r="X47" s="244">
        <f t="shared" si="8"/>
        <v>20</v>
      </c>
      <c r="Y47" s="187">
        <f t="shared" si="9"/>
        <v>1.25</v>
      </c>
      <c r="Z47" s="835"/>
      <c r="AA47" s="836"/>
      <c r="AB47" s="344">
        <f t="shared" si="2"/>
        <v>38</v>
      </c>
    </row>
    <row r="48" spans="14:28" ht="26.25" customHeight="1" x14ac:dyDescent="0.25">
      <c r="N48" s="240">
        <v>39</v>
      </c>
      <c r="O48" s="241"/>
      <c r="P48" s="241" t="s">
        <v>62</v>
      </c>
      <c r="Q48" s="242">
        <v>14</v>
      </c>
      <c r="R48" s="242">
        <v>5</v>
      </c>
      <c r="S48" s="242">
        <v>2</v>
      </c>
      <c r="T48" s="242">
        <v>7</v>
      </c>
      <c r="U48" s="242">
        <v>31</v>
      </c>
      <c r="V48" s="242">
        <v>36</v>
      </c>
      <c r="W48" s="243">
        <f t="shared" si="7"/>
        <v>-5</v>
      </c>
      <c r="X48" s="244">
        <f t="shared" si="8"/>
        <v>17</v>
      </c>
      <c r="Y48" s="187">
        <f t="shared" si="9"/>
        <v>1.2142857142857142</v>
      </c>
      <c r="Z48" s="835"/>
      <c r="AA48" s="836"/>
      <c r="AB48" s="344">
        <f t="shared" si="2"/>
        <v>39</v>
      </c>
    </row>
    <row r="49" spans="14:28" ht="26.25" customHeight="1" x14ac:dyDescent="0.25">
      <c r="N49" s="240">
        <v>40</v>
      </c>
      <c r="O49" s="241"/>
      <c r="P49" s="241" t="s">
        <v>280</v>
      </c>
      <c r="Q49" s="242">
        <v>14</v>
      </c>
      <c r="R49" s="242">
        <v>5</v>
      </c>
      <c r="S49" s="242">
        <v>1</v>
      </c>
      <c r="T49" s="242">
        <v>8</v>
      </c>
      <c r="U49" s="242">
        <v>24</v>
      </c>
      <c r="V49" s="242">
        <v>24</v>
      </c>
      <c r="W49" s="243">
        <f t="shared" si="7"/>
        <v>0</v>
      </c>
      <c r="X49" s="244">
        <f t="shared" si="8"/>
        <v>16</v>
      </c>
      <c r="Y49" s="187">
        <f t="shared" si="9"/>
        <v>1.1428571428571428</v>
      </c>
      <c r="Z49" s="835"/>
      <c r="AA49" s="836"/>
      <c r="AB49" s="344">
        <f t="shared" si="2"/>
        <v>40</v>
      </c>
    </row>
    <row r="50" spans="14:28" ht="26.25" customHeight="1" x14ac:dyDescent="0.25">
      <c r="N50" s="240">
        <v>41</v>
      </c>
      <c r="O50" s="241"/>
      <c r="P50" s="241" t="s">
        <v>309</v>
      </c>
      <c r="Q50" s="242">
        <v>14</v>
      </c>
      <c r="R50" s="242">
        <v>5</v>
      </c>
      <c r="S50" s="242">
        <v>0</v>
      </c>
      <c r="T50" s="242">
        <v>9</v>
      </c>
      <c r="U50" s="242">
        <v>20</v>
      </c>
      <c r="V50" s="242">
        <v>30</v>
      </c>
      <c r="W50" s="243">
        <f t="shared" si="7"/>
        <v>-10</v>
      </c>
      <c r="X50" s="244">
        <f t="shared" si="8"/>
        <v>15</v>
      </c>
      <c r="Y50" s="187">
        <f t="shared" si="9"/>
        <v>1.0714285714285714</v>
      </c>
      <c r="Z50" s="835"/>
      <c r="AA50" s="836"/>
      <c r="AB50" s="344">
        <f t="shared" si="2"/>
        <v>41</v>
      </c>
    </row>
    <row r="51" spans="14:28" ht="26.25" customHeight="1" x14ac:dyDescent="0.25">
      <c r="N51" s="240">
        <v>42</v>
      </c>
      <c r="O51" s="241"/>
      <c r="P51" s="241" t="s">
        <v>287</v>
      </c>
      <c r="Q51" s="242">
        <v>16</v>
      </c>
      <c r="R51" s="242">
        <v>3</v>
      </c>
      <c r="S51" s="242">
        <v>5</v>
      </c>
      <c r="T51" s="242">
        <v>8</v>
      </c>
      <c r="U51" s="242">
        <v>19</v>
      </c>
      <c r="V51" s="242">
        <v>24</v>
      </c>
      <c r="W51" s="243">
        <f t="shared" si="7"/>
        <v>-5</v>
      </c>
      <c r="X51" s="244">
        <f t="shared" si="8"/>
        <v>14</v>
      </c>
      <c r="Y51" s="187">
        <f t="shared" si="9"/>
        <v>0.875</v>
      </c>
      <c r="Z51" s="835"/>
      <c r="AA51" s="836"/>
      <c r="AB51" s="344">
        <f t="shared" si="2"/>
        <v>42</v>
      </c>
    </row>
    <row r="52" spans="14:28" ht="26.25" customHeight="1" x14ac:dyDescent="0.25">
      <c r="N52" s="240">
        <v>43</v>
      </c>
      <c r="O52" s="241"/>
      <c r="P52" s="241" t="s">
        <v>310</v>
      </c>
      <c r="Q52" s="242">
        <v>16</v>
      </c>
      <c r="R52" s="242">
        <v>3</v>
      </c>
      <c r="S52" s="242">
        <v>2</v>
      </c>
      <c r="T52" s="242">
        <v>11</v>
      </c>
      <c r="U52" s="242">
        <v>21</v>
      </c>
      <c r="V52" s="242">
        <v>45</v>
      </c>
      <c r="W52" s="243">
        <f t="shared" si="7"/>
        <v>-24</v>
      </c>
      <c r="X52" s="244">
        <f t="shared" si="8"/>
        <v>11</v>
      </c>
      <c r="Y52" s="187">
        <f t="shared" si="9"/>
        <v>0.6875</v>
      </c>
      <c r="Z52" s="835"/>
      <c r="AA52" s="836"/>
      <c r="AB52" s="344">
        <f t="shared" si="2"/>
        <v>43</v>
      </c>
    </row>
    <row r="53" spans="14:28" ht="26.25" customHeight="1" x14ac:dyDescent="0.25">
      <c r="N53" s="240">
        <v>44</v>
      </c>
      <c r="O53" s="241"/>
      <c r="P53" s="241" t="s">
        <v>277</v>
      </c>
      <c r="Q53" s="242">
        <v>12</v>
      </c>
      <c r="R53" s="242">
        <v>2</v>
      </c>
      <c r="S53" s="242">
        <v>1</v>
      </c>
      <c r="T53" s="242">
        <v>11</v>
      </c>
      <c r="U53" s="242">
        <v>11</v>
      </c>
      <c r="V53" s="242">
        <v>46</v>
      </c>
      <c r="W53" s="243">
        <f t="shared" si="7"/>
        <v>-35</v>
      </c>
      <c r="X53" s="244">
        <f t="shared" si="8"/>
        <v>7</v>
      </c>
      <c r="Y53" s="187">
        <f t="shared" si="9"/>
        <v>0.58333333333333337</v>
      </c>
      <c r="Z53" s="835"/>
      <c r="AA53" s="836"/>
      <c r="AB53" s="344">
        <f t="shared" si="2"/>
        <v>44</v>
      </c>
    </row>
    <row r="54" spans="14:28" ht="26.25" customHeight="1" x14ac:dyDescent="0.25">
      <c r="N54" s="240">
        <v>45</v>
      </c>
      <c r="O54" s="241"/>
      <c r="P54" s="241" t="s">
        <v>270</v>
      </c>
      <c r="Q54" s="242">
        <v>14</v>
      </c>
      <c r="R54" s="242">
        <v>2</v>
      </c>
      <c r="S54" s="242">
        <v>2</v>
      </c>
      <c r="T54" s="242">
        <v>10</v>
      </c>
      <c r="U54" s="242">
        <v>13</v>
      </c>
      <c r="V54" s="242">
        <v>39</v>
      </c>
      <c r="W54" s="243">
        <f t="shared" si="7"/>
        <v>-26</v>
      </c>
      <c r="X54" s="244">
        <f t="shared" si="8"/>
        <v>8</v>
      </c>
      <c r="Y54" s="187">
        <f t="shared" si="9"/>
        <v>0.5714285714285714</v>
      </c>
      <c r="Z54" s="835"/>
      <c r="AA54" s="836"/>
      <c r="AB54" s="344">
        <f t="shared" si="2"/>
        <v>45</v>
      </c>
    </row>
    <row r="55" spans="14:28" ht="26.25" customHeight="1" x14ac:dyDescent="0.25">
      <c r="N55" s="240">
        <v>46</v>
      </c>
      <c r="O55" s="241"/>
      <c r="P55" s="241" t="s">
        <v>311</v>
      </c>
      <c r="Q55" s="242">
        <v>14</v>
      </c>
      <c r="R55" s="242">
        <v>2</v>
      </c>
      <c r="S55" s="242">
        <v>1</v>
      </c>
      <c r="T55" s="242">
        <v>11</v>
      </c>
      <c r="U55" s="242">
        <v>7</v>
      </c>
      <c r="V55" s="242">
        <v>50</v>
      </c>
      <c r="W55" s="243">
        <f t="shared" si="7"/>
        <v>-43</v>
      </c>
      <c r="X55" s="244">
        <f t="shared" si="8"/>
        <v>7</v>
      </c>
      <c r="Y55" s="187">
        <f t="shared" si="9"/>
        <v>0.5</v>
      </c>
      <c r="Z55" s="835"/>
      <c r="AA55" s="836"/>
      <c r="AB55" s="344">
        <f t="shared" si="2"/>
        <v>46</v>
      </c>
    </row>
    <row r="56" spans="14:28" ht="26.25" customHeight="1" x14ac:dyDescent="0.25">
      <c r="N56" s="240">
        <v>47</v>
      </c>
      <c r="O56" s="241"/>
      <c r="P56" s="241" t="s">
        <v>261</v>
      </c>
      <c r="Q56" s="242">
        <v>14</v>
      </c>
      <c r="R56" s="242">
        <v>2</v>
      </c>
      <c r="S56" s="242">
        <v>0</v>
      </c>
      <c r="T56" s="242">
        <v>12</v>
      </c>
      <c r="U56" s="242">
        <v>12</v>
      </c>
      <c r="V56" s="242">
        <v>53</v>
      </c>
      <c r="W56" s="243">
        <f t="shared" si="7"/>
        <v>-41</v>
      </c>
      <c r="X56" s="244">
        <f t="shared" si="8"/>
        <v>6</v>
      </c>
      <c r="Y56" s="187">
        <f t="shared" si="9"/>
        <v>0.42857142857142855</v>
      </c>
      <c r="Z56" s="835"/>
      <c r="AA56" s="836"/>
      <c r="AB56" s="344">
        <f t="shared" si="2"/>
        <v>47</v>
      </c>
    </row>
    <row r="57" spans="14:28" ht="26.25" customHeight="1" thickBot="1" x14ac:dyDescent="0.3">
      <c r="N57" s="260">
        <v>48</v>
      </c>
      <c r="O57" s="261"/>
      <c r="P57" s="261" t="s">
        <v>312</v>
      </c>
      <c r="Q57" s="262">
        <v>14</v>
      </c>
      <c r="R57" s="262">
        <v>1</v>
      </c>
      <c r="S57" s="262">
        <v>1</v>
      </c>
      <c r="T57" s="262">
        <v>12</v>
      </c>
      <c r="U57" s="262">
        <v>10</v>
      </c>
      <c r="V57" s="262">
        <v>57</v>
      </c>
      <c r="W57" s="263">
        <f t="shared" si="7"/>
        <v>-47</v>
      </c>
      <c r="X57" s="264">
        <f t="shared" si="8"/>
        <v>4</v>
      </c>
      <c r="Y57" s="195">
        <f t="shared" si="9"/>
        <v>0.2857142857142857</v>
      </c>
      <c r="Z57" s="837"/>
      <c r="AA57" s="838"/>
      <c r="AB57" s="344">
        <f t="shared" si="2"/>
        <v>48</v>
      </c>
    </row>
    <row r="58" spans="14:28" ht="26.25" customHeight="1" x14ac:dyDescent="0.25">
      <c r="N58" s="215">
        <v>49</v>
      </c>
      <c r="O58" s="216"/>
      <c r="P58" s="216" t="s">
        <v>61</v>
      </c>
      <c r="Q58" s="217">
        <v>20</v>
      </c>
      <c r="R58" s="217">
        <v>11</v>
      </c>
      <c r="S58" s="217">
        <v>3</v>
      </c>
      <c r="T58" s="217">
        <v>6</v>
      </c>
      <c r="U58" s="217">
        <v>59</v>
      </c>
      <c r="V58" s="217">
        <v>29</v>
      </c>
      <c r="W58" s="218">
        <f t="shared" si="7"/>
        <v>30</v>
      </c>
      <c r="X58" s="219">
        <f t="shared" si="8"/>
        <v>36</v>
      </c>
      <c r="Y58" s="117">
        <f t="shared" si="9"/>
        <v>1.8</v>
      </c>
      <c r="Z58" s="847" t="s">
        <v>304</v>
      </c>
      <c r="AA58" s="848"/>
      <c r="AB58" s="344">
        <f t="shared" si="2"/>
        <v>49</v>
      </c>
    </row>
    <row r="59" spans="14:28" ht="26.25" customHeight="1" thickBot="1" x14ac:dyDescent="0.3">
      <c r="N59" s="220">
        <v>50</v>
      </c>
      <c r="O59" s="221"/>
      <c r="P59" s="221" t="s">
        <v>91</v>
      </c>
      <c r="Q59" s="222">
        <v>22</v>
      </c>
      <c r="R59" s="222">
        <v>8</v>
      </c>
      <c r="S59" s="222">
        <v>6</v>
      </c>
      <c r="T59" s="222">
        <v>8</v>
      </c>
      <c r="U59" s="222">
        <v>36</v>
      </c>
      <c r="V59" s="222">
        <v>31</v>
      </c>
      <c r="W59" s="223">
        <f t="shared" si="7"/>
        <v>5</v>
      </c>
      <c r="X59" s="224">
        <f t="shared" si="8"/>
        <v>30</v>
      </c>
      <c r="Y59" s="195">
        <f t="shared" si="9"/>
        <v>1.3636363636363635</v>
      </c>
      <c r="Z59" s="849"/>
      <c r="AA59" s="850"/>
      <c r="AB59" s="344">
        <f t="shared" si="2"/>
        <v>50</v>
      </c>
    </row>
    <row r="60" spans="14:28" ht="26.25" customHeight="1" x14ac:dyDescent="0.25">
      <c r="N60" s="220">
        <v>51</v>
      </c>
      <c r="O60" s="221"/>
      <c r="P60" s="221" t="s">
        <v>313</v>
      </c>
      <c r="Q60" s="222">
        <v>16</v>
      </c>
      <c r="R60" s="222">
        <v>3</v>
      </c>
      <c r="S60" s="222">
        <v>2</v>
      </c>
      <c r="T60" s="222">
        <v>11</v>
      </c>
      <c r="U60" s="222">
        <v>10</v>
      </c>
      <c r="V60" s="222">
        <v>43</v>
      </c>
      <c r="W60" s="223">
        <f t="shared" si="7"/>
        <v>-33</v>
      </c>
      <c r="X60" s="224">
        <f t="shared" si="8"/>
        <v>11</v>
      </c>
      <c r="Y60" s="117">
        <f t="shared" si="9"/>
        <v>0.6875</v>
      </c>
      <c r="Z60" s="853" t="s">
        <v>303</v>
      </c>
      <c r="AA60" s="854"/>
      <c r="AB60" s="344">
        <f t="shared" si="2"/>
        <v>51</v>
      </c>
    </row>
    <row r="61" spans="14:28" ht="26.25" customHeight="1" x14ac:dyDescent="0.25">
      <c r="N61" s="220">
        <v>52</v>
      </c>
      <c r="O61" s="221"/>
      <c r="P61" s="221" t="s">
        <v>172</v>
      </c>
      <c r="Q61" s="222">
        <v>18</v>
      </c>
      <c r="R61" s="222">
        <v>3</v>
      </c>
      <c r="S61" s="222">
        <v>1</v>
      </c>
      <c r="T61" s="222">
        <v>14</v>
      </c>
      <c r="U61" s="222">
        <v>12</v>
      </c>
      <c r="V61" s="222">
        <v>53</v>
      </c>
      <c r="W61" s="223">
        <f t="shared" si="7"/>
        <v>-41</v>
      </c>
      <c r="X61" s="224">
        <f t="shared" si="8"/>
        <v>10</v>
      </c>
      <c r="Y61" s="187">
        <f t="shared" si="9"/>
        <v>0.55555555555555558</v>
      </c>
      <c r="Z61" s="855"/>
      <c r="AA61" s="856"/>
      <c r="AB61" s="344">
        <f t="shared" si="2"/>
        <v>52</v>
      </c>
    </row>
    <row r="62" spans="14:28" ht="26.25" customHeight="1" x14ac:dyDescent="0.25">
      <c r="N62" s="220">
        <v>53</v>
      </c>
      <c r="O62" s="221"/>
      <c r="P62" s="221" t="s">
        <v>314</v>
      </c>
      <c r="Q62" s="222">
        <v>18</v>
      </c>
      <c r="R62" s="222">
        <v>3</v>
      </c>
      <c r="S62" s="222">
        <v>1</v>
      </c>
      <c r="T62" s="222">
        <v>14</v>
      </c>
      <c r="U62" s="222">
        <v>13</v>
      </c>
      <c r="V62" s="222">
        <v>66</v>
      </c>
      <c r="W62" s="223">
        <f t="shared" si="7"/>
        <v>-53</v>
      </c>
      <c r="X62" s="224">
        <f t="shared" si="8"/>
        <v>10</v>
      </c>
      <c r="Y62" s="187">
        <f t="shared" si="9"/>
        <v>0.55555555555555558</v>
      </c>
      <c r="Z62" s="855"/>
      <c r="AA62" s="856"/>
      <c r="AB62" s="344">
        <f t="shared" si="2"/>
        <v>53</v>
      </c>
    </row>
    <row r="63" spans="14:28" ht="26.25" customHeight="1" x14ac:dyDescent="0.25">
      <c r="N63" s="220">
        <v>54</v>
      </c>
      <c r="O63" s="221"/>
      <c r="P63" s="221" t="s">
        <v>315</v>
      </c>
      <c r="Q63" s="222">
        <v>14</v>
      </c>
      <c r="R63" s="222">
        <v>1</v>
      </c>
      <c r="S63" s="222">
        <v>2</v>
      </c>
      <c r="T63" s="222">
        <v>11</v>
      </c>
      <c r="U63" s="222">
        <v>9</v>
      </c>
      <c r="V63" s="222">
        <v>34</v>
      </c>
      <c r="W63" s="223">
        <f t="shared" si="7"/>
        <v>-25</v>
      </c>
      <c r="X63" s="224">
        <f t="shared" si="8"/>
        <v>5</v>
      </c>
      <c r="Y63" s="187">
        <f t="shared" si="9"/>
        <v>0.35714285714285715</v>
      </c>
      <c r="Z63" s="855"/>
      <c r="AA63" s="856"/>
      <c r="AB63" s="344">
        <f t="shared" si="2"/>
        <v>54</v>
      </c>
    </row>
    <row r="64" spans="14:28" ht="26.25" customHeight="1" x14ac:dyDescent="0.25">
      <c r="N64" s="220">
        <v>55</v>
      </c>
      <c r="O64" s="221"/>
      <c r="P64" s="221" t="s">
        <v>316</v>
      </c>
      <c r="Q64" s="222">
        <v>14</v>
      </c>
      <c r="R64" s="222">
        <v>0</v>
      </c>
      <c r="S64" s="222">
        <v>0</v>
      </c>
      <c r="T64" s="222">
        <v>14</v>
      </c>
      <c r="U64" s="222">
        <v>4</v>
      </c>
      <c r="V64" s="222">
        <v>55</v>
      </c>
      <c r="W64" s="223">
        <f t="shared" si="7"/>
        <v>-51</v>
      </c>
      <c r="X64" s="224">
        <f t="shared" si="8"/>
        <v>0</v>
      </c>
      <c r="Y64" s="187">
        <f t="shared" si="9"/>
        <v>0</v>
      </c>
      <c r="Z64" s="855"/>
      <c r="AA64" s="856"/>
      <c r="AB64" s="344">
        <f t="shared" si="2"/>
        <v>55</v>
      </c>
    </row>
    <row r="65" spans="14:28" ht="26.25" customHeight="1" thickBot="1" x14ac:dyDescent="0.3">
      <c r="N65" s="220">
        <v>56</v>
      </c>
      <c r="O65" s="221"/>
      <c r="P65" s="221" t="s">
        <v>317</v>
      </c>
      <c r="Q65" s="222">
        <v>14</v>
      </c>
      <c r="R65" s="222">
        <v>0</v>
      </c>
      <c r="S65" s="222">
        <v>0</v>
      </c>
      <c r="T65" s="222">
        <v>14</v>
      </c>
      <c r="U65" s="222">
        <v>2</v>
      </c>
      <c r="V65" s="222">
        <v>68</v>
      </c>
      <c r="W65" s="223">
        <f t="shared" si="7"/>
        <v>-66</v>
      </c>
      <c r="X65" s="224">
        <f t="shared" si="8"/>
        <v>0</v>
      </c>
      <c r="Y65" s="188">
        <f t="shared" si="9"/>
        <v>0</v>
      </c>
      <c r="Z65" s="855"/>
      <c r="AA65" s="856"/>
      <c r="AB65" s="344">
        <f t="shared" si="2"/>
        <v>56</v>
      </c>
    </row>
    <row r="66" spans="14:28" ht="26.25" customHeight="1" x14ac:dyDescent="0.25">
      <c r="N66" s="220">
        <v>57</v>
      </c>
      <c r="O66" s="221"/>
      <c r="P66" s="221" t="s">
        <v>318</v>
      </c>
      <c r="Q66" s="222">
        <v>14</v>
      </c>
      <c r="R66" s="222">
        <v>0</v>
      </c>
      <c r="S66" s="222">
        <v>0</v>
      </c>
      <c r="T66" s="222">
        <v>14</v>
      </c>
      <c r="U66" s="222">
        <v>3</v>
      </c>
      <c r="V66" s="222">
        <v>80</v>
      </c>
      <c r="W66" s="223">
        <f t="shared" si="7"/>
        <v>-77</v>
      </c>
      <c r="X66" s="224">
        <f t="shared" si="8"/>
        <v>0</v>
      </c>
      <c r="Y66" s="117">
        <f t="shared" si="9"/>
        <v>0</v>
      </c>
      <c r="Z66" s="855"/>
      <c r="AA66" s="856"/>
      <c r="AB66" s="344">
        <f t="shared" si="2"/>
        <v>57</v>
      </c>
    </row>
    <row r="67" spans="14:28" ht="26.25" customHeight="1" thickBot="1" x14ac:dyDescent="0.3">
      <c r="N67" s="225">
        <v>58</v>
      </c>
      <c r="O67" s="226"/>
      <c r="P67" s="226" t="s">
        <v>319</v>
      </c>
      <c r="Q67" s="227">
        <v>16</v>
      </c>
      <c r="R67" s="227">
        <v>0</v>
      </c>
      <c r="S67" s="227">
        <v>0</v>
      </c>
      <c r="T67" s="227">
        <v>16</v>
      </c>
      <c r="U67" s="227">
        <v>2</v>
      </c>
      <c r="V67" s="227">
        <v>101</v>
      </c>
      <c r="W67" s="228">
        <f t="shared" si="7"/>
        <v>-99</v>
      </c>
      <c r="X67" s="229">
        <f t="shared" si="8"/>
        <v>0</v>
      </c>
      <c r="Y67" s="188">
        <f t="shared" si="9"/>
        <v>0</v>
      </c>
      <c r="Z67" s="857"/>
      <c r="AA67" s="858"/>
      <c r="AB67" s="344">
        <f t="shared" si="2"/>
        <v>58</v>
      </c>
    </row>
    <row r="68" spans="14:28" ht="26.25" customHeight="1" thickBot="1" x14ac:dyDescent="0.3">
      <c r="N68" s="265">
        <v>59</v>
      </c>
      <c r="O68" s="266"/>
      <c r="P68" s="266" t="s">
        <v>320</v>
      </c>
      <c r="Q68" s="267">
        <v>14</v>
      </c>
      <c r="R68" s="267">
        <v>1</v>
      </c>
      <c r="S68" s="267">
        <v>2</v>
      </c>
      <c r="T68" s="267">
        <v>11</v>
      </c>
      <c r="U68" s="267">
        <v>12</v>
      </c>
      <c r="V68" s="267">
        <v>51</v>
      </c>
      <c r="W68" s="268">
        <f t="shared" si="7"/>
        <v>-39</v>
      </c>
      <c r="X68" s="269">
        <f t="shared" si="8"/>
        <v>5</v>
      </c>
      <c r="Y68" s="270">
        <f t="shared" si="9"/>
        <v>0.35714285714285715</v>
      </c>
      <c r="Z68" s="851" t="s">
        <v>68</v>
      </c>
      <c r="AA68" s="852"/>
      <c r="AB68" s="344">
        <f t="shared" si="2"/>
        <v>59</v>
      </c>
    </row>
  </sheetData>
  <sheetProtection algorithmName="SHA-512" hashValue="Mhyp0t9ARVmcyM9xkFcIzxvLqn1e/lm+U7mNbGNhgPL6YbrXfIjkFCBAGWRQXHkmznACaDWR+hXdvuPkV701zw==" saltValue="2VAO73yYa25nElA+x+cIoQ==" spinCount="100000" sheet="1" selectLockedCells="1"/>
  <mergeCells count="27">
    <mergeCell ref="E24:L24"/>
    <mergeCell ref="C6:G6"/>
    <mergeCell ref="K6:L6"/>
    <mergeCell ref="N6:Y6"/>
    <mergeCell ref="C8:L9"/>
    <mergeCell ref="Q8:X8"/>
    <mergeCell ref="Z58:AA59"/>
    <mergeCell ref="Z42:AA57"/>
    <mergeCell ref="Z68:AA68"/>
    <mergeCell ref="Z60:AA67"/>
    <mergeCell ref="L1:O4"/>
    <mergeCell ref="E11:L11"/>
    <mergeCell ref="E13:L13"/>
    <mergeCell ref="Z14:Z17"/>
    <mergeCell ref="E15:L15"/>
    <mergeCell ref="Z12:AA13"/>
    <mergeCell ref="Z10:AA11"/>
    <mergeCell ref="E18:K18"/>
    <mergeCell ref="Z18:Z25"/>
    <mergeCell ref="E20:K20"/>
    <mergeCell ref="E22:K22"/>
    <mergeCell ref="Z26:Z41"/>
    <mergeCell ref="AA31:AA41"/>
    <mergeCell ref="AA26:AA30"/>
    <mergeCell ref="AA23:AA25"/>
    <mergeCell ref="AA18:AA22"/>
    <mergeCell ref="AA14:AA16"/>
  </mergeCells>
  <conditionalFormatting sqref="Q12:V12">
    <cfRule type="expression" dxfId="204" priority="24">
      <formula>$Q$11=7</formula>
    </cfRule>
  </conditionalFormatting>
  <conditionalFormatting sqref="Q11:V11">
    <cfRule type="expression" dxfId="203" priority="23">
      <formula>$Q$11=7</formula>
    </cfRule>
  </conditionalFormatting>
  <conditionalFormatting sqref="Q10:X10 X11:X12 W11:W18">
    <cfRule type="expression" dxfId="202" priority="22">
      <formula>$Q$11=7</formula>
    </cfRule>
  </conditionalFormatting>
  <conditionalFormatting sqref="Q13:V14">
    <cfRule type="expression" dxfId="201" priority="21">
      <formula>$Q$11=7</formula>
    </cfRule>
  </conditionalFormatting>
  <conditionalFormatting sqref="X13:X18">
    <cfRule type="expression" dxfId="200" priority="20">
      <formula>$Q$11=7</formula>
    </cfRule>
  </conditionalFormatting>
  <conditionalFormatting sqref="Y12">
    <cfRule type="expression" dxfId="199" priority="19">
      <formula>$Q$11=7</formula>
    </cfRule>
  </conditionalFormatting>
  <conditionalFormatting sqref="Y11">
    <cfRule type="expression" dxfId="198" priority="18">
      <formula>$Q$11=7</formula>
    </cfRule>
  </conditionalFormatting>
  <conditionalFormatting sqref="Y10">
    <cfRule type="expression" dxfId="197" priority="17">
      <formula>$Q$11=7</formula>
    </cfRule>
  </conditionalFormatting>
  <conditionalFormatting sqref="Y13:Y18">
    <cfRule type="expression" dxfId="196" priority="16">
      <formula>$Q$11=7</formula>
    </cfRule>
  </conditionalFormatting>
  <conditionalFormatting sqref="Q15:V18">
    <cfRule type="expression" dxfId="195" priority="15">
      <formula>$Q$11=7</formula>
    </cfRule>
  </conditionalFormatting>
  <conditionalFormatting sqref="W26:W58 W67:W68 W61:W64">
    <cfRule type="expression" dxfId="194" priority="14">
      <formula>$Q$11=7</formula>
    </cfRule>
  </conditionalFormatting>
  <conditionalFormatting sqref="X26:X58 X67:X68 X61:X64">
    <cfRule type="expression" dxfId="193" priority="13">
      <formula>$Q$11=7</formula>
    </cfRule>
  </conditionalFormatting>
  <conditionalFormatting sqref="Y26:Y68">
    <cfRule type="expression" dxfId="192" priority="12">
      <formula>$Q$11=7</formula>
    </cfRule>
  </conditionalFormatting>
  <conditionalFormatting sqref="Q21:V58 Q67:V68 Q61:V64">
    <cfRule type="expression" dxfId="191" priority="11">
      <formula>$Q$11=7</formula>
    </cfRule>
  </conditionalFormatting>
  <conditionalFormatting sqref="W19:W25">
    <cfRule type="expression" dxfId="190" priority="10">
      <formula>$Q$11=7</formula>
    </cfRule>
  </conditionalFormatting>
  <conditionalFormatting sqref="X19:X25">
    <cfRule type="expression" dxfId="189" priority="9">
      <formula>$Q$11=7</formula>
    </cfRule>
  </conditionalFormatting>
  <conditionalFormatting sqref="Y19:Y25">
    <cfRule type="expression" dxfId="188" priority="8">
      <formula>$Q$11=7</formula>
    </cfRule>
  </conditionalFormatting>
  <conditionalFormatting sqref="Q19:V20">
    <cfRule type="expression" dxfId="187" priority="7">
      <formula>$Q$11=7</formula>
    </cfRule>
  </conditionalFormatting>
  <conditionalFormatting sqref="W65:W66">
    <cfRule type="expression" dxfId="186" priority="6">
      <formula>$Q$11=7</formula>
    </cfRule>
  </conditionalFormatting>
  <conditionalFormatting sqref="X65:X66">
    <cfRule type="expression" dxfId="185" priority="5">
      <formula>$Q$11=7</formula>
    </cfRule>
  </conditionalFormatting>
  <conditionalFormatting sqref="Q65:V66">
    <cfRule type="expression" dxfId="184" priority="4">
      <formula>$Q$11=7</formula>
    </cfRule>
  </conditionalFormatting>
  <conditionalFormatting sqref="W59:W60">
    <cfRule type="expression" dxfId="183" priority="3">
      <formula>$Q$11=7</formula>
    </cfRule>
  </conditionalFormatting>
  <conditionalFormatting sqref="X59:X60">
    <cfRule type="expression" dxfId="182" priority="2">
      <formula>$Q$11=7</formula>
    </cfRule>
  </conditionalFormatting>
  <conditionalFormatting sqref="Q59:V60">
    <cfRule type="expression" dxfId="181"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B43"/>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820" t="s">
        <v>146</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147</v>
      </c>
      <c r="D6" s="526"/>
      <c r="E6" s="526"/>
      <c r="F6" s="526"/>
      <c r="G6" s="527"/>
      <c r="H6" s="92"/>
      <c r="I6" s="92"/>
      <c r="J6" s="92"/>
      <c r="K6" s="776" t="s">
        <v>148</v>
      </c>
      <c r="L6" s="777"/>
      <c r="M6" s="92"/>
      <c r="N6" s="778" t="s">
        <v>136</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83</v>
      </c>
      <c r="Q10" s="98">
        <v>22</v>
      </c>
      <c r="R10" s="98">
        <v>18</v>
      </c>
      <c r="S10" s="98">
        <v>1</v>
      </c>
      <c r="T10" s="98">
        <v>3</v>
      </c>
      <c r="U10" s="98">
        <v>70</v>
      </c>
      <c r="V10" s="98">
        <v>30</v>
      </c>
      <c r="W10" s="99">
        <f>U10-V10</f>
        <v>40</v>
      </c>
      <c r="X10" s="100">
        <f>R10*3+S10</f>
        <v>55</v>
      </c>
      <c r="Y10" s="117">
        <f>X10/Q10</f>
        <v>2.5</v>
      </c>
      <c r="Z10" s="760" t="s">
        <v>65</v>
      </c>
      <c r="AA10" s="761"/>
      <c r="AB10" s="344">
        <f>N10</f>
        <v>1</v>
      </c>
    </row>
    <row r="11" spans="1:28" ht="26.25" customHeight="1" thickTop="1" thickBot="1" x14ac:dyDescent="0.3">
      <c r="C11" s="64" t="s">
        <v>25</v>
      </c>
      <c r="E11" s="764" t="str">
        <f>P10</f>
        <v>djowGer</v>
      </c>
      <c r="F11" s="764"/>
      <c r="G11" s="764"/>
      <c r="H11" s="764"/>
      <c r="I11" s="764"/>
      <c r="J11" s="764"/>
      <c r="K11" s="764"/>
      <c r="L11" s="765"/>
      <c r="N11" s="120">
        <v>2</v>
      </c>
      <c r="O11" s="121"/>
      <c r="P11" s="122" t="s">
        <v>139</v>
      </c>
      <c r="Q11" s="123">
        <v>22</v>
      </c>
      <c r="R11" s="123">
        <v>17</v>
      </c>
      <c r="S11" s="123">
        <v>3</v>
      </c>
      <c r="T11" s="123">
        <v>2</v>
      </c>
      <c r="U11" s="123">
        <v>74</v>
      </c>
      <c r="V11" s="123">
        <v>21</v>
      </c>
      <c r="W11" s="124">
        <f t="shared" ref="W11:W25" si="0">U11-V11</f>
        <v>53</v>
      </c>
      <c r="X11" s="125">
        <f t="shared" ref="X11:X25" si="1">R11*3+S11</f>
        <v>54</v>
      </c>
      <c r="Y11" s="126">
        <f>X11/Q11</f>
        <v>2.4545454545454546</v>
      </c>
      <c r="Z11" s="762"/>
      <c r="AA11" s="763"/>
      <c r="AB11" s="344">
        <f t="shared" ref="AB11:AB42" si="2">N11</f>
        <v>2</v>
      </c>
    </row>
    <row r="12" spans="1:28" ht="26.25" customHeight="1" thickTop="1" thickBot="1" x14ac:dyDescent="0.3">
      <c r="C12" s="73"/>
      <c r="D12" s="61"/>
      <c r="N12" s="127">
        <v>3</v>
      </c>
      <c r="O12" s="128"/>
      <c r="P12" s="128" t="s">
        <v>59</v>
      </c>
      <c r="Q12" s="129">
        <v>22</v>
      </c>
      <c r="R12" s="129">
        <v>12</v>
      </c>
      <c r="S12" s="129">
        <v>5</v>
      </c>
      <c r="T12" s="129">
        <v>5</v>
      </c>
      <c r="U12" s="129">
        <v>56</v>
      </c>
      <c r="V12" s="129">
        <v>32</v>
      </c>
      <c r="W12" s="130">
        <f t="shared" si="0"/>
        <v>24</v>
      </c>
      <c r="X12" s="131">
        <f t="shared" si="1"/>
        <v>41</v>
      </c>
      <c r="Y12" s="117">
        <f>X12/Q12</f>
        <v>1.8636363636363635</v>
      </c>
      <c r="Z12" s="760" t="s">
        <v>66</v>
      </c>
      <c r="AA12" s="761"/>
      <c r="AB12" s="344">
        <f t="shared" si="2"/>
        <v>3</v>
      </c>
    </row>
    <row r="13" spans="1:28" ht="26.25" customHeight="1" thickTop="1" thickBot="1" x14ac:dyDescent="0.3">
      <c r="C13" s="65" t="s">
        <v>26</v>
      </c>
      <c r="D13" s="62"/>
      <c r="E13" s="766" t="str">
        <f>P11</f>
        <v>ALI</v>
      </c>
      <c r="F13" s="766"/>
      <c r="G13" s="766"/>
      <c r="H13" s="766"/>
      <c r="I13" s="766"/>
      <c r="J13" s="766"/>
      <c r="K13" s="766"/>
      <c r="L13" s="767"/>
      <c r="N13" s="105">
        <v>4</v>
      </c>
      <c r="O13" s="106"/>
      <c r="P13" s="106" t="s">
        <v>151</v>
      </c>
      <c r="Q13" s="107">
        <v>22</v>
      </c>
      <c r="R13" s="107">
        <v>13</v>
      </c>
      <c r="S13" s="107">
        <v>3</v>
      </c>
      <c r="T13" s="107">
        <v>6</v>
      </c>
      <c r="U13" s="107">
        <v>47</v>
      </c>
      <c r="V13" s="107">
        <v>26</v>
      </c>
      <c r="W13" s="108">
        <f t="shared" si="0"/>
        <v>21</v>
      </c>
      <c r="X13" s="109">
        <f t="shared" si="1"/>
        <v>42</v>
      </c>
      <c r="Y13" s="186">
        <f>X13/Q13</f>
        <v>1.9090909090909092</v>
      </c>
      <c r="Z13" s="762"/>
      <c r="AA13" s="763"/>
      <c r="AB13" s="344">
        <f t="shared" si="2"/>
        <v>4</v>
      </c>
    </row>
    <row r="14" spans="1:28" ht="26.25" customHeight="1" thickTop="1" thickBot="1" x14ac:dyDescent="0.3">
      <c r="C14" s="73"/>
      <c r="D14" s="61"/>
      <c r="N14" s="132">
        <v>5</v>
      </c>
      <c r="O14" s="133"/>
      <c r="P14" s="134" t="s">
        <v>126</v>
      </c>
      <c r="Q14" s="135">
        <v>20</v>
      </c>
      <c r="R14" s="135">
        <v>16</v>
      </c>
      <c r="S14" s="135">
        <v>2</v>
      </c>
      <c r="T14" s="135">
        <v>2</v>
      </c>
      <c r="U14" s="135">
        <v>64</v>
      </c>
      <c r="V14" s="135">
        <v>32</v>
      </c>
      <c r="W14" s="136">
        <f t="shared" si="0"/>
        <v>32</v>
      </c>
      <c r="X14" s="137">
        <f t="shared" si="1"/>
        <v>50</v>
      </c>
      <c r="Y14" s="117">
        <f>X14/Q14</f>
        <v>2.5</v>
      </c>
      <c r="Z14" s="747" t="s">
        <v>67</v>
      </c>
      <c r="AA14" s="859" t="s">
        <v>250</v>
      </c>
      <c r="AB14" s="344">
        <f t="shared" si="2"/>
        <v>5</v>
      </c>
    </row>
    <row r="15" spans="1:28" ht="26.25" customHeight="1" thickTop="1" thickBot="1" x14ac:dyDescent="0.3">
      <c r="C15" s="66" t="s">
        <v>27</v>
      </c>
      <c r="D15" s="62"/>
      <c r="E15" s="768" t="str">
        <f>P12</f>
        <v>Playaveli</v>
      </c>
      <c r="F15" s="768"/>
      <c r="G15" s="768"/>
      <c r="H15" s="768"/>
      <c r="I15" s="768"/>
      <c r="J15" s="768"/>
      <c r="K15" s="768"/>
      <c r="L15" s="769"/>
      <c r="N15" s="138">
        <v>6</v>
      </c>
      <c r="O15" s="139"/>
      <c r="P15" s="140" t="s">
        <v>85</v>
      </c>
      <c r="Q15" s="141">
        <v>18</v>
      </c>
      <c r="R15" s="141">
        <v>11</v>
      </c>
      <c r="S15" s="141">
        <v>4</v>
      </c>
      <c r="T15" s="141">
        <v>3</v>
      </c>
      <c r="U15" s="141">
        <v>47</v>
      </c>
      <c r="V15" s="141">
        <v>25</v>
      </c>
      <c r="W15" s="142">
        <f t="shared" si="0"/>
        <v>22</v>
      </c>
      <c r="X15" s="143">
        <f t="shared" si="1"/>
        <v>37</v>
      </c>
      <c r="Y15" s="119">
        <f t="shared" ref="Y15:Y25" si="3">X15/Q15</f>
        <v>2.0555555555555554</v>
      </c>
      <c r="Z15" s="748"/>
      <c r="AA15" s="860"/>
      <c r="AB15" s="344">
        <f t="shared" si="2"/>
        <v>6</v>
      </c>
    </row>
    <row r="16" spans="1:28" ht="26.25" customHeight="1" thickTop="1" thickBot="1" x14ac:dyDescent="0.3">
      <c r="E16" s="71"/>
      <c r="F16" s="55"/>
      <c r="G16" s="55"/>
      <c r="N16" s="138">
        <v>7</v>
      </c>
      <c r="O16" s="140"/>
      <c r="P16" s="140" t="s">
        <v>80</v>
      </c>
      <c r="Q16" s="141">
        <v>20</v>
      </c>
      <c r="R16" s="141">
        <v>14</v>
      </c>
      <c r="S16" s="141">
        <v>2</v>
      </c>
      <c r="T16" s="141">
        <v>4</v>
      </c>
      <c r="U16" s="141">
        <v>60</v>
      </c>
      <c r="V16" s="141">
        <v>28</v>
      </c>
      <c r="W16" s="142">
        <f t="shared" si="0"/>
        <v>32</v>
      </c>
      <c r="X16" s="143">
        <f t="shared" si="1"/>
        <v>44</v>
      </c>
      <c r="Y16" s="119">
        <f t="shared" si="3"/>
        <v>2.2000000000000002</v>
      </c>
      <c r="Z16" s="748"/>
      <c r="AA16" s="859" t="s">
        <v>292</v>
      </c>
      <c r="AB16" s="344">
        <f t="shared" si="2"/>
        <v>7</v>
      </c>
    </row>
    <row r="17" spans="1:28" ht="26.25" customHeight="1" thickTop="1" thickBot="1" x14ac:dyDescent="0.3">
      <c r="C17" s="87"/>
      <c r="D17" s="88"/>
      <c r="E17" s="87"/>
      <c r="F17" s="88"/>
      <c r="G17" s="88"/>
      <c r="H17" s="87"/>
      <c r="I17" s="87"/>
      <c r="J17" s="87"/>
      <c r="K17" s="87"/>
      <c r="L17" s="87"/>
      <c r="N17" s="144">
        <v>8</v>
      </c>
      <c r="O17" s="145"/>
      <c r="P17" s="145" t="s">
        <v>94</v>
      </c>
      <c r="Q17" s="146">
        <v>20</v>
      </c>
      <c r="R17" s="146">
        <v>13</v>
      </c>
      <c r="S17" s="146">
        <v>2</v>
      </c>
      <c r="T17" s="146">
        <v>5</v>
      </c>
      <c r="U17" s="146">
        <v>51</v>
      </c>
      <c r="V17" s="146">
        <v>26</v>
      </c>
      <c r="W17" s="147">
        <f t="shared" si="0"/>
        <v>25</v>
      </c>
      <c r="X17" s="148">
        <f t="shared" si="1"/>
        <v>41</v>
      </c>
      <c r="Y17" s="186">
        <f t="shared" si="3"/>
        <v>2.0499999999999998</v>
      </c>
      <c r="Z17" s="749"/>
      <c r="AA17" s="860"/>
      <c r="AB17" s="344">
        <f t="shared" si="2"/>
        <v>8</v>
      </c>
    </row>
    <row r="18" spans="1:28" ht="26.25" customHeight="1" x14ac:dyDescent="0.25">
      <c r="A18" s="55"/>
      <c r="C18" s="83" t="s">
        <v>44</v>
      </c>
      <c r="E18" s="745" t="s">
        <v>119</v>
      </c>
      <c r="F18" s="745"/>
      <c r="G18" s="745"/>
      <c r="H18" s="745"/>
      <c r="I18" s="745"/>
      <c r="J18" s="745"/>
      <c r="K18" s="746"/>
      <c r="L18" s="166" t="s">
        <v>149</v>
      </c>
      <c r="N18" s="169">
        <v>9</v>
      </c>
      <c r="O18" s="170"/>
      <c r="P18" s="170" t="s">
        <v>93</v>
      </c>
      <c r="Q18" s="171">
        <v>16</v>
      </c>
      <c r="R18" s="171">
        <v>11</v>
      </c>
      <c r="S18" s="171">
        <v>1</v>
      </c>
      <c r="T18" s="171">
        <v>4</v>
      </c>
      <c r="U18" s="171">
        <v>50</v>
      </c>
      <c r="V18" s="171">
        <v>33</v>
      </c>
      <c r="W18" s="172">
        <f t="shared" si="0"/>
        <v>17</v>
      </c>
      <c r="X18" s="173">
        <f t="shared" si="1"/>
        <v>34</v>
      </c>
      <c r="Y18" s="117">
        <f t="shared" si="3"/>
        <v>2.125</v>
      </c>
      <c r="Z18" s="747" t="s">
        <v>104</v>
      </c>
      <c r="AA18" s="859" t="s">
        <v>250</v>
      </c>
      <c r="AB18" s="344">
        <f t="shared" si="2"/>
        <v>9</v>
      </c>
    </row>
    <row r="19" spans="1:28" ht="26.25" customHeight="1" thickBot="1" x14ac:dyDescent="0.3">
      <c r="A19" s="55"/>
      <c r="N19" s="174">
        <v>10</v>
      </c>
      <c r="O19" s="175"/>
      <c r="P19" s="175" t="s">
        <v>132</v>
      </c>
      <c r="Q19" s="176">
        <v>18</v>
      </c>
      <c r="R19" s="176">
        <v>12</v>
      </c>
      <c r="S19" s="176">
        <v>2</v>
      </c>
      <c r="T19" s="176">
        <v>4</v>
      </c>
      <c r="U19" s="176">
        <v>50</v>
      </c>
      <c r="V19" s="176">
        <v>21</v>
      </c>
      <c r="W19" s="177">
        <f t="shared" si="0"/>
        <v>29</v>
      </c>
      <c r="X19" s="178">
        <f t="shared" si="1"/>
        <v>38</v>
      </c>
      <c r="Y19" s="119">
        <f t="shared" si="3"/>
        <v>2.1111111111111112</v>
      </c>
      <c r="Z19" s="748"/>
      <c r="AA19" s="860"/>
      <c r="AB19" s="344">
        <f t="shared" si="2"/>
        <v>10</v>
      </c>
    </row>
    <row r="20" spans="1:28" ht="26.25" customHeight="1" x14ac:dyDescent="0.25">
      <c r="A20" s="55"/>
      <c r="C20" s="89" t="s">
        <v>43</v>
      </c>
      <c r="E20" s="750" t="s">
        <v>139</v>
      </c>
      <c r="F20" s="750"/>
      <c r="G20" s="750"/>
      <c r="H20" s="750"/>
      <c r="I20" s="750"/>
      <c r="J20" s="750"/>
      <c r="K20" s="751"/>
      <c r="L20" s="167" t="s">
        <v>150</v>
      </c>
      <c r="N20" s="174">
        <v>11</v>
      </c>
      <c r="O20" s="175"/>
      <c r="P20" s="175" t="s">
        <v>119</v>
      </c>
      <c r="Q20" s="176">
        <v>20</v>
      </c>
      <c r="R20" s="176">
        <v>13</v>
      </c>
      <c r="S20" s="176">
        <v>2</v>
      </c>
      <c r="T20" s="176">
        <v>5</v>
      </c>
      <c r="U20" s="176">
        <v>73</v>
      </c>
      <c r="V20" s="176">
        <v>34</v>
      </c>
      <c r="W20" s="177">
        <f t="shared" si="0"/>
        <v>39</v>
      </c>
      <c r="X20" s="178">
        <f t="shared" si="1"/>
        <v>41</v>
      </c>
      <c r="Y20" s="119">
        <f t="shared" si="3"/>
        <v>2.0499999999999998</v>
      </c>
      <c r="Z20" s="748"/>
      <c r="AA20" s="859" t="s">
        <v>292</v>
      </c>
      <c r="AB20" s="344">
        <f t="shared" si="2"/>
        <v>11</v>
      </c>
    </row>
    <row r="21" spans="1:28" ht="26.25" customHeight="1" x14ac:dyDescent="0.25">
      <c r="A21" s="55"/>
      <c r="N21" s="174">
        <v>12</v>
      </c>
      <c r="O21" s="175"/>
      <c r="P21" s="175" t="s">
        <v>110</v>
      </c>
      <c r="Q21" s="176">
        <v>18</v>
      </c>
      <c r="R21" s="176">
        <v>11</v>
      </c>
      <c r="S21" s="176">
        <v>2</v>
      </c>
      <c r="T21" s="176">
        <v>5</v>
      </c>
      <c r="U21" s="176">
        <v>59</v>
      </c>
      <c r="V21" s="176">
        <v>21</v>
      </c>
      <c r="W21" s="177">
        <f t="shared" si="0"/>
        <v>38</v>
      </c>
      <c r="X21" s="178">
        <f t="shared" si="1"/>
        <v>35</v>
      </c>
      <c r="Y21" s="119">
        <f t="shared" si="3"/>
        <v>1.9444444444444444</v>
      </c>
      <c r="Z21" s="748"/>
      <c r="AA21" s="867"/>
      <c r="AB21" s="344">
        <f t="shared" si="2"/>
        <v>12</v>
      </c>
    </row>
    <row r="22" spans="1:28" ht="26.25" customHeight="1" thickBot="1" x14ac:dyDescent="0.3">
      <c r="A22" s="55"/>
      <c r="C22" s="732" t="s">
        <v>45</v>
      </c>
      <c r="E22" s="730" t="s">
        <v>139</v>
      </c>
      <c r="F22" s="730"/>
      <c r="G22" s="730"/>
      <c r="H22" s="730"/>
      <c r="I22" s="730"/>
      <c r="J22" s="730"/>
      <c r="K22" s="731"/>
      <c r="L22" s="191" t="s">
        <v>300</v>
      </c>
      <c r="N22" s="174">
        <v>13</v>
      </c>
      <c r="O22" s="175"/>
      <c r="P22" s="175" t="s">
        <v>156</v>
      </c>
      <c r="Q22" s="176">
        <v>18</v>
      </c>
      <c r="R22" s="176">
        <v>10</v>
      </c>
      <c r="S22" s="176">
        <v>3</v>
      </c>
      <c r="T22" s="176">
        <v>5</v>
      </c>
      <c r="U22" s="176">
        <v>45</v>
      </c>
      <c r="V22" s="176">
        <v>33</v>
      </c>
      <c r="W22" s="177">
        <f t="shared" si="0"/>
        <v>12</v>
      </c>
      <c r="X22" s="178">
        <f t="shared" si="1"/>
        <v>33</v>
      </c>
      <c r="Y22" s="119">
        <f t="shared" si="3"/>
        <v>1.8333333333333333</v>
      </c>
      <c r="Z22" s="748"/>
      <c r="AA22" s="867"/>
      <c r="AB22" s="344">
        <f t="shared" si="2"/>
        <v>13</v>
      </c>
    </row>
    <row r="23" spans="1:28" ht="26.25" customHeight="1" thickTop="1" thickBot="1" x14ac:dyDescent="0.3">
      <c r="C23" s="732"/>
      <c r="E23" s="861" t="s">
        <v>93</v>
      </c>
      <c r="F23" s="861"/>
      <c r="G23" s="861"/>
      <c r="H23" s="861"/>
      <c r="I23" s="861"/>
      <c r="J23" s="861"/>
      <c r="K23" s="862"/>
      <c r="L23" s="192" t="s">
        <v>300</v>
      </c>
      <c r="N23" s="174">
        <v>14</v>
      </c>
      <c r="O23" s="175"/>
      <c r="P23" s="175" t="s">
        <v>169</v>
      </c>
      <c r="Q23" s="176">
        <v>18</v>
      </c>
      <c r="R23" s="176">
        <v>10</v>
      </c>
      <c r="S23" s="176">
        <v>0</v>
      </c>
      <c r="T23" s="176">
        <v>8</v>
      </c>
      <c r="U23" s="176">
        <v>43</v>
      </c>
      <c r="V23" s="176">
        <v>36</v>
      </c>
      <c r="W23" s="177">
        <f t="shared" si="0"/>
        <v>7</v>
      </c>
      <c r="X23" s="178">
        <f t="shared" si="1"/>
        <v>30</v>
      </c>
      <c r="Y23" s="119">
        <f t="shared" si="3"/>
        <v>1.6666666666666667</v>
      </c>
      <c r="Z23" s="748"/>
      <c r="AA23" s="867"/>
      <c r="AB23" s="344">
        <f t="shared" si="2"/>
        <v>14</v>
      </c>
    </row>
    <row r="24" spans="1:28" ht="26.25" customHeight="1" thickTop="1" x14ac:dyDescent="0.25">
      <c r="C24" s="732"/>
      <c r="E24" s="730" t="s">
        <v>119</v>
      </c>
      <c r="F24" s="730"/>
      <c r="G24" s="730"/>
      <c r="H24" s="730"/>
      <c r="I24" s="730"/>
      <c r="J24" s="730"/>
      <c r="K24" s="731"/>
      <c r="L24" s="191" t="s">
        <v>301</v>
      </c>
      <c r="N24" s="174">
        <v>15</v>
      </c>
      <c r="O24" s="175"/>
      <c r="P24" s="175" t="s">
        <v>174</v>
      </c>
      <c r="Q24" s="176">
        <v>18</v>
      </c>
      <c r="R24" s="176">
        <v>7</v>
      </c>
      <c r="S24" s="176">
        <v>2</v>
      </c>
      <c r="T24" s="176">
        <v>9</v>
      </c>
      <c r="U24" s="176">
        <v>27</v>
      </c>
      <c r="V24" s="176">
        <v>39</v>
      </c>
      <c r="W24" s="177">
        <f t="shared" si="0"/>
        <v>-12</v>
      </c>
      <c r="X24" s="178">
        <f t="shared" si="1"/>
        <v>23</v>
      </c>
      <c r="Y24" s="119">
        <f t="shared" si="3"/>
        <v>1.2777777777777777</v>
      </c>
      <c r="Z24" s="748"/>
      <c r="AA24" s="867"/>
      <c r="AB24" s="344">
        <f t="shared" si="2"/>
        <v>15</v>
      </c>
    </row>
    <row r="25" spans="1:28" ht="26.25" customHeight="1" thickBot="1" x14ac:dyDescent="0.3">
      <c r="N25" s="180">
        <v>16</v>
      </c>
      <c r="O25" s="181"/>
      <c r="P25" s="181" t="s">
        <v>294</v>
      </c>
      <c r="Q25" s="182">
        <v>18</v>
      </c>
      <c r="R25" s="182">
        <v>5</v>
      </c>
      <c r="S25" s="182">
        <v>5</v>
      </c>
      <c r="T25" s="182">
        <v>8</v>
      </c>
      <c r="U25" s="182">
        <v>26</v>
      </c>
      <c r="V25" s="182">
        <v>35</v>
      </c>
      <c r="W25" s="183">
        <f t="shared" si="0"/>
        <v>-9</v>
      </c>
      <c r="X25" s="184">
        <f t="shared" si="1"/>
        <v>20</v>
      </c>
      <c r="Y25" s="186">
        <f t="shared" si="3"/>
        <v>1.1111111111111112</v>
      </c>
      <c r="Z25" s="748"/>
      <c r="AA25" s="860"/>
      <c r="AB25" s="344">
        <f t="shared" si="2"/>
        <v>16</v>
      </c>
    </row>
    <row r="26" spans="1:28" ht="26.25" customHeight="1" x14ac:dyDescent="0.25">
      <c r="C26" s="274" t="s">
        <v>331</v>
      </c>
      <c r="D26" s="62"/>
      <c r="E26" s="759" t="str">
        <f>P34</f>
        <v>St. Vitus</v>
      </c>
      <c r="F26" s="759"/>
      <c r="G26" s="759"/>
      <c r="H26" s="759"/>
      <c r="I26" s="759"/>
      <c r="J26" s="759"/>
      <c r="K26" s="759"/>
      <c r="L26" s="759"/>
      <c r="N26" s="200">
        <v>17</v>
      </c>
      <c r="O26" s="201"/>
      <c r="P26" s="201" t="s">
        <v>168</v>
      </c>
      <c r="Q26" s="202">
        <v>18</v>
      </c>
      <c r="R26" s="202">
        <v>11</v>
      </c>
      <c r="S26" s="202">
        <v>2</v>
      </c>
      <c r="T26" s="202">
        <v>5</v>
      </c>
      <c r="U26" s="202">
        <v>53</v>
      </c>
      <c r="V26" s="202">
        <v>33</v>
      </c>
      <c r="W26" s="203">
        <f>U26-V26</f>
        <v>20</v>
      </c>
      <c r="X26" s="204">
        <f>R26*3+S26</f>
        <v>35</v>
      </c>
      <c r="Y26" s="117">
        <f>X26/Q26</f>
        <v>1.9444444444444444</v>
      </c>
      <c r="Z26" s="760" t="s">
        <v>292</v>
      </c>
      <c r="AA26" s="761"/>
      <c r="AB26" s="344">
        <f t="shared" si="2"/>
        <v>17</v>
      </c>
    </row>
    <row r="27" spans="1:28" ht="26.25" customHeight="1" x14ac:dyDescent="0.25">
      <c r="N27" s="205">
        <v>18</v>
      </c>
      <c r="O27" s="206"/>
      <c r="P27" s="206" t="s">
        <v>37</v>
      </c>
      <c r="Q27" s="207">
        <v>16</v>
      </c>
      <c r="R27" s="207">
        <v>8</v>
      </c>
      <c r="S27" s="207">
        <v>2</v>
      </c>
      <c r="T27" s="207">
        <v>6</v>
      </c>
      <c r="U27" s="207">
        <v>33</v>
      </c>
      <c r="V27" s="207">
        <v>25</v>
      </c>
      <c r="W27" s="208">
        <f>U27-V27</f>
        <v>8</v>
      </c>
      <c r="X27" s="209">
        <f>R27*3+S27</f>
        <v>26</v>
      </c>
      <c r="Y27" s="187">
        <f>X27/Q27</f>
        <v>1.625</v>
      </c>
      <c r="Z27" s="792"/>
      <c r="AA27" s="793"/>
      <c r="AB27" s="344">
        <f t="shared" si="2"/>
        <v>18</v>
      </c>
    </row>
    <row r="28" spans="1:28" ht="26.25" customHeight="1" x14ac:dyDescent="0.25">
      <c r="N28" s="205">
        <v>19</v>
      </c>
      <c r="O28" s="206"/>
      <c r="P28" s="206" t="s">
        <v>61</v>
      </c>
      <c r="Q28" s="207">
        <v>18</v>
      </c>
      <c r="R28" s="207">
        <v>6</v>
      </c>
      <c r="S28" s="207">
        <v>3</v>
      </c>
      <c r="T28" s="207">
        <v>9</v>
      </c>
      <c r="U28" s="207">
        <v>32</v>
      </c>
      <c r="V28" s="207">
        <v>39</v>
      </c>
      <c r="W28" s="208">
        <f t="shared" ref="W28:W42" si="4">U28-V28</f>
        <v>-7</v>
      </c>
      <c r="X28" s="209">
        <f t="shared" ref="X28:X42" si="5">R28*3+S28</f>
        <v>21</v>
      </c>
      <c r="Y28" s="187">
        <f t="shared" ref="Y28:Y42" si="6">X28/Q28</f>
        <v>1.1666666666666667</v>
      </c>
      <c r="Z28" s="792"/>
      <c r="AA28" s="793"/>
      <c r="AB28" s="344">
        <f t="shared" si="2"/>
        <v>19</v>
      </c>
    </row>
    <row r="29" spans="1:28" ht="26.25" customHeight="1" x14ac:dyDescent="0.25">
      <c r="N29" s="205">
        <v>20</v>
      </c>
      <c r="O29" s="206"/>
      <c r="P29" s="206" t="s">
        <v>178</v>
      </c>
      <c r="Q29" s="207">
        <v>16</v>
      </c>
      <c r="R29" s="207">
        <v>4</v>
      </c>
      <c r="S29" s="207">
        <v>2</v>
      </c>
      <c r="T29" s="207">
        <v>10</v>
      </c>
      <c r="U29" s="207">
        <v>29</v>
      </c>
      <c r="V29" s="207">
        <v>41</v>
      </c>
      <c r="W29" s="208">
        <f t="shared" si="4"/>
        <v>-12</v>
      </c>
      <c r="X29" s="209">
        <f t="shared" si="5"/>
        <v>14</v>
      </c>
      <c r="Y29" s="187">
        <f t="shared" si="6"/>
        <v>0.875</v>
      </c>
      <c r="Z29" s="792"/>
      <c r="AA29" s="793"/>
      <c r="AB29" s="344">
        <f t="shared" si="2"/>
        <v>20</v>
      </c>
    </row>
    <row r="30" spans="1:28" ht="26.25" customHeight="1" x14ac:dyDescent="0.25">
      <c r="N30" s="205">
        <v>21</v>
      </c>
      <c r="O30" s="206"/>
      <c r="P30" s="206" t="s">
        <v>287</v>
      </c>
      <c r="Q30" s="207">
        <v>16</v>
      </c>
      <c r="R30" s="207">
        <v>4</v>
      </c>
      <c r="S30" s="207">
        <v>1</v>
      </c>
      <c r="T30" s="207">
        <v>11</v>
      </c>
      <c r="U30" s="207">
        <v>17</v>
      </c>
      <c r="V30" s="207">
        <v>38</v>
      </c>
      <c r="W30" s="208">
        <f t="shared" si="4"/>
        <v>-21</v>
      </c>
      <c r="X30" s="209">
        <f t="shared" si="5"/>
        <v>13</v>
      </c>
      <c r="Y30" s="187">
        <f t="shared" si="6"/>
        <v>0.8125</v>
      </c>
      <c r="Z30" s="792"/>
      <c r="AA30" s="793"/>
      <c r="AB30" s="344">
        <f t="shared" si="2"/>
        <v>21</v>
      </c>
    </row>
    <row r="31" spans="1:28" ht="26.25" customHeight="1" x14ac:dyDescent="0.25">
      <c r="N31" s="205">
        <v>22</v>
      </c>
      <c r="O31" s="206"/>
      <c r="P31" s="206" t="s">
        <v>182</v>
      </c>
      <c r="Q31" s="207">
        <v>18</v>
      </c>
      <c r="R31" s="207">
        <v>4</v>
      </c>
      <c r="S31" s="207">
        <v>2</v>
      </c>
      <c r="T31" s="207">
        <v>12</v>
      </c>
      <c r="U31" s="207">
        <v>23</v>
      </c>
      <c r="V31" s="207">
        <v>50</v>
      </c>
      <c r="W31" s="208">
        <f t="shared" si="4"/>
        <v>-27</v>
      </c>
      <c r="X31" s="209">
        <f t="shared" si="5"/>
        <v>14</v>
      </c>
      <c r="Y31" s="187">
        <f t="shared" si="6"/>
        <v>0.77777777777777779</v>
      </c>
      <c r="Z31" s="792"/>
      <c r="AA31" s="793"/>
      <c r="AB31" s="344">
        <f t="shared" si="2"/>
        <v>22</v>
      </c>
    </row>
    <row r="32" spans="1:28" ht="26.25" customHeight="1" x14ac:dyDescent="0.25">
      <c r="N32" s="205">
        <v>23</v>
      </c>
      <c r="O32" s="206"/>
      <c r="P32" s="206" t="s">
        <v>295</v>
      </c>
      <c r="Q32" s="207">
        <v>16</v>
      </c>
      <c r="R32" s="207">
        <v>3</v>
      </c>
      <c r="S32" s="207">
        <v>3</v>
      </c>
      <c r="T32" s="207">
        <v>10</v>
      </c>
      <c r="U32" s="207">
        <v>22</v>
      </c>
      <c r="V32" s="207">
        <v>39</v>
      </c>
      <c r="W32" s="208">
        <f t="shared" si="4"/>
        <v>-17</v>
      </c>
      <c r="X32" s="209">
        <f t="shared" si="5"/>
        <v>12</v>
      </c>
      <c r="Y32" s="187">
        <f t="shared" si="6"/>
        <v>0.75</v>
      </c>
      <c r="Z32" s="792"/>
      <c r="AA32" s="793"/>
      <c r="AB32" s="344">
        <f t="shared" si="2"/>
        <v>23</v>
      </c>
    </row>
    <row r="33" spans="14:28" ht="26.25" customHeight="1" thickBot="1" x14ac:dyDescent="0.3">
      <c r="N33" s="250">
        <v>24</v>
      </c>
      <c r="O33" s="251"/>
      <c r="P33" s="251" t="s">
        <v>286</v>
      </c>
      <c r="Q33" s="252">
        <v>16</v>
      </c>
      <c r="R33" s="252">
        <v>3</v>
      </c>
      <c r="S33" s="252">
        <v>1</v>
      </c>
      <c r="T33" s="252">
        <v>12</v>
      </c>
      <c r="U33" s="252">
        <v>9</v>
      </c>
      <c r="V33" s="252">
        <v>49</v>
      </c>
      <c r="W33" s="253">
        <f t="shared" si="4"/>
        <v>-40</v>
      </c>
      <c r="X33" s="254">
        <f t="shared" si="5"/>
        <v>10</v>
      </c>
      <c r="Y33" s="188">
        <f t="shared" si="6"/>
        <v>0.625</v>
      </c>
      <c r="Z33" s="762"/>
      <c r="AA33" s="763"/>
      <c r="AB33" s="344">
        <f t="shared" si="2"/>
        <v>24</v>
      </c>
    </row>
    <row r="34" spans="14:28" ht="26.25" customHeight="1" x14ac:dyDescent="0.25">
      <c r="N34" s="215">
        <v>25</v>
      </c>
      <c r="O34" s="216"/>
      <c r="P34" s="216" t="s">
        <v>280</v>
      </c>
      <c r="Q34" s="217">
        <v>17</v>
      </c>
      <c r="R34" s="217">
        <v>4</v>
      </c>
      <c r="S34" s="217">
        <v>2</v>
      </c>
      <c r="T34" s="217">
        <v>11</v>
      </c>
      <c r="U34" s="217">
        <v>22</v>
      </c>
      <c r="V34" s="217">
        <v>41</v>
      </c>
      <c r="W34" s="218">
        <f t="shared" si="4"/>
        <v>-19</v>
      </c>
      <c r="X34" s="219">
        <f t="shared" si="5"/>
        <v>14</v>
      </c>
      <c r="Y34" s="117">
        <f t="shared" si="6"/>
        <v>0.82352941176470584</v>
      </c>
      <c r="Z34" s="733" t="s">
        <v>299</v>
      </c>
      <c r="AA34" s="734"/>
      <c r="AB34" s="344">
        <f t="shared" si="2"/>
        <v>25</v>
      </c>
    </row>
    <row r="35" spans="14:28" ht="26.25" customHeight="1" thickBot="1" x14ac:dyDescent="0.3">
      <c r="N35" s="220">
        <v>26</v>
      </c>
      <c r="O35" s="221"/>
      <c r="P35" s="221" t="s">
        <v>275</v>
      </c>
      <c r="Q35" s="222">
        <v>19</v>
      </c>
      <c r="R35" s="222">
        <v>5</v>
      </c>
      <c r="S35" s="222">
        <v>3</v>
      </c>
      <c r="T35" s="222">
        <v>11</v>
      </c>
      <c r="U35" s="222">
        <v>25</v>
      </c>
      <c r="V35" s="222">
        <v>44</v>
      </c>
      <c r="W35" s="223">
        <f t="shared" si="4"/>
        <v>-19</v>
      </c>
      <c r="X35" s="224">
        <f t="shared" si="5"/>
        <v>18</v>
      </c>
      <c r="Y35" s="187">
        <f t="shared" si="6"/>
        <v>0.94736842105263153</v>
      </c>
      <c r="Z35" s="737"/>
      <c r="AA35" s="738"/>
      <c r="AB35" s="344">
        <f t="shared" si="2"/>
        <v>26</v>
      </c>
    </row>
    <row r="36" spans="14:28" ht="26.25" customHeight="1" x14ac:dyDescent="0.25">
      <c r="N36" s="220">
        <v>27</v>
      </c>
      <c r="O36" s="221"/>
      <c r="P36" s="221" t="s">
        <v>91</v>
      </c>
      <c r="Q36" s="222">
        <v>16</v>
      </c>
      <c r="R36" s="222">
        <v>3</v>
      </c>
      <c r="S36" s="222">
        <v>3</v>
      </c>
      <c r="T36" s="222">
        <v>10</v>
      </c>
      <c r="U36" s="222">
        <v>24</v>
      </c>
      <c r="V36" s="222">
        <v>47</v>
      </c>
      <c r="W36" s="223">
        <f t="shared" si="4"/>
        <v>-23</v>
      </c>
      <c r="X36" s="224">
        <f t="shared" si="5"/>
        <v>12</v>
      </c>
      <c r="Y36" s="187">
        <f t="shared" si="6"/>
        <v>0.75</v>
      </c>
      <c r="Z36" s="733" t="s">
        <v>298</v>
      </c>
      <c r="AA36" s="734"/>
      <c r="AB36" s="344">
        <f t="shared" si="2"/>
        <v>27</v>
      </c>
    </row>
    <row r="37" spans="14:28" ht="26.25" customHeight="1" x14ac:dyDescent="0.25">
      <c r="N37" s="220">
        <v>28</v>
      </c>
      <c r="O37" s="221"/>
      <c r="P37" s="221" t="s">
        <v>173</v>
      </c>
      <c r="Q37" s="222">
        <v>16</v>
      </c>
      <c r="R37" s="222">
        <v>2</v>
      </c>
      <c r="S37" s="222">
        <v>3</v>
      </c>
      <c r="T37" s="222">
        <v>11</v>
      </c>
      <c r="U37" s="222">
        <v>25</v>
      </c>
      <c r="V37" s="222">
        <v>43</v>
      </c>
      <c r="W37" s="223">
        <f t="shared" si="4"/>
        <v>-18</v>
      </c>
      <c r="X37" s="224">
        <f t="shared" si="5"/>
        <v>9</v>
      </c>
      <c r="Y37" s="187">
        <f t="shared" si="6"/>
        <v>0.5625</v>
      </c>
      <c r="Z37" s="735"/>
      <c r="AA37" s="736"/>
      <c r="AB37" s="344">
        <f t="shared" si="2"/>
        <v>28</v>
      </c>
    </row>
    <row r="38" spans="14:28" ht="26.25" customHeight="1" x14ac:dyDescent="0.25">
      <c r="N38" s="220">
        <v>29</v>
      </c>
      <c r="O38" s="221"/>
      <c r="P38" s="221" t="s">
        <v>183</v>
      </c>
      <c r="Q38" s="222">
        <v>16</v>
      </c>
      <c r="R38" s="222">
        <v>1</v>
      </c>
      <c r="S38" s="222">
        <v>2</v>
      </c>
      <c r="T38" s="222">
        <v>13</v>
      </c>
      <c r="U38" s="222">
        <v>7</v>
      </c>
      <c r="V38" s="222">
        <v>72</v>
      </c>
      <c r="W38" s="223">
        <f t="shared" si="4"/>
        <v>-65</v>
      </c>
      <c r="X38" s="224">
        <f t="shared" si="5"/>
        <v>5</v>
      </c>
      <c r="Y38" s="187">
        <f t="shared" si="6"/>
        <v>0.3125</v>
      </c>
      <c r="Z38" s="735"/>
      <c r="AA38" s="736"/>
      <c r="AB38" s="344">
        <f t="shared" si="2"/>
        <v>29</v>
      </c>
    </row>
    <row r="39" spans="14:28" ht="26.25" customHeight="1" thickBot="1" x14ac:dyDescent="0.3">
      <c r="N39" s="225">
        <v>30</v>
      </c>
      <c r="O39" s="226"/>
      <c r="P39" s="226" t="s">
        <v>270</v>
      </c>
      <c r="Q39" s="227">
        <v>18</v>
      </c>
      <c r="R39" s="227">
        <v>0</v>
      </c>
      <c r="S39" s="227">
        <v>3</v>
      </c>
      <c r="T39" s="227">
        <v>15</v>
      </c>
      <c r="U39" s="227">
        <v>22</v>
      </c>
      <c r="V39" s="227">
        <v>70</v>
      </c>
      <c r="W39" s="228">
        <f t="shared" si="4"/>
        <v>-48</v>
      </c>
      <c r="X39" s="229">
        <f t="shared" si="5"/>
        <v>3</v>
      </c>
      <c r="Y39" s="188">
        <f t="shared" si="6"/>
        <v>0.16666666666666666</v>
      </c>
      <c r="Z39" s="737"/>
      <c r="AA39" s="738"/>
      <c r="AB39" s="344">
        <f t="shared" si="2"/>
        <v>30</v>
      </c>
    </row>
    <row r="40" spans="14:28" ht="26.25" customHeight="1" x14ac:dyDescent="0.25">
      <c r="N40" s="196">
        <v>31</v>
      </c>
      <c r="O40" s="197"/>
      <c r="P40" s="197" t="s">
        <v>233</v>
      </c>
      <c r="Q40" s="198">
        <v>14</v>
      </c>
      <c r="R40" s="198">
        <v>3</v>
      </c>
      <c r="S40" s="198">
        <v>1</v>
      </c>
      <c r="T40" s="198">
        <v>10</v>
      </c>
      <c r="U40" s="198">
        <v>27</v>
      </c>
      <c r="V40" s="198">
        <v>40</v>
      </c>
      <c r="W40" s="199">
        <f t="shared" si="4"/>
        <v>-13</v>
      </c>
      <c r="X40" s="179">
        <f t="shared" si="5"/>
        <v>10</v>
      </c>
      <c r="Y40" s="187">
        <f t="shared" si="6"/>
        <v>0.7142857142857143</v>
      </c>
      <c r="Z40" s="863" t="s">
        <v>47</v>
      </c>
      <c r="AA40" s="864"/>
      <c r="AB40" s="344">
        <f t="shared" si="2"/>
        <v>31</v>
      </c>
    </row>
    <row r="41" spans="14:28" ht="26.25" customHeight="1" x14ac:dyDescent="0.25">
      <c r="N41" s="159">
        <v>32</v>
      </c>
      <c r="O41" s="160"/>
      <c r="P41" s="160" t="s">
        <v>296</v>
      </c>
      <c r="Q41" s="161">
        <v>16</v>
      </c>
      <c r="R41" s="161">
        <v>2</v>
      </c>
      <c r="S41" s="161">
        <v>4</v>
      </c>
      <c r="T41" s="161">
        <v>10</v>
      </c>
      <c r="U41" s="161">
        <v>20</v>
      </c>
      <c r="V41" s="161">
        <v>52</v>
      </c>
      <c r="W41" s="162">
        <f t="shared" si="4"/>
        <v>-32</v>
      </c>
      <c r="X41" s="179">
        <f t="shared" si="5"/>
        <v>10</v>
      </c>
      <c r="Y41" s="187">
        <f t="shared" si="6"/>
        <v>0.625</v>
      </c>
      <c r="Z41" s="863"/>
      <c r="AA41" s="864"/>
      <c r="AB41" s="344">
        <f t="shared" si="2"/>
        <v>32</v>
      </c>
    </row>
    <row r="42" spans="14:28" ht="26.25" customHeight="1" thickBot="1" x14ac:dyDescent="0.3">
      <c r="N42" s="159">
        <v>33</v>
      </c>
      <c r="O42" s="160"/>
      <c r="P42" s="160" t="s">
        <v>297</v>
      </c>
      <c r="Q42" s="161">
        <v>14</v>
      </c>
      <c r="R42" s="161">
        <v>0</v>
      </c>
      <c r="S42" s="161">
        <v>2</v>
      </c>
      <c r="T42" s="161">
        <v>12</v>
      </c>
      <c r="U42" s="161">
        <v>18</v>
      </c>
      <c r="V42" s="161">
        <v>55</v>
      </c>
      <c r="W42" s="162">
        <f t="shared" si="4"/>
        <v>-37</v>
      </c>
      <c r="X42" s="179">
        <f t="shared" si="5"/>
        <v>2</v>
      </c>
      <c r="Y42" s="187">
        <f t="shared" si="6"/>
        <v>0.14285714285714285</v>
      </c>
      <c r="Z42" s="865"/>
      <c r="AA42" s="866"/>
      <c r="AB42" s="344">
        <f t="shared" si="2"/>
        <v>33</v>
      </c>
    </row>
    <row r="43" spans="14:28" ht="26.25" customHeight="1" x14ac:dyDescent="0.25"/>
  </sheetData>
  <sheetProtection algorithmName="SHA-512" hashValue="ABDswB94C6oKojmvEVlJ5FoGnFv/dkWieTFsTPqoI2Ymb3j8oL8e9u6ldvfvxduZDV8KuPzXM7l6VVR/OqoZXA==" saltValue="+9nxv4BZL1DSonY3IIKltQ==" spinCount="100000" sheet="1" selectLockedCells="1"/>
  <mergeCells count="28">
    <mergeCell ref="Z34:AA35"/>
    <mergeCell ref="Z36:AA39"/>
    <mergeCell ref="Z40:AA42"/>
    <mergeCell ref="Z26:AA33"/>
    <mergeCell ref="AA18:AA19"/>
    <mergeCell ref="AA20:AA25"/>
    <mergeCell ref="Z10:AA11"/>
    <mergeCell ref="E23:K23"/>
    <mergeCell ref="L1:O4"/>
    <mergeCell ref="C6:G6"/>
    <mergeCell ref="K6:L6"/>
    <mergeCell ref="N6:Y6"/>
    <mergeCell ref="C8:L9"/>
    <mergeCell ref="Q8:X8"/>
    <mergeCell ref="E11:L11"/>
    <mergeCell ref="E13:L13"/>
    <mergeCell ref="Z14:Z17"/>
    <mergeCell ref="E15:L15"/>
    <mergeCell ref="E18:K18"/>
    <mergeCell ref="Z18:Z25"/>
    <mergeCell ref="E20:K20"/>
    <mergeCell ref="E22:K22"/>
    <mergeCell ref="C22:C24"/>
    <mergeCell ref="E26:L26"/>
    <mergeCell ref="AA14:AA15"/>
    <mergeCell ref="AA16:AA17"/>
    <mergeCell ref="Z12:AA13"/>
    <mergeCell ref="E24:K24"/>
  </mergeCells>
  <conditionalFormatting sqref="Q12:V12">
    <cfRule type="expression" dxfId="180" priority="20">
      <formula>$Q$11=7</formula>
    </cfRule>
  </conditionalFormatting>
  <conditionalFormatting sqref="Q11:V11">
    <cfRule type="expression" dxfId="179" priority="19">
      <formula>$Q$11=7</formula>
    </cfRule>
  </conditionalFormatting>
  <conditionalFormatting sqref="Q10:X10 X11:X12 W11:W18">
    <cfRule type="expression" dxfId="178" priority="18">
      <formula>$Q$11=7</formula>
    </cfRule>
  </conditionalFormatting>
  <conditionalFormatting sqref="Q13:V14">
    <cfRule type="expression" dxfId="177" priority="17">
      <formula>$Q$11=7</formula>
    </cfRule>
  </conditionalFormatting>
  <conditionalFormatting sqref="X13:X18">
    <cfRule type="expression" dxfId="176" priority="16">
      <formula>$Q$11=7</formula>
    </cfRule>
  </conditionalFormatting>
  <conditionalFormatting sqref="Y12">
    <cfRule type="expression" dxfId="175" priority="15">
      <formula>$Q$11=7</formula>
    </cfRule>
  </conditionalFormatting>
  <conditionalFormatting sqref="Y11">
    <cfRule type="expression" dxfId="174" priority="14">
      <formula>$Q$11=7</formula>
    </cfRule>
  </conditionalFormatting>
  <conditionalFormatting sqref="Y10">
    <cfRule type="expression" dxfId="173" priority="13">
      <formula>$Q$11=7</formula>
    </cfRule>
  </conditionalFormatting>
  <conditionalFormatting sqref="Y13:Y18">
    <cfRule type="expression" dxfId="172" priority="12">
      <formula>$Q$11=7</formula>
    </cfRule>
  </conditionalFormatting>
  <conditionalFormatting sqref="Q15:V18">
    <cfRule type="expression" dxfId="171" priority="11">
      <formula>$Q$11=7</formula>
    </cfRule>
  </conditionalFormatting>
  <conditionalFormatting sqref="W26:W42">
    <cfRule type="expression" dxfId="170" priority="10">
      <formula>$Q$11=7</formula>
    </cfRule>
  </conditionalFormatting>
  <conditionalFormatting sqref="X26:X42">
    <cfRule type="expression" dxfId="169" priority="9">
      <formula>$Q$11=7</formula>
    </cfRule>
  </conditionalFormatting>
  <conditionalFormatting sqref="Y26:Y42">
    <cfRule type="expression" dxfId="168" priority="8">
      <formula>$Q$11=7</formula>
    </cfRule>
  </conditionalFormatting>
  <conditionalFormatting sqref="Q21:V37 Q39:V42">
    <cfRule type="expression" dxfId="167" priority="7">
      <formula>$Q$11=7</formula>
    </cfRule>
  </conditionalFormatting>
  <conditionalFormatting sqref="W19:W25">
    <cfRule type="expression" dxfId="166" priority="6">
      <formula>$Q$11=7</formula>
    </cfRule>
  </conditionalFormatting>
  <conditionalFormatting sqref="X19:X25">
    <cfRule type="expression" dxfId="165" priority="5">
      <formula>$Q$11=7</formula>
    </cfRule>
  </conditionalFormatting>
  <conditionalFormatting sqref="Y19:Y25">
    <cfRule type="expression" dxfId="164" priority="4">
      <formula>$Q$11=7</formula>
    </cfRule>
  </conditionalFormatting>
  <conditionalFormatting sqref="Q19:V20">
    <cfRule type="expression" dxfId="163" priority="3">
      <formula>$Q$11=7</formula>
    </cfRule>
  </conditionalFormatting>
  <conditionalFormatting sqref="Q38:V38">
    <cfRule type="expression" dxfId="162"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Q47"/>
  <sheetViews>
    <sheetView showGridLines="0" showRowColHeaders="0" tabSelected="1" zoomScale="80" zoomScaleNormal="80" workbookViewId="0">
      <pane ySplit="10" topLeftCell="A11"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3" width="4.6640625" customWidth="1"/>
  </cols>
  <sheetData>
    <row r="1" spans="1:43" ht="4.5" customHeight="1" x14ac:dyDescent="0.25">
      <c r="A1" s="56"/>
      <c r="B1" s="56"/>
      <c r="C1" s="56"/>
      <c r="D1" s="56"/>
      <c r="E1" s="353"/>
      <c r="F1" s="353"/>
      <c r="G1" s="353"/>
      <c r="H1" s="353"/>
      <c r="I1" s="353"/>
      <c r="J1" s="353"/>
      <c r="K1" s="353"/>
      <c r="L1" s="353"/>
      <c r="M1" s="353"/>
      <c r="N1" s="537" t="s">
        <v>617</v>
      </c>
      <c r="O1" s="537"/>
      <c r="P1" s="537"/>
      <c r="Q1" s="537"/>
      <c r="R1" s="537"/>
      <c r="S1" s="537"/>
      <c r="T1" s="537"/>
      <c r="U1" s="537"/>
      <c r="V1" s="537"/>
      <c r="W1" s="537"/>
      <c r="X1" s="537"/>
      <c r="Y1" s="427"/>
      <c r="Z1" s="427"/>
      <c r="AA1" s="353"/>
      <c r="AB1" s="353"/>
      <c r="AC1" s="353"/>
      <c r="AD1" s="353"/>
      <c r="AE1" s="353"/>
      <c r="AF1" s="353"/>
      <c r="AG1" s="353"/>
      <c r="AH1" s="353"/>
      <c r="AI1" s="353"/>
      <c r="AJ1" s="353"/>
      <c r="AK1" s="353"/>
      <c r="AL1" s="57"/>
      <c r="AM1" s="57"/>
      <c r="AN1" s="57"/>
      <c r="AO1" s="57"/>
      <c r="AP1" s="57"/>
      <c r="AQ1" s="354"/>
    </row>
    <row r="2" spans="1:43"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56"/>
      <c r="AM2" s="56"/>
      <c r="AN2" s="56"/>
      <c r="AO2" s="56"/>
      <c r="AP2" s="56"/>
      <c r="AQ2" s="355"/>
    </row>
    <row r="3" spans="1:43"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56"/>
      <c r="AM3" s="56"/>
      <c r="AN3" s="56"/>
      <c r="AO3" s="56"/>
      <c r="AP3" s="56"/>
      <c r="AQ3" s="355"/>
    </row>
    <row r="4" spans="1:43"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56"/>
      <c r="AM4" s="56"/>
      <c r="AN4" s="56"/>
      <c r="AO4" s="56"/>
      <c r="AP4" s="56"/>
      <c r="AQ4" s="355"/>
    </row>
    <row r="5" spans="1:43" x14ac:dyDescent="0.25">
      <c r="A5" s="366" t="s">
        <v>631</v>
      </c>
    </row>
    <row r="6" spans="1:43" ht="25.95" customHeight="1" x14ac:dyDescent="0.25">
      <c r="A6" s="55"/>
      <c r="B6" s="55"/>
      <c r="C6" s="367"/>
      <c r="D6" s="504" t="s">
        <v>522</v>
      </c>
      <c r="E6" s="505"/>
      <c r="F6" s="505"/>
      <c r="G6" s="505"/>
      <c r="H6" s="505"/>
      <c r="I6" s="505"/>
      <c r="J6" s="505"/>
      <c r="K6" s="505"/>
      <c r="L6" s="505"/>
      <c r="M6" s="505"/>
      <c r="N6" s="505"/>
      <c r="O6" s="55"/>
      <c r="P6" s="367"/>
      <c r="Q6" s="504" t="s">
        <v>523</v>
      </c>
      <c r="R6" s="505"/>
      <c r="S6" s="505"/>
      <c r="T6" s="505"/>
      <c r="U6" s="505"/>
      <c r="V6" s="505"/>
      <c r="W6" s="505"/>
      <c r="X6" s="505"/>
      <c r="Y6" s="505"/>
      <c r="Z6" s="505"/>
      <c r="AA6" s="505"/>
      <c r="AB6" s="55"/>
      <c r="AC6" s="367"/>
      <c r="AD6" s="504" t="s">
        <v>524</v>
      </c>
      <c r="AE6" s="505"/>
      <c r="AF6" s="505"/>
      <c r="AG6" s="505"/>
      <c r="AH6" s="505"/>
      <c r="AI6" s="505"/>
      <c r="AJ6" s="505"/>
      <c r="AK6" s="505"/>
      <c r="AL6" s="505"/>
      <c r="AM6" s="505"/>
      <c r="AN6" s="505"/>
      <c r="AO6" s="55"/>
    </row>
    <row r="7" spans="1:43" ht="7.95" customHeight="1" thickBot="1" x14ac:dyDescent="0.3">
      <c r="A7" s="55"/>
      <c r="B7" s="55"/>
      <c r="C7" s="55"/>
      <c r="D7" s="55"/>
      <c r="E7" s="55"/>
      <c r="F7" s="55"/>
      <c r="G7" s="55"/>
      <c r="H7" s="55"/>
      <c r="I7" s="55"/>
      <c r="J7" s="55"/>
      <c r="K7" s="55"/>
      <c r="L7" s="55"/>
      <c r="M7" s="368"/>
      <c r="N7" s="55"/>
      <c r="O7" s="55"/>
      <c r="P7" s="55"/>
      <c r="Q7" s="55"/>
      <c r="R7" s="55"/>
      <c r="S7" s="55"/>
      <c r="T7" s="55"/>
      <c r="U7" s="55"/>
      <c r="V7" s="55"/>
      <c r="W7" s="55"/>
      <c r="X7" s="55"/>
      <c r="Y7" s="55"/>
      <c r="Z7" s="55"/>
      <c r="AA7" s="55"/>
      <c r="AB7" s="55"/>
      <c r="AC7" s="55"/>
      <c r="AD7" s="55"/>
      <c r="AE7" s="55"/>
      <c r="AF7" s="55"/>
      <c r="AG7" s="55"/>
      <c r="AH7" s="55"/>
      <c r="AI7" s="55"/>
      <c r="AJ7" s="55"/>
      <c r="AK7" s="71"/>
      <c r="AL7" s="71"/>
      <c r="AM7" s="71"/>
      <c r="AN7" s="71"/>
      <c r="AO7" s="71"/>
      <c r="AP7" s="320"/>
      <c r="AQ7" s="320"/>
    </row>
    <row r="8" spans="1:43" ht="25.95" customHeight="1" thickBot="1" x14ac:dyDescent="0.3">
      <c r="A8" s="369" t="s">
        <v>525</v>
      </c>
      <c r="B8" s="55"/>
      <c r="C8" s="55"/>
      <c r="D8" s="50"/>
      <c r="E8" s="531" t="s">
        <v>527</v>
      </c>
      <c r="F8" s="532"/>
      <c r="G8" s="532"/>
      <c r="H8" s="533"/>
      <c r="I8" s="50"/>
      <c r="J8" s="501" t="s">
        <v>528</v>
      </c>
      <c r="K8" s="502"/>
      <c r="L8" s="502"/>
      <c r="M8" s="503"/>
      <c r="N8" s="50"/>
      <c r="O8" s="50"/>
      <c r="P8" s="50"/>
      <c r="Q8" s="50"/>
      <c r="R8" s="506" t="s">
        <v>31</v>
      </c>
      <c r="S8" s="507"/>
      <c r="T8" s="507"/>
      <c r="U8" s="508"/>
      <c r="V8" s="50"/>
      <c r="W8" s="501" t="s">
        <v>526</v>
      </c>
      <c r="X8" s="502"/>
      <c r="Y8" s="502"/>
      <c r="Z8" s="503"/>
      <c r="AA8" s="50"/>
      <c r="AB8" s="50"/>
      <c r="AC8" s="50"/>
      <c r="AD8" s="50"/>
      <c r="AE8" s="506" t="s">
        <v>31</v>
      </c>
      <c r="AF8" s="507"/>
      <c r="AG8" s="507"/>
      <c r="AH8" s="508"/>
      <c r="AI8" s="50"/>
      <c r="AJ8" s="501" t="s">
        <v>529</v>
      </c>
      <c r="AK8" s="502"/>
      <c r="AL8" s="502"/>
      <c r="AM8" s="503"/>
      <c r="AN8" s="50"/>
      <c r="AO8" s="55"/>
    </row>
    <row r="9" spans="1:43" ht="12" customHeight="1" thickBot="1" x14ac:dyDescent="0.3">
      <c r="A9" s="55"/>
      <c r="B9" s="55"/>
      <c r="C9" s="55"/>
      <c r="D9" s="55"/>
      <c r="E9" s="55"/>
      <c r="F9" s="55"/>
      <c r="G9" s="55"/>
      <c r="H9" s="55"/>
      <c r="I9" s="55"/>
      <c r="J9" s="55"/>
      <c r="K9" s="55"/>
      <c r="L9" s="55"/>
      <c r="M9" s="368"/>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row>
    <row r="10" spans="1:43" ht="25.95" customHeight="1" thickBot="1" x14ac:dyDescent="0.3">
      <c r="A10" s="55"/>
      <c r="B10" s="55"/>
      <c r="C10" s="55"/>
      <c r="D10" s="55"/>
      <c r="E10" s="528" t="s">
        <v>34</v>
      </c>
      <c r="F10" s="529"/>
      <c r="G10" s="529"/>
      <c r="H10" s="530"/>
      <c r="I10" s="385"/>
      <c r="J10" s="534" t="s">
        <v>530</v>
      </c>
      <c r="K10" s="535"/>
      <c r="L10" s="535"/>
      <c r="M10" s="535"/>
      <c r="N10" s="535"/>
      <c r="O10" s="536"/>
      <c r="P10" s="385"/>
      <c r="Q10" s="528" t="s">
        <v>443</v>
      </c>
      <c r="R10" s="529"/>
      <c r="S10" s="530"/>
      <c r="T10" s="385"/>
      <c r="U10" s="528" t="s">
        <v>444</v>
      </c>
      <c r="V10" s="529"/>
      <c r="W10" s="530"/>
      <c r="X10" s="385"/>
      <c r="Y10" s="528" t="s">
        <v>460</v>
      </c>
      <c r="Z10" s="529"/>
      <c r="AA10" s="530"/>
      <c r="AB10" s="385"/>
      <c r="AC10" s="528" t="s">
        <v>531</v>
      </c>
      <c r="AD10" s="529"/>
      <c r="AE10" s="530"/>
      <c r="AF10" s="385"/>
      <c r="AG10" s="534" t="s">
        <v>445</v>
      </c>
      <c r="AH10" s="535"/>
      <c r="AI10" s="535"/>
      <c r="AJ10" s="535"/>
      <c r="AK10" s="535"/>
      <c r="AL10" s="535"/>
      <c r="AM10" s="536"/>
      <c r="AN10" s="55"/>
      <c r="AO10" s="55"/>
    </row>
    <row r="11" spans="1:43" ht="12" customHeight="1" thickBot="1" x14ac:dyDescent="0.3">
      <c r="A11" s="50"/>
      <c r="B11" s="55"/>
      <c r="C11" s="55"/>
      <c r="D11" s="55"/>
      <c r="E11" s="55"/>
      <c r="F11" s="55"/>
      <c r="G11" s="55"/>
      <c r="H11" s="55"/>
      <c r="I11" s="55"/>
      <c r="J11" s="55"/>
      <c r="K11" s="55"/>
      <c r="L11" s="55"/>
      <c r="M11" s="368"/>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row>
    <row r="12" spans="1:43" ht="25.95" customHeight="1" thickBot="1" x14ac:dyDescent="0.3">
      <c r="A12" s="55"/>
      <c r="B12" s="55"/>
      <c r="C12" s="55"/>
      <c r="D12" s="55"/>
      <c r="E12" s="516">
        <v>2021</v>
      </c>
      <c r="F12" s="517"/>
      <c r="G12" s="517"/>
      <c r="H12" s="518"/>
      <c r="I12" s="386"/>
      <c r="J12" s="387"/>
      <c r="K12" s="519" t="s">
        <v>619</v>
      </c>
      <c r="L12" s="519"/>
      <c r="M12" s="519"/>
      <c r="N12" s="519"/>
      <c r="O12" s="520"/>
      <c r="P12" s="388"/>
      <c r="Q12" s="516">
        <v>26</v>
      </c>
      <c r="R12" s="517"/>
      <c r="S12" s="518"/>
      <c r="T12" s="386"/>
      <c r="U12" s="516">
        <v>270</v>
      </c>
      <c r="V12" s="517"/>
      <c r="W12" s="518"/>
      <c r="X12" s="386"/>
      <c r="Y12" s="516">
        <v>1082</v>
      </c>
      <c r="Z12" s="517"/>
      <c r="AA12" s="518"/>
      <c r="AB12" s="386"/>
      <c r="AC12" s="521">
        <f>Y12/U12</f>
        <v>4.0074074074074071</v>
      </c>
      <c r="AD12" s="522"/>
      <c r="AE12" s="523"/>
      <c r="AF12" s="386"/>
      <c r="AG12" s="387"/>
      <c r="AH12" s="524" t="s">
        <v>80</v>
      </c>
      <c r="AI12" s="524"/>
      <c r="AJ12" s="524"/>
      <c r="AK12" s="524"/>
      <c r="AL12" s="524"/>
      <c r="AM12" s="525"/>
      <c r="AN12" s="428"/>
      <c r="AO12" s="55"/>
    </row>
    <row r="13" spans="1:43" ht="12" customHeight="1" thickBot="1" x14ac:dyDescent="0.3">
      <c r="A13" s="50"/>
      <c r="B13" s="55"/>
      <c r="C13" s="55"/>
      <c r="D13" s="55"/>
      <c r="E13" s="55"/>
      <c r="F13" s="55"/>
      <c r="G13" s="55"/>
      <c r="H13" s="55"/>
      <c r="I13" s="55"/>
      <c r="J13" s="55"/>
      <c r="K13" s="55"/>
      <c r="L13" s="55"/>
      <c r="M13" s="368"/>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428"/>
      <c r="AO13" s="55"/>
    </row>
    <row r="14" spans="1:43" ht="25.95" customHeight="1" thickBot="1" x14ac:dyDescent="0.3">
      <c r="A14" s="55"/>
      <c r="B14" s="55"/>
      <c r="C14" s="55"/>
      <c r="D14" s="55"/>
      <c r="E14" s="516">
        <v>2020</v>
      </c>
      <c r="F14" s="517"/>
      <c r="G14" s="517"/>
      <c r="H14" s="518"/>
      <c r="I14" s="386"/>
      <c r="J14" s="387"/>
      <c r="K14" s="519" t="s">
        <v>620</v>
      </c>
      <c r="L14" s="519"/>
      <c r="M14" s="519"/>
      <c r="N14" s="519"/>
      <c r="O14" s="520"/>
      <c r="P14" s="388"/>
      <c r="Q14" s="516">
        <v>19</v>
      </c>
      <c r="R14" s="517"/>
      <c r="S14" s="518"/>
      <c r="T14" s="386"/>
      <c r="U14" s="516">
        <v>316</v>
      </c>
      <c r="V14" s="517"/>
      <c r="W14" s="518"/>
      <c r="X14" s="386"/>
      <c r="Y14" s="516">
        <v>1221</v>
      </c>
      <c r="Z14" s="517"/>
      <c r="AA14" s="518"/>
      <c r="AB14" s="386"/>
      <c r="AC14" s="521">
        <f>Y14/U14</f>
        <v>3.8639240506329116</v>
      </c>
      <c r="AD14" s="522"/>
      <c r="AE14" s="523"/>
      <c r="AF14" s="386"/>
      <c r="AG14" s="387"/>
      <c r="AH14" s="524" t="s">
        <v>132</v>
      </c>
      <c r="AI14" s="524"/>
      <c r="AJ14" s="524"/>
      <c r="AK14" s="524"/>
      <c r="AL14" s="524"/>
      <c r="AM14" s="525"/>
      <c r="AN14" s="428"/>
      <c r="AO14" s="55"/>
    </row>
    <row r="15" spans="1:43" ht="12" customHeight="1" thickBot="1" x14ac:dyDescent="0.3">
      <c r="A15" s="50"/>
      <c r="B15" s="55"/>
      <c r="C15" s="55"/>
      <c r="D15" s="55"/>
      <c r="E15" s="55"/>
      <c r="F15" s="55"/>
      <c r="G15" s="55"/>
      <c r="H15" s="55"/>
      <c r="I15" s="55"/>
      <c r="J15" s="55"/>
      <c r="K15" s="55"/>
      <c r="L15" s="55"/>
      <c r="M15" s="368"/>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428"/>
      <c r="AO15" s="55"/>
    </row>
    <row r="16" spans="1:43" ht="25.95" customHeight="1" thickBot="1" x14ac:dyDescent="0.3">
      <c r="A16" s="55"/>
      <c r="B16" s="55"/>
      <c r="C16" s="55"/>
      <c r="D16" s="55"/>
      <c r="E16" s="516">
        <v>2019</v>
      </c>
      <c r="F16" s="517"/>
      <c r="G16" s="517"/>
      <c r="H16" s="518"/>
      <c r="I16" s="386"/>
      <c r="J16" s="387"/>
      <c r="K16" s="519" t="s">
        <v>449</v>
      </c>
      <c r="L16" s="519"/>
      <c r="M16" s="519"/>
      <c r="N16" s="519"/>
      <c r="O16" s="520"/>
      <c r="P16" s="388"/>
      <c r="Q16" s="516">
        <v>41</v>
      </c>
      <c r="R16" s="517"/>
      <c r="S16" s="518"/>
      <c r="T16" s="386"/>
      <c r="U16" s="516">
        <v>422</v>
      </c>
      <c r="V16" s="517"/>
      <c r="W16" s="518"/>
      <c r="X16" s="386"/>
      <c r="Y16" s="516">
        <v>1661</v>
      </c>
      <c r="Z16" s="517"/>
      <c r="AA16" s="518"/>
      <c r="AB16" s="386"/>
      <c r="AC16" s="521">
        <f>Y16/U16</f>
        <v>3.9360189573459716</v>
      </c>
      <c r="AD16" s="522"/>
      <c r="AE16" s="523"/>
      <c r="AF16" s="386"/>
      <c r="AG16" s="387"/>
      <c r="AH16" s="524" t="s">
        <v>132</v>
      </c>
      <c r="AI16" s="524"/>
      <c r="AJ16" s="524"/>
      <c r="AK16" s="524"/>
      <c r="AL16" s="524"/>
      <c r="AM16" s="525"/>
      <c r="AN16" s="428"/>
      <c r="AO16" s="55"/>
    </row>
    <row r="17" spans="1:41" ht="12" customHeight="1" thickBot="1" x14ac:dyDescent="0.3">
      <c r="A17" s="50"/>
      <c r="B17" s="55"/>
      <c r="C17" s="55"/>
      <c r="D17" s="55"/>
      <c r="E17" s="55"/>
      <c r="F17" s="55"/>
      <c r="G17" s="55"/>
      <c r="H17" s="55"/>
      <c r="I17" s="55"/>
      <c r="J17" s="55"/>
      <c r="K17" s="55"/>
      <c r="L17" s="55"/>
      <c r="M17" s="368"/>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428"/>
      <c r="AO17" s="55"/>
    </row>
    <row r="18" spans="1:41" ht="25.95" customHeight="1" thickBot="1" x14ac:dyDescent="0.3">
      <c r="A18" s="55"/>
      <c r="B18" s="55"/>
      <c r="C18" s="55"/>
      <c r="D18" s="55"/>
      <c r="E18" s="516">
        <v>2018</v>
      </c>
      <c r="F18" s="517"/>
      <c r="G18" s="517"/>
      <c r="H18" s="518"/>
      <c r="I18" s="386"/>
      <c r="J18" s="387"/>
      <c r="K18" s="519" t="s">
        <v>454</v>
      </c>
      <c r="L18" s="519"/>
      <c r="M18" s="519"/>
      <c r="N18" s="519"/>
      <c r="O18" s="520"/>
      <c r="P18" s="388"/>
      <c r="Q18" s="516">
        <v>34</v>
      </c>
      <c r="R18" s="517"/>
      <c r="S18" s="518"/>
      <c r="T18" s="386"/>
      <c r="U18" s="516">
        <v>346</v>
      </c>
      <c r="V18" s="517"/>
      <c r="W18" s="518"/>
      <c r="X18" s="386"/>
      <c r="Y18" s="516">
        <v>1234</v>
      </c>
      <c r="Z18" s="517"/>
      <c r="AA18" s="518"/>
      <c r="AB18" s="386"/>
      <c r="AC18" s="521">
        <f>Y18/U18</f>
        <v>3.5664739884393062</v>
      </c>
      <c r="AD18" s="522"/>
      <c r="AE18" s="523"/>
      <c r="AF18" s="386"/>
      <c r="AG18" s="387"/>
      <c r="AH18" s="524" t="s">
        <v>132</v>
      </c>
      <c r="AI18" s="524"/>
      <c r="AJ18" s="524"/>
      <c r="AK18" s="524"/>
      <c r="AL18" s="524"/>
      <c r="AM18" s="525"/>
      <c r="AN18" s="428"/>
      <c r="AO18" s="55"/>
    </row>
    <row r="19" spans="1:41" ht="12" customHeight="1" thickBot="1" x14ac:dyDescent="0.3">
      <c r="A19" s="50"/>
      <c r="B19" s="55"/>
      <c r="C19" s="55"/>
      <c r="D19" s="55"/>
      <c r="E19" s="55"/>
      <c r="F19" s="55"/>
      <c r="G19" s="55"/>
      <c r="H19" s="55"/>
      <c r="I19" s="55"/>
      <c r="J19" s="55"/>
      <c r="K19" s="55"/>
      <c r="L19" s="55"/>
      <c r="M19" s="368"/>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row>
    <row r="20" spans="1:41" ht="25.95" customHeight="1" thickBot="1" x14ac:dyDescent="0.3">
      <c r="A20" s="55"/>
      <c r="B20" s="55"/>
      <c r="C20" s="55"/>
      <c r="D20" s="55"/>
      <c r="E20" s="516">
        <v>2017</v>
      </c>
      <c r="F20" s="517"/>
      <c r="G20" s="517"/>
      <c r="H20" s="518"/>
      <c r="I20" s="386"/>
      <c r="J20" s="387"/>
      <c r="K20" s="519" t="s">
        <v>456</v>
      </c>
      <c r="L20" s="519"/>
      <c r="M20" s="519"/>
      <c r="N20" s="519"/>
      <c r="O20" s="520"/>
      <c r="P20" s="388"/>
      <c r="Q20" s="516">
        <v>37</v>
      </c>
      <c r="R20" s="517"/>
      <c r="S20" s="518"/>
      <c r="T20" s="386"/>
      <c r="U20" s="516">
        <v>360</v>
      </c>
      <c r="V20" s="517"/>
      <c r="W20" s="518"/>
      <c r="X20" s="386"/>
      <c r="Y20" s="516">
        <v>1359</v>
      </c>
      <c r="Z20" s="517"/>
      <c r="AA20" s="518"/>
      <c r="AB20" s="386"/>
      <c r="AC20" s="521">
        <f>Y20/U20</f>
        <v>3.7749999999999999</v>
      </c>
      <c r="AD20" s="522"/>
      <c r="AE20" s="523"/>
      <c r="AF20" s="386"/>
      <c r="AG20" s="387"/>
      <c r="AH20" s="524" t="s">
        <v>132</v>
      </c>
      <c r="AI20" s="524"/>
      <c r="AJ20" s="524"/>
      <c r="AK20" s="524"/>
      <c r="AL20" s="524"/>
      <c r="AM20" s="525"/>
      <c r="AN20" s="55"/>
      <c r="AO20" s="55"/>
    </row>
    <row r="21" spans="1:41" ht="9" customHeight="1" thickBot="1" x14ac:dyDescent="0.45">
      <c r="A21" s="55"/>
      <c r="B21" s="55"/>
      <c r="C21" s="55"/>
      <c r="D21" s="55"/>
      <c r="E21" s="55"/>
      <c r="F21" s="55"/>
      <c r="G21" s="55"/>
      <c r="H21" s="55"/>
      <c r="I21" s="55"/>
      <c r="J21" s="55"/>
      <c r="K21" s="389"/>
      <c r="L21" s="389"/>
      <c r="M21" s="390"/>
      <c r="N21" s="389"/>
      <c r="O21" s="389"/>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row>
    <row r="22" spans="1:41" ht="25.95" customHeight="1" thickBot="1" x14ac:dyDescent="0.3">
      <c r="A22" s="55"/>
      <c r="B22" s="55"/>
      <c r="C22" s="55"/>
      <c r="D22" s="55"/>
      <c r="E22" s="516">
        <v>2016</v>
      </c>
      <c r="F22" s="517"/>
      <c r="G22" s="517"/>
      <c r="H22" s="518"/>
      <c r="I22" s="386"/>
      <c r="J22" s="387"/>
      <c r="K22" s="519" t="s">
        <v>452</v>
      </c>
      <c r="L22" s="519"/>
      <c r="M22" s="519"/>
      <c r="N22" s="519"/>
      <c r="O22" s="520"/>
      <c r="P22" s="388"/>
      <c r="Q22" s="516">
        <v>39</v>
      </c>
      <c r="R22" s="517"/>
      <c r="S22" s="518"/>
      <c r="T22" s="386"/>
      <c r="U22" s="516">
        <v>400</v>
      </c>
      <c r="V22" s="517"/>
      <c r="W22" s="518"/>
      <c r="X22" s="386"/>
      <c r="Y22" s="516">
        <v>1625</v>
      </c>
      <c r="Z22" s="517"/>
      <c r="AA22" s="518"/>
      <c r="AB22" s="386"/>
      <c r="AC22" s="521">
        <f>Y22/U22</f>
        <v>4.0625</v>
      </c>
      <c r="AD22" s="522"/>
      <c r="AE22" s="523"/>
      <c r="AF22" s="386"/>
      <c r="AG22" s="387"/>
      <c r="AH22" s="524" t="s">
        <v>132</v>
      </c>
      <c r="AI22" s="524"/>
      <c r="AJ22" s="524"/>
      <c r="AK22" s="524"/>
      <c r="AL22" s="524"/>
      <c r="AM22" s="525"/>
      <c r="AN22" s="55"/>
      <c r="AO22" s="55"/>
    </row>
    <row r="23" spans="1:41" ht="9" customHeight="1" thickBot="1" x14ac:dyDescent="0.45">
      <c r="A23" s="55"/>
      <c r="B23" s="55"/>
      <c r="C23" s="55"/>
      <c r="D23" s="55"/>
      <c r="E23" s="55"/>
      <c r="F23" s="55"/>
      <c r="G23" s="55"/>
      <c r="H23" s="55"/>
      <c r="I23" s="55"/>
      <c r="J23" s="55"/>
      <c r="K23" s="389"/>
      <c r="L23" s="389"/>
      <c r="M23" s="390"/>
      <c r="N23" s="389"/>
      <c r="O23" s="389"/>
      <c r="P23" s="55"/>
      <c r="Q23" s="55"/>
      <c r="R23" s="55"/>
      <c r="S23" s="55"/>
      <c r="T23" s="55"/>
      <c r="U23" s="55"/>
      <c r="V23" s="55"/>
      <c r="W23" s="55"/>
      <c r="X23" s="55"/>
      <c r="Y23" s="55"/>
      <c r="Z23" s="55"/>
      <c r="AA23" s="55"/>
      <c r="AB23" s="55"/>
      <c r="AC23" s="55"/>
      <c r="AD23" s="55"/>
      <c r="AE23" s="55"/>
      <c r="AF23" s="55"/>
      <c r="AG23" s="55"/>
      <c r="AH23" s="391"/>
      <c r="AI23" s="391"/>
      <c r="AJ23" s="391"/>
      <c r="AK23" s="391"/>
      <c r="AL23" s="391"/>
      <c r="AM23" s="391"/>
      <c r="AN23" s="55"/>
      <c r="AO23" s="55"/>
    </row>
    <row r="24" spans="1:41" ht="25.95" customHeight="1" thickBot="1" x14ac:dyDescent="0.3">
      <c r="A24" s="55"/>
      <c r="B24" s="55"/>
      <c r="C24" s="55"/>
      <c r="D24" s="55"/>
      <c r="E24" s="516">
        <v>2015</v>
      </c>
      <c r="F24" s="517"/>
      <c r="G24" s="517"/>
      <c r="H24" s="518"/>
      <c r="I24" s="386"/>
      <c r="J24" s="387"/>
      <c r="K24" s="519" t="s">
        <v>455</v>
      </c>
      <c r="L24" s="519"/>
      <c r="M24" s="519"/>
      <c r="N24" s="519"/>
      <c r="O24" s="520"/>
      <c r="P24" s="388"/>
      <c r="Q24" s="516">
        <v>59</v>
      </c>
      <c r="R24" s="517"/>
      <c r="S24" s="518"/>
      <c r="T24" s="386"/>
      <c r="U24" s="516">
        <v>497</v>
      </c>
      <c r="V24" s="517"/>
      <c r="W24" s="518"/>
      <c r="X24" s="386"/>
      <c r="Y24" s="516">
        <v>2081</v>
      </c>
      <c r="Z24" s="517"/>
      <c r="AA24" s="518"/>
      <c r="AB24" s="386"/>
      <c r="AC24" s="521">
        <f>Y24/U24</f>
        <v>4.1871227364185106</v>
      </c>
      <c r="AD24" s="522"/>
      <c r="AE24" s="523"/>
      <c r="AF24" s="386"/>
      <c r="AG24" s="387"/>
      <c r="AH24" s="524" t="s">
        <v>132</v>
      </c>
      <c r="AI24" s="524"/>
      <c r="AJ24" s="524"/>
      <c r="AK24" s="524"/>
      <c r="AL24" s="524"/>
      <c r="AM24" s="525"/>
      <c r="AN24" s="55"/>
      <c r="AO24" s="55"/>
    </row>
    <row r="25" spans="1:41" ht="9" customHeight="1" thickBot="1" x14ac:dyDescent="0.45">
      <c r="A25" s="55"/>
      <c r="B25" s="55"/>
      <c r="C25" s="55"/>
      <c r="D25" s="55"/>
      <c r="E25" s="55"/>
      <c r="F25" s="55"/>
      <c r="G25" s="55"/>
      <c r="H25" s="55"/>
      <c r="I25" s="55"/>
      <c r="J25" s="55"/>
      <c r="K25" s="389"/>
      <c r="L25" s="389"/>
      <c r="M25" s="390"/>
      <c r="N25" s="389"/>
      <c r="O25" s="389"/>
      <c r="P25" s="55"/>
      <c r="Q25" s="55"/>
      <c r="R25" s="55"/>
      <c r="S25" s="55"/>
      <c r="T25" s="55"/>
      <c r="U25" s="55"/>
      <c r="V25" s="55"/>
      <c r="W25" s="55"/>
      <c r="X25" s="55"/>
      <c r="Y25" s="55"/>
      <c r="Z25" s="55"/>
      <c r="AA25" s="55"/>
      <c r="AB25" s="55"/>
      <c r="AC25" s="55"/>
      <c r="AD25" s="55"/>
      <c r="AE25" s="55"/>
      <c r="AF25" s="55"/>
      <c r="AG25" s="55"/>
      <c r="AH25" s="391"/>
      <c r="AI25" s="391"/>
      <c r="AJ25" s="391"/>
      <c r="AK25" s="391"/>
      <c r="AL25" s="391"/>
      <c r="AM25" s="391"/>
      <c r="AN25" s="55"/>
      <c r="AO25" s="55"/>
    </row>
    <row r="26" spans="1:41" ht="25.95" customHeight="1" thickBot="1" x14ac:dyDescent="0.3">
      <c r="A26" s="55"/>
      <c r="B26" s="55"/>
      <c r="C26" s="55"/>
      <c r="D26" s="55"/>
      <c r="E26" s="516">
        <v>2014</v>
      </c>
      <c r="F26" s="517"/>
      <c r="G26" s="517"/>
      <c r="H26" s="518"/>
      <c r="I26" s="386"/>
      <c r="J26" s="387"/>
      <c r="K26" s="519" t="s">
        <v>454</v>
      </c>
      <c r="L26" s="519"/>
      <c r="M26" s="519"/>
      <c r="N26" s="519"/>
      <c r="O26" s="520"/>
      <c r="P26" s="388"/>
      <c r="Q26" s="516">
        <v>33</v>
      </c>
      <c r="R26" s="517"/>
      <c r="S26" s="518"/>
      <c r="T26" s="386"/>
      <c r="U26" s="516">
        <v>295</v>
      </c>
      <c r="V26" s="517"/>
      <c r="W26" s="518"/>
      <c r="X26" s="386"/>
      <c r="Y26" s="516">
        <v>1250</v>
      </c>
      <c r="Z26" s="517"/>
      <c r="AA26" s="518"/>
      <c r="AB26" s="386"/>
      <c r="AC26" s="521">
        <f>Y26/U26</f>
        <v>4.2372881355932206</v>
      </c>
      <c r="AD26" s="522"/>
      <c r="AE26" s="523"/>
      <c r="AF26" s="386"/>
      <c r="AG26" s="387"/>
      <c r="AH26" s="524" t="s">
        <v>83</v>
      </c>
      <c r="AI26" s="524"/>
      <c r="AJ26" s="524"/>
      <c r="AK26" s="524"/>
      <c r="AL26" s="524"/>
      <c r="AM26" s="525"/>
      <c r="AN26" s="55"/>
      <c r="AO26" s="55"/>
    </row>
    <row r="27" spans="1:41" ht="9" customHeight="1" thickBot="1" x14ac:dyDescent="0.45">
      <c r="A27" s="55"/>
      <c r="B27" s="55"/>
      <c r="C27" s="55"/>
      <c r="D27" s="55"/>
      <c r="E27" s="55"/>
      <c r="F27" s="55"/>
      <c r="G27" s="55"/>
      <c r="H27" s="55"/>
      <c r="I27" s="55"/>
      <c r="J27" s="55"/>
      <c r="K27" s="389"/>
      <c r="L27" s="389"/>
      <c r="M27" s="390"/>
      <c r="N27" s="389"/>
      <c r="O27" s="389"/>
      <c r="P27" s="55"/>
      <c r="Q27" s="55"/>
      <c r="R27" s="55"/>
      <c r="S27" s="55"/>
      <c r="T27" s="55"/>
      <c r="U27" s="55"/>
      <c r="V27" s="55"/>
      <c r="W27" s="55"/>
      <c r="X27" s="55"/>
      <c r="Y27" s="55"/>
      <c r="Z27" s="55"/>
      <c r="AA27" s="55"/>
      <c r="AB27" s="55"/>
      <c r="AC27" s="55"/>
      <c r="AD27" s="55"/>
      <c r="AE27" s="55"/>
      <c r="AF27" s="55"/>
      <c r="AG27" s="55"/>
      <c r="AH27" s="391"/>
      <c r="AI27" s="391"/>
      <c r="AJ27" s="391"/>
      <c r="AK27" s="391"/>
      <c r="AL27" s="391"/>
      <c r="AM27" s="391"/>
      <c r="AN27" s="55"/>
      <c r="AO27" s="55"/>
    </row>
    <row r="28" spans="1:41" ht="25.95" customHeight="1" thickBot="1" x14ac:dyDescent="0.3">
      <c r="A28" s="55"/>
      <c r="B28" s="55"/>
      <c r="C28" s="55"/>
      <c r="D28" s="55"/>
      <c r="E28" s="516">
        <v>2013</v>
      </c>
      <c r="F28" s="517"/>
      <c r="G28" s="517"/>
      <c r="H28" s="518"/>
      <c r="I28" s="386"/>
      <c r="J28" s="387"/>
      <c r="K28" s="519" t="s">
        <v>453</v>
      </c>
      <c r="L28" s="519"/>
      <c r="M28" s="519"/>
      <c r="N28" s="519"/>
      <c r="O28" s="520"/>
      <c r="P28" s="388"/>
      <c r="Q28" s="516">
        <v>35</v>
      </c>
      <c r="R28" s="517"/>
      <c r="S28" s="518"/>
      <c r="T28" s="386"/>
      <c r="U28" s="516">
        <v>326</v>
      </c>
      <c r="V28" s="517"/>
      <c r="W28" s="518"/>
      <c r="X28" s="386"/>
      <c r="Y28" s="516">
        <v>1313</v>
      </c>
      <c r="Z28" s="517"/>
      <c r="AA28" s="518"/>
      <c r="AB28" s="386"/>
      <c r="AC28" s="521">
        <f>Y28/U28</f>
        <v>4.0276073619631898</v>
      </c>
      <c r="AD28" s="522"/>
      <c r="AE28" s="523"/>
      <c r="AF28" s="386"/>
      <c r="AG28" s="387"/>
      <c r="AH28" s="524" t="s">
        <v>139</v>
      </c>
      <c r="AI28" s="524"/>
      <c r="AJ28" s="524"/>
      <c r="AK28" s="524"/>
      <c r="AL28" s="524"/>
      <c r="AM28" s="525"/>
      <c r="AN28" s="55"/>
      <c r="AO28" s="55"/>
    </row>
    <row r="29" spans="1:41" ht="9" customHeight="1" thickBot="1" x14ac:dyDescent="0.45">
      <c r="A29" s="55"/>
      <c r="B29" s="55"/>
      <c r="C29" s="55"/>
      <c r="D29" s="55"/>
      <c r="E29" s="55"/>
      <c r="F29" s="55"/>
      <c r="G29" s="55"/>
      <c r="H29" s="55"/>
      <c r="I29" s="55"/>
      <c r="J29" s="55"/>
      <c r="K29" s="389"/>
      <c r="L29" s="389"/>
      <c r="M29" s="390"/>
      <c r="N29" s="389"/>
      <c r="O29" s="389"/>
      <c r="P29" s="55"/>
      <c r="Q29" s="55"/>
      <c r="R29" s="55"/>
      <c r="S29" s="55"/>
      <c r="T29" s="55"/>
      <c r="U29" s="55"/>
      <c r="V29" s="55"/>
      <c r="W29" s="55"/>
      <c r="X29" s="55"/>
      <c r="Y29" s="55"/>
      <c r="Z29" s="55"/>
      <c r="AA29" s="55"/>
      <c r="AB29" s="55"/>
      <c r="AC29" s="55"/>
      <c r="AD29" s="55"/>
      <c r="AE29" s="55"/>
      <c r="AF29" s="55"/>
      <c r="AG29" s="55"/>
      <c r="AH29" s="391"/>
      <c r="AI29" s="391"/>
      <c r="AJ29" s="391"/>
      <c r="AK29" s="391"/>
      <c r="AL29" s="391"/>
      <c r="AM29" s="391"/>
      <c r="AN29" s="55"/>
      <c r="AO29" s="55"/>
    </row>
    <row r="30" spans="1:41" ht="25.95" customHeight="1" thickBot="1" x14ac:dyDescent="0.3">
      <c r="A30" s="55"/>
      <c r="B30" s="55"/>
      <c r="C30" s="55"/>
      <c r="D30" s="55"/>
      <c r="E30" s="516">
        <v>2012</v>
      </c>
      <c r="F30" s="517"/>
      <c r="G30" s="517"/>
      <c r="H30" s="518"/>
      <c r="I30" s="386"/>
      <c r="J30" s="387"/>
      <c r="K30" s="519" t="s">
        <v>452</v>
      </c>
      <c r="L30" s="519"/>
      <c r="M30" s="519"/>
      <c r="N30" s="519"/>
      <c r="O30" s="520"/>
      <c r="P30" s="388"/>
      <c r="Q30" s="516">
        <v>36</v>
      </c>
      <c r="R30" s="517"/>
      <c r="S30" s="518"/>
      <c r="T30" s="386"/>
      <c r="U30" s="516">
        <v>260</v>
      </c>
      <c r="V30" s="517"/>
      <c r="W30" s="518"/>
      <c r="X30" s="386"/>
      <c r="Y30" s="516">
        <v>1108</v>
      </c>
      <c r="Z30" s="517"/>
      <c r="AA30" s="518"/>
      <c r="AB30" s="386"/>
      <c r="AC30" s="521">
        <f>Y30/U30</f>
        <v>4.2615384615384615</v>
      </c>
      <c r="AD30" s="522"/>
      <c r="AE30" s="523"/>
      <c r="AF30" s="386"/>
      <c r="AG30" s="387"/>
      <c r="AH30" s="524" t="s">
        <v>139</v>
      </c>
      <c r="AI30" s="524"/>
      <c r="AJ30" s="524"/>
      <c r="AK30" s="524"/>
      <c r="AL30" s="524"/>
      <c r="AM30" s="525"/>
      <c r="AN30" s="55"/>
      <c r="AO30" s="55"/>
    </row>
    <row r="31" spans="1:41" ht="9" customHeight="1" thickBot="1" x14ac:dyDescent="0.45">
      <c r="A31" s="55"/>
      <c r="B31" s="55"/>
      <c r="C31" s="55"/>
      <c r="D31" s="55"/>
      <c r="E31" s="55"/>
      <c r="F31" s="55"/>
      <c r="G31" s="55"/>
      <c r="H31" s="55"/>
      <c r="I31" s="55"/>
      <c r="J31" s="55"/>
      <c r="K31" s="389"/>
      <c r="L31" s="389"/>
      <c r="M31" s="390"/>
      <c r="N31" s="389"/>
      <c r="O31" s="389"/>
      <c r="P31" s="55"/>
      <c r="Q31" s="55"/>
      <c r="R31" s="55"/>
      <c r="S31" s="55"/>
      <c r="T31" s="55"/>
      <c r="U31" s="55"/>
      <c r="V31" s="55"/>
      <c r="W31" s="55"/>
      <c r="X31" s="55"/>
      <c r="Y31" s="55"/>
      <c r="Z31" s="55"/>
      <c r="AA31" s="55"/>
      <c r="AB31" s="55"/>
      <c r="AC31" s="55"/>
      <c r="AD31" s="55"/>
      <c r="AE31" s="55"/>
      <c r="AF31" s="55"/>
      <c r="AG31" s="55"/>
      <c r="AH31" s="391"/>
      <c r="AI31" s="391"/>
      <c r="AJ31" s="391"/>
      <c r="AK31" s="391"/>
      <c r="AL31" s="391"/>
      <c r="AM31" s="391"/>
      <c r="AN31" s="55"/>
      <c r="AO31" s="55"/>
    </row>
    <row r="32" spans="1:41" ht="25.95" customHeight="1" thickBot="1" x14ac:dyDescent="0.3">
      <c r="A32" s="55"/>
      <c r="B32" s="55"/>
      <c r="C32" s="55"/>
      <c r="D32" s="55"/>
      <c r="E32" s="516">
        <v>2011</v>
      </c>
      <c r="F32" s="517"/>
      <c r="G32" s="517"/>
      <c r="H32" s="518"/>
      <c r="I32" s="386"/>
      <c r="J32" s="387"/>
      <c r="K32" s="519" t="s">
        <v>451</v>
      </c>
      <c r="L32" s="519"/>
      <c r="M32" s="519"/>
      <c r="N32" s="519"/>
      <c r="O32" s="520"/>
      <c r="P32" s="388"/>
      <c r="Q32" s="516">
        <v>18</v>
      </c>
      <c r="R32" s="517"/>
      <c r="S32" s="518"/>
      <c r="T32" s="386"/>
      <c r="U32" s="516">
        <v>177</v>
      </c>
      <c r="V32" s="517"/>
      <c r="W32" s="518"/>
      <c r="X32" s="386"/>
      <c r="Y32" s="516">
        <v>741</v>
      </c>
      <c r="Z32" s="517"/>
      <c r="AA32" s="518"/>
      <c r="AB32" s="386"/>
      <c r="AC32" s="521">
        <f>Y32/U32</f>
        <v>4.1864406779661021</v>
      </c>
      <c r="AD32" s="522"/>
      <c r="AE32" s="523"/>
      <c r="AF32" s="386"/>
      <c r="AG32" s="387"/>
      <c r="AH32" s="524" t="s">
        <v>131</v>
      </c>
      <c r="AI32" s="524"/>
      <c r="AJ32" s="524"/>
      <c r="AK32" s="524"/>
      <c r="AL32" s="524"/>
      <c r="AM32" s="525"/>
      <c r="AN32" s="55"/>
      <c r="AO32" s="55"/>
    </row>
    <row r="33" spans="1:41" ht="9" customHeight="1" thickBot="1" x14ac:dyDescent="0.45">
      <c r="A33" s="55"/>
      <c r="B33" s="55"/>
      <c r="C33" s="55"/>
      <c r="D33" s="55"/>
      <c r="E33" s="55"/>
      <c r="F33" s="55"/>
      <c r="G33" s="55"/>
      <c r="H33" s="55"/>
      <c r="I33" s="55"/>
      <c r="J33" s="55"/>
      <c r="K33" s="389"/>
      <c r="L33" s="389"/>
      <c r="M33" s="390"/>
      <c r="N33" s="389"/>
      <c r="O33" s="389"/>
      <c r="P33" s="55"/>
      <c r="Q33" s="55"/>
      <c r="R33" s="55"/>
      <c r="S33" s="55"/>
      <c r="T33" s="55"/>
      <c r="U33" s="55"/>
      <c r="V33" s="55"/>
      <c r="W33" s="55"/>
      <c r="X33" s="55"/>
      <c r="Y33" s="55"/>
      <c r="Z33" s="55"/>
      <c r="AA33" s="55"/>
      <c r="AB33" s="55"/>
      <c r="AC33" s="55"/>
      <c r="AD33" s="55"/>
      <c r="AE33" s="55"/>
      <c r="AF33" s="55"/>
      <c r="AG33" s="55"/>
      <c r="AH33" s="391"/>
      <c r="AI33" s="391"/>
      <c r="AJ33" s="391"/>
      <c r="AK33" s="391"/>
      <c r="AL33" s="391"/>
      <c r="AM33" s="391"/>
      <c r="AN33" s="55"/>
      <c r="AO33" s="55"/>
    </row>
    <row r="34" spans="1:41" ht="25.95" customHeight="1" thickBot="1" x14ac:dyDescent="0.3">
      <c r="A34" s="55"/>
      <c r="B34" s="55"/>
      <c r="C34" s="55"/>
      <c r="D34" s="55"/>
      <c r="E34" s="516">
        <v>2010</v>
      </c>
      <c r="F34" s="517"/>
      <c r="G34" s="517"/>
      <c r="H34" s="518"/>
      <c r="I34" s="386"/>
      <c r="J34" s="387"/>
      <c r="K34" s="519" t="s">
        <v>450</v>
      </c>
      <c r="L34" s="519"/>
      <c r="M34" s="519"/>
      <c r="N34" s="519"/>
      <c r="O34" s="520"/>
      <c r="P34" s="388"/>
      <c r="Q34" s="516">
        <v>32</v>
      </c>
      <c r="R34" s="517"/>
      <c r="S34" s="518"/>
      <c r="T34" s="386"/>
      <c r="U34" s="516">
        <v>294</v>
      </c>
      <c r="V34" s="517"/>
      <c r="W34" s="518"/>
      <c r="X34" s="386"/>
      <c r="Y34" s="516">
        <v>1227</v>
      </c>
      <c r="Z34" s="517"/>
      <c r="AA34" s="518"/>
      <c r="AB34" s="386"/>
      <c r="AC34" s="521">
        <f>Y34/U34</f>
        <v>4.1734693877551017</v>
      </c>
      <c r="AD34" s="522"/>
      <c r="AE34" s="523"/>
      <c r="AF34" s="386"/>
      <c r="AG34" s="387"/>
      <c r="AH34" s="524" t="s">
        <v>85</v>
      </c>
      <c r="AI34" s="524"/>
      <c r="AJ34" s="524"/>
      <c r="AK34" s="524"/>
      <c r="AL34" s="524"/>
      <c r="AM34" s="525"/>
      <c r="AN34" s="55"/>
      <c r="AO34" s="55"/>
    </row>
    <row r="35" spans="1:41" ht="9" customHeight="1" thickBot="1" x14ac:dyDescent="0.45">
      <c r="A35" s="55"/>
      <c r="B35" s="55"/>
      <c r="C35" s="55"/>
      <c r="D35" s="55"/>
      <c r="E35" s="55"/>
      <c r="F35" s="55"/>
      <c r="G35" s="55"/>
      <c r="H35" s="55"/>
      <c r="I35" s="55"/>
      <c r="J35" s="55"/>
      <c r="K35" s="389"/>
      <c r="L35" s="389"/>
      <c r="M35" s="390"/>
      <c r="N35" s="389"/>
      <c r="O35" s="389"/>
      <c r="P35" s="55"/>
      <c r="Q35" s="55"/>
      <c r="R35" s="55"/>
      <c r="S35" s="55"/>
      <c r="T35" s="55"/>
      <c r="U35" s="55"/>
      <c r="V35" s="55"/>
      <c r="W35" s="55"/>
      <c r="X35" s="55"/>
      <c r="Y35" s="55"/>
      <c r="Z35" s="55"/>
      <c r="AA35" s="55"/>
      <c r="AB35" s="55"/>
      <c r="AC35" s="55"/>
      <c r="AD35" s="55"/>
      <c r="AE35" s="55"/>
      <c r="AF35" s="55"/>
      <c r="AG35" s="55"/>
      <c r="AH35" s="391"/>
      <c r="AI35" s="391"/>
      <c r="AJ35" s="391"/>
      <c r="AK35" s="391"/>
      <c r="AL35" s="391"/>
      <c r="AM35" s="391"/>
      <c r="AN35" s="55"/>
      <c r="AO35" s="55"/>
    </row>
    <row r="36" spans="1:41" ht="25.95" customHeight="1" thickBot="1" x14ac:dyDescent="0.3">
      <c r="A36" s="55"/>
      <c r="B36" s="55"/>
      <c r="C36" s="55"/>
      <c r="D36" s="55"/>
      <c r="E36" s="516">
        <v>2009</v>
      </c>
      <c r="F36" s="517"/>
      <c r="G36" s="517"/>
      <c r="H36" s="518"/>
      <c r="I36" s="386"/>
      <c r="J36" s="387"/>
      <c r="K36" s="519" t="s">
        <v>449</v>
      </c>
      <c r="L36" s="519"/>
      <c r="M36" s="519"/>
      <c r="N36" s="519"/>
      <c r="O36" s="520"/>
      <c r="P36" s="388"/>
      <c r="Q36" s="516">
        <v>54</v>
      </c>
      <c r="R36" s="517"/>
      <c r="S36" s="518"/>
      <c r="T36" s="386"/>
      <c r="U36" s="516">
        <v>410</v>
      </c>
      <c r="V36" s="517"/>
      <c r="W36" s="518"/>
      <c r="X36" s="386"/>
      <c r="Y36" s="516">
        <v>1618</v>
      </c>
      <c r="Z36" s="517"/>
      <c r="AA36" s="518"/>
      <c r="AB36" s="386"/>
      <c r="AC36" s="521">
        <f>Y36/U36</f>
        <v>3.9463414634146341</v>
      </c>
      <c r="AD36" s="522"/>
      <c r="AE36" s="523"/>
      <c r="AF36" s="386"/>
      <c r="AG36" s="387"/>
      <c r="AH36" s="524" t="s">
        <v>59</v>
      </c>
      <c r="AI36" s="524"/>
      <c r="AJ36" s="524"/>
      <c r="AK36" s="524"/>
      <c r="AL36" s="524"/>
      <c r="AM36" s="525"/>
      <c r="AN36" s="55"/>
      <c r="AO36" s="55"/>
    </row>
    <row r="37" spans="1:41" ht="9" customHeight="1" thickBot="1" x14ac:dyDescent="0.45">
      <c r="A37" s="55"/>
      <c r="B37" s="55"/>
      <c r="C37" s="55"/>
      <c r="D37" s="55"/>
      <c r="E37" s="55"/>
      <c r="F37" s="55"/>
      <c r="G37" s="55"/>
      <c r="H37" s="55"/>
      <c r="I37" s="55"/>
      <c r="J37" s="55"/>
      <c r="K37" s="389"/>
      <c r="L37" s="389"/>
      <c r="M37" s="390"/>
      <c r="N37" s="389"/>
      <c r="O37" s="389"/>
      <c r="P37" s="55"/>
      <c r="Q37" s="55"/>
      <c r="R37" s="55"/>
      <c r="S37" s="55"/>
      <c r="T37" s="55"/>
      <c r="U37" s="55"/>
      <c r="V37" s="55"/>
      <c r="W37" s="55"/>
      <c r="X37" s="55"/>
      <c r="Y37" s="55"/>
      <c r="Z37" s="55"/>
      <c r="AA37" s="55"/>
      <c r="AB37" s="55"/>
      <c r="AC37" s="55"/>
      <c r="AD37" s="55"/>
      <c r="AE37" s="55"/>
      <c r="AF37" s="55"/>
      <c r="AG37" s="55"/>
      <c r="AH37" s="391"/>
      <c r="AI37" s="391"/>
      <c r="AJ37" s="391"/>
      <c r="AK37" s="391"/>
      <c r="AL37" s="391"/>
      <c r="AM37" s="391"/>
      <c r="AN37" s="55"/>
      <c r="AO37" s="55"/>
    </row>
    <row r="38" spans="1:41" ht="25.95" customHeight="1" thickBot="1" x14ac:dyDescent="0.3">
      <c r="A38" s="55"/>
      <c r="B38" s="55"/>
      <c r="C38" s="55"/>
      <c r="D38" s="55"/>
      <c r="E38" s="516">
        <v>2008</v>
      </c>
      <c r="F38" s="517"/>
      <c r="G38" s="517"/>
      <c r="H38" s="518"/>
      <c r="I38" s="386"/>
      <c r="J38" s="387"/>
      <c r="K38" s="519" t="s">
        <v>448</v>
      </c>
      <c r="L38" s="519"/>
      <c r="M38" s="519"/>
      <c r="N38" s="519"/>
      <c r="O38" s="520"/>
      <c r="P38" s="388"/>
      <c r="Q38" s="516">
        <v>47</v>
      </c>
      <c r="R38" s="517"/>
      <c r="S38" s="518"/>
      <c r="T38" s="386"/>
      <c r="U38" s="516">
        <v>405</v>
      </c>
      <c r="V38" s="517"/>
      <c r="W38" s="518"/>
      <c r="X38" s="386"/>
      <c r="Y38" s="516">
        <v>1477</v>
      </c>
      <c r="Z38" s="517"/>
      <c r="AA38" s="518"/>
      <c r="AB38" s="386"/>
      <c r="AC38" s="521">
        <f>Y38/U38</f>
        <v>3.6469135802469137</v>
      </c>
      <c r="AD38" s="522"/>
      <c r="AE38" s="523"/>
      <c r="AF38" s="386"/>
      <c r="AG38" s="387"/>
      <c r="AH38" s="524" t="s">
        <v>80</v>
      </c>
      <c r="AI38" s="524"/>
      <c r="AJ38" s="524"/>
      <c r="AK38" s="524"/>
      <c r="AL38" s="524"/>
      <c r="AM38" s="525"/>
      <c r="AN38" s="55"/>
      <c r="AO38" s="55"/>
    </row>
    <row r="39" spans="1:41" ht="9" customHeight="1" thickBot="1" x14ac:dyDescent="0.45">
      <c r="A39" s="55"/>
      <c r="B39" s="55"/>
      <c r="C39" s="55"/>
      <c r="D39" s="55"/>
      <c r="E39" s="55"/>
      <c r="F39" s="55"/>
      <c r="G39" s="55"/>
      <c r="H39" s="55"/>
      <c r="I39" s="55"/>
      <c r="J39" s="55"/>
      <c r="K39" s="389"/>
      <c r="L39" s="389"/>
      <c r="M39" s="390"/>
      <c r="N39" s="389"/>
      <c r="O39" s="389"/>
      <c r="P39" s="55"/>
      <c r="Q39" s="55"/>
      <c r="R39" s="55"/>
      <c r="S39" s="55"/>
      <c r="T39" s="55"/>
      <c r="U39" s="55"/>
      <c r="V39" s="55"/>
      <c r="W39" s="55"/>
      <c r="X39" s="55"/>
      <c r="Y39" s="55"/>
      <c r="Z39" s="55"/>
      <c r="AA39" s="55"/>
      <c r="AB39" s="55"/>
      <c r="AC39" s="55"/>
      <c r="AD39" s="55"/>
      <c r="AE39" s="55"/>
      <c r="AF39" s="55"/>
      <c r="AG39" s="55"/>
      <c r="AH39" s="391"/>
      <c r="AI39" s="391"/>
      <c r="AJ39" s="391"/>
      <c r="AK39" s="391"/>
      <c r="AL39" s="391"/>
      <c r="AM39" s="391"/>
      <c r="AN39" s="55"/>
      <c r="AO39" s="55"/>
    </row>
    <row r="40" spans="1:41" ht="25.95" customHeight="1" thickBot="1" x14ac:dyDescent="0.3">
      <c r="A40" s="55"/>
      <c r="B40" s="55"/>
      <c r="C40" s="55"/>
      <c r="D40" s="55"/>
      <c r="E40" s="516">
        <v>2007</v>
      </c>
      <c r="F40" s="517"/>
      <c r="G40" s="517"/>
      <c r="H40" s="518"/>
      <c r="I40" s="386"/>
      <c r="J40" s="387"/>
      <c r="K40" s="519" t="s">
        <v>448</v>
      </c>
      <c r="L40" s="519"/>
      <c r="M40" s="519"/>
      <c r="N40" s="519"/>
      <c r="O40" s="520"/>
      <c r="P40" s="388"/>
      <c r="Q40" s="516">
        <v>32</v>
      </c>
      <c r="R40" s="517"/>
      <c r="S40" s="518"/>
      <c r="T40" s="386"/>
      <c r="U40" s="516">
        <v>259</v>
      </c>
      <c r="V40" s="517"/>
      <c r="W40" s="518"/>
      <c r="X40" s="386"/>
      <c r="Y40" s="516">
        <v>893</v>
      </c>
      <c r="Z40" s="517"/>
      <c r="AA40" s="518"/>
      <c r="AB40" s="386"/>
      <c r="AC40" s="521">
        <f>Y40/U40</f>
        <v>3.4478764478764479</v>
      </c>
      <c r="AD40" s="522"/>
      <c r="AE40" s="523"/>
      <c r="AF40" s="386"/>
      <c r="AG40" s="387"/>
      <c r="AH40" s="524" t="s">
        <v>59</v>
      </c>
      <c r="AI40" s="524"/>
      <c r="AJ40" s="524"/>
      <c r="AK40" s="524"/>
      <c r="AL40" s="524"/>
      <c r="AM40" s="525"/>
      <c r="AN40" s="55"/>
      <c r="AO40" s="55"/>
    </row>
    <row r="41" spans="1:41" ht="9" customHeight="1" thickBot="1" x14ac:dyDescent="0.45">
      <c r="A41" s="55"/>
      <c r="B41" s="55"/>
      <c r="C41" s="55"/>
      <c r="D41" s="55"/>
      <c r="E41" s="55"/>
      <c r="F41" s="55"/>
      <c r="G41" s="55"/>
      <c r="H41" s="55"/>
      <c r="I41" s="55"/>
      <c r="J41" s="55"/>
      <c r="K41" s="389"/>
      <c r="L41" s="389"/>
      <c r="M41" s="390"/>
      <c r="N41" s="389"/>
      <c r="O41" s="389"/>
      <c r="P41" s="55"/>
      <c r="Q41" s="55"/>
      <c r="R41" s="55"/>
      <c r="S41" s="55"/>
      <c r="T41" s="55"/>
      <c r="U41" s="55"/>
      <c r="V41" s="55"/>
      <c r="W41" s="55"/>
      <c r="X41" s="55"/>
      <c r="Y41" s="55"/>
      <c r="Z41" s="55"/>
      <c r="AA41" s="55"/>
      <c r="AB41" s="55"/>
      <c r="AC41" s="55"/>
      <c r="AD41" s="55"/>
      <c r="AE41" s="55"/>
      <c r="AF41" s="55"/>
      <c r="AG41" s="55"/>
      <c r="AH41" s="391"/>
      <c r="AI41" s="391"/>
      <c r="AJ41" s="391"/>
      <c r="AK41" s="391"/>
      <c r="AL41" s="391"/>
      <c r="AM41" s="391"/>
      <c r="AN41" s="55"/>
      <c r="AO41" s="55"/>
    </row>
    <row r="42" spans="1:41" ht="25.95" customHeight="1" thickBot="1" x14ac:dyDescent="0.3">
      <c r="A42" s="55"/>
      <c r="B42" s="55"/>
      <c r="C42" s="55"/>
      <c r="D42" s="55"/>
      <c r="E42" s="516">
        <v>2006</v>
      </c>
      <c r="F42" s="517"/>
      <c r="G42" s="517"/>
      <c r="H42" s="518"/>
      <c r="I42" s="386"/>
      <c r="J42" s="387"/>
      <c r="K42" s="519" t="s">
        <v>448</v>
      </c>
      <c r="L42" s="519"/>
      <c r="M42" s="519"/>
      <c r="N42" s="519"/>
      <c r="O42" s="520"/>
      <c r="P42" s="388"/>
      <c r="Q42" s="516">
        <v>10</v>
      </c>
      <c r="R42" s="517"/>
      <c r="S42" s="518"/>
      <c r="T42" s="386"/>
      <c r="U42" s="516">
        <v>56</v>
      </c>
      <c r="V42" s="517"/>
      <c r="W42" s="518"/>
      <c r="X42" s="386"/>
      <c r="Y42" s="516">
        <v>176</v>
      </c>
      <c r="Z42" s="517"/>
      <c r="AA42" s="518"/>
      <c r="AB42" s="386"/>
      <c r="AC42" s="521">
        <f>Y42/U42</f>
        <v>3.1428571428571428</v>
      </c>
      <c r="AD42" s="522"/>
      <c r="AE42" s="523"/>
      <c r="AF42" s="386"/>
      <c r="AG42" s="387"/>
      <c r="AH42" s="524" t="s">
        <v>59</v>
      </c>
      <c r="AI42" s="524"/>
      <c r="AJ42" s="524"/>
      <c r="AK42" s="524"/>
      <c r="AL42" s="524"/>
      <c r="AM42" s="525"/>
      <c r="AN42" s="55"/>
      <c r="AO42" s="55"/>
    </row>
    <row r="43" spans="1:41" ht="9" customHeight="1" thickBot="1" x14ac:dyDescent="0.45">
      <c r="A43" s="55"/>
      <c r="B43" s="55"/>
      <c r="C43" s="55"/>
      <c r="D43" s="55"/>
      <c r="E43" s="55"/>
      <c r="F43" s="55"/>
      <c r="G43" s="55"/>
      <c r="H43" s="55"/>
      <c r="I43" s="55"/>
      <c r="J43" s="55"/>
      <c r="K43" s="389"/>
      <c r="L43" s="389"/>
      <c r="M43" s="390"/>
      <c r="N43" s="389"/>
      <c r="O43" s="389"/>
      <c r="P43" s="55"/>
      <c r="Q43" s="55"/>
      <c r="R43" s="55"/>
      <c r="S43" s="55"/>
      <c r="T43" s="55"/>
      <c r="U43" s="55"/>
      <c r="V43" s="55"/>
      <c r="W43" s="55"/>
      <c r="X43" s="55"/>
      <c r="Y43" s="55"/>
      <c r="Z43" s="55"/>
      <c r="AA43" s="55"/>
      <c r="AB43" s="55"/>
      <c r="AC43" s="55"/>
      <c r="AD43" s="55"/>
      <c r="AE43" s="55"/>
      <c r="AF43" s="55"/>
      <c r="AG43" s="55"/>
      <c r="AH43" s="391"/>
      <c r="AI43" s="391"/>
      <c r="AJ43" s="391"/>
      <c r="AK43" s="391"/>
      <c r="AL43" s="391"/>
      <c r="AM43" s="391"/>
      <c r="AN43" s="55"/>
      <c r="AO43" s="55"/>
    </row>
    <row r="44" spans="1:41" ht="25.95" customHeight="1" thickBot="1" x14ac:dyDescent="0.3">
      <c r="A44" s="55"/>
      <c r="B44" s="55"/>
      <c r="C44" s="55"/>
      <c r="D44" s="55"/>
      <c r="E44" s="516">
        <v>2005</v>
      </c>
      <c r="F44" s="517"/>
      <c r="G44" s="517"/>
      <c r="H44" s="518"/>
      <c r="I44" s="386"/>
      <c r="J44" s="387"/>
      <c r="K44" s="519" t="s">
        <v>448</v>
      </c>
      <c r="L44" s="519"/>
      <c r="M44" s="519"/>
      <c r="N44" s="519"/>
      <c r="O44" s="520"/>
      <c r="P44" s="388"/>
      <c r="Q44" s="516">
        <v>5</v>
      </c>
      <c r="R44" s="517"/>
      <c r="S44" s="518"/>
      <c r="T44" s="386"/>
      <c r="U44" s="516">
        <v>20</v>
      </c>
      <c r="V44" s="517"/>
      <c r="W44" s="518"/>
      <c r="X44" s="386"/>
      <c r="Y44" s="516">
        <v>59</v>
      </c>
      <c r="Z44" s="517"/>
      <c r="AA44" s="518"/>
      <c r="AB44" s="386"/>
      <c r="AC44" s="521">
        <f>Y44/U44</f>
        <v>2.95</v>
      </c>
      <c r="AD44" s="522"/>
      <c r="AE44" s="523"/>
      <c r="AF44" s="386"/>
      <c r="AG44" s="387"/>
      <c r="AH44" s="524" t="s">
        <v>36</v>
      </c>
      <c r="AI44" s="524"/>
      <c r="AJ44" s="524"/>
      <c r="AK44" s="524"/>
      <c r="AL44" s="524"/>
      <c r="AM44" s="525"/>
      <c r="AN44" s="55"/>
      <c r="AO44" s="55"/>
    </row>
    <row r="45" spans="1:41" ht="9" customHeight="1" thickBot="1" x14ac:dyDescent="0.45">
      <c r="A45" s="55"/>
      <c r="B45" s="55"/>
      <c r="C45" s="55"/>
      <c r="D45" s="55"/>
      <c r="E45" s="55"/>
      <c r="F45" s="55"/>
      <c r="G45" s="55"/>
      <c r="H45" s="55"/>
      <c r="I45" s="55"/>
      <c r="J45" s="55"/>
      <c r="K45" s="392"/>
      <c r="L45" s="392"/>
      <c r="M45" s="393"/>
      <c r="N45" s="392"/>
      <c r="O45" s="392"/>
      <c r="P45" s="55"/>
      <c r="Q45" s="55"/>
      <c r="R45" s="55"/>
      <c r="S45" s="55"/>
      <c r="T45" s="55"/>
      <c r="U45" s="55"/>
      <c r="V45" s="55"/>
      <c r="W45" s="55"/>
      <c r="X45" s="55"/>
      <c r="Y45" s="55"/>
      <c r="Z45" s="55"/>
      <c r="AA45" s="55"/>
      <c r="AB45" s="55"/>
      <c r="AC45" s="55"/>
      <c r="AD45" s="55"/>
      <c r="AE45" s="55"/>
      <c r="AF45" s="55"/>
      <c r="AG45" s="55"/>
      <c r="AH45" s="391"/>
      <c r="AI45" s="391"/>
      <c r="AJ45" s="391"/>
      <c r="AK45" s="391"/>
      <c r="AL45" s="391"/>
      <c r="AM45" s="391"/>
      <c r="AN45" s="55"/>
      <c r="AO45" s="55"/>
    </row>
    <row r="46" spans="1:41" ht="25.95" customHeight="1" thickBot="1" x14ac:dyDescent="0.3">
      <c r="A46" s="55"/>
      <c r="B46" s="55"/>
      <c r="C46" s="55"/>
      <c r="D46" s="55"/>
      <c r="E46" s="516">
        <v>2004</v>
      </c>
      <c r="F46" s="517"/>
      <c r="G46" s="517"/>
      <c r="H46" s="518"/>
      <c r="I46" s="386"/>
      <c r="J46" s="387"/>
      <c r="K46" s="526" t="s">
        <v>448</v>
      </c>
      <c r="L46" s="526"/>
      <c r="M46" s="526"/>
      <c r="N46" s="526"/>
      <c r="O46" s="527"/>
      <c r="P46" s="388"/>
      <c r="Q46" s="516">
        <v>7</v>
      </c>
      <c r="R46" s="517"/>
      <c r="S46" s="518"/>
      <c r="T46" s="386"/>
      <c r="U46" s="516">
        <v>42</v>
      </c>
      <c r="V46" s="517"/>
      <c r="W46" s="518"/>
      <c r="X46" s="386"/>
      <c r="Y46" s="516">
        <v>188</v>
      </c>
      <c r="Z46" s="517"/>
      <c r="AA46" s="518"/>
      <c r="AB46" s="386"/>
      <c r="AC46" s="521">
        <f>Y46/U46</f>
        <v>4.4761904761904763</v>
      </c>
      <c r="AD46" s="522"/>
      <c r="AE46" s="523"/>
      <c r="AF46" s="386"/>
      <c r="AG46" s="387"/>
      <c r="AH46" s="524" t="s">
        <v>35</v>
      </c>
      <c r="AI46" s="524"/>
      <c r="AJ46" s="524"/>
      <c r="AK46" s="524"/>
      <c r="AL46" s="524"/>
      <c r="AM46" s="525"/>
      <c r="AN46" s="55"/>
      <c r="AO46" s="55"/>
    </row>
    <row r="47" spans="1:41" ht="9" customHeight="1" x14ac:dyDescent="0.25"/>
  </sheetData>
  <sheetProtection algorithmName="SHA-512" hashValue="HzyoRnvqDE4DVyQV7AcTjvkIYSHS7OMaBW5nBQUQA1L5D0iSd8HguxPuBr0GjVEw25bKsjkxOPNmZOac5ff9Ww==" saltValue="8dQWPymbnx4ygep69O9hGg==" spinCount="100000" sheet="1" selectLockedCells="1"/>
  <mergeCells count="143">
    <mergeCell ref="N1:X4"/>
    <mergeCell ref="E10:H10"/>
    <mergeCell ref="E20:H20"/>
    <mergeCell ref="D6:N6"/>
    <mergeCell ref="Q6:AA6"/>
    <mergeCell ref="AD6:AN6"/>
    <mergeCell ref="E8:H8"/>
    <mergeCell ref="J8:M8"/>
    <mergeCell ref="R8:U8"/>
    <mergeCell ref="W8:Z8"/>
    <mergeCell ref="AE8:AH8"/>
    <mergeCell ref="AJ8:AM8"/>
    <mergeCell ref="Q10:S10"/>
    <mergeCell ref="U10:W10"/>
    <mergeCell ref="Y10:AA10"/>
    <mergeCell ref="AC10:AE10"/>
    <mergeCell ref="K20:O20"/>
    <mergeCell ref="Q20:S20"/>
    <mergeCell ref="U20:W20"/>
    <mergeCell ref="Y20:AA20"/>
    <mergeCell ref="AC20:AE20"/>
    <mergeCell ref="J10:O10"/>
    <mergeCell ref="AG10:AM10"/>
    <mergeCell ref="E24:H24"/>
    <mergeCell ref="K24:O24"/>
    <mergeCell ref="Q24:S24"/>
    <mergeCell ref="U24:W24"/>
    <mergeCell ref="Y24:AA24"/>
    <mergeCell ref="AC24:AE24"/>
    <mergeCell ref="E22:H22"/>
    <mergeCell ref="K22:O22"/>
    <mergeCell ref="Q22:S22"/>
    <mergeCell ref="U22:W22"/>
    <mergeCell ref="Y22:AA22"/>
    <mergeCell ref="AC22:AE22"/>
    <mergeCell ref="E28:H28"/>
    <mergeCell ref="K28:O28"/>
    <mergeCell ref="Q28:S28"/>
    <mergeCell ref="U28:W28"/>
    <mergeCell ref="Y28:AA28"/>
    <mergeCell ref="AC28:AE28"/>
    <mergeCell ref="E26:H26"/>
    <mergeCell ref="K26:O26"/>
    <mergeCell ref="Q26:S26"/>
    <mergeCell ref="U26:W26"/>
    <mergeCell ref="Y26:AA26"/>
    <mergeCell ref="AC26:AE26"/>
    <mergeCell ref="E32:H32"/>
    <mergeCell ref="K32:O32"/>
    <mergeCell ref="Q32:S32"/>
    <mergeCell ref="U32:W32"/>
    <mergeCell ref="Y32:AA32"/>
    <mergeCell ref="AC32:AE32"/>
    <mergeCell ref="E30:H30"/>
    <mergeCell ref="K30:O30"/>
    <mergeCell ref="Q30:S30"/>
    <mergeCell ref="U30:W30"/>
    <mergeCell ref="Y30:AA30"/>
    <mergeCell ref="AC30:AE30"/>
    <mergeCell ref="E36:H36"/>
    <mergeCell ref="K36:O36"/>
    <mergeCell ref="Q36:S36"/>
    <mergeCell ref="U36:W36"/>
    <mergeCell ref="Y36:AA36"/>
    <mergeCell ref="AC36:AE36"/>
    <mergeCell ref="E34:H34"/>
    <mergeCell ref="K34:O34"/>
    <mergeCell ref="Q34:S34"/>
    <mergeCell ref="U34:W34"/>
    <mergeCell ref="Y34:AA34"/>
    <mergeCell ref="AC34:AE34"/>
    <mergeCell ref="K40:O40"/>
    <mergeCell ref="Q40:S40"/>
    <mergeCell ref="U40:W40"/>
    <mergeCell ref="Y40:AA40"/>
    <mergeCell ref="AC40:AE40"/>
    <mergeCell ref="E38:H38"/>
    <mergeCell ref="K38:O38"/>
    <mergeCell ref="Q38:S38"/>
    <mergeCell ref="U38:W38"/>
    <mergeCell ref="Y38:AA38"/>
    <mergeCell ref="AC38:AE38"/>
    <mergeCell ref="AH38:AM38"/>
    <mergeCell ref="AH40:AM40"/>
    <mergeCell ref="AH42:AM42"/>
    <mergeCell ref="AH44:AM44"/>
    <mergeCell ref="AH46:AM46"/>
    <mergeCell ref="E46:H46"/>
    <mergeCell ref="K46:O46"/>
    <mergeCell ref="Q46:S46"/>
    <mergeCell ref="U46:W46"/>
    <mergeCell ref="Y46:AA46"/>
    <mergeCell ref="AC46:AE46"/>
    <mergeCell ref="E44:H44"/>
    <mergeCell ref="K44:O44"/>
    <mergeCell ref="Q44:S44"/>
    <mergeCell ref="U44:W44"/>
    <mergeCell ref="Y44:AA44"/>
    <mergeCell ref="AC44:AE44"/>
    <mergeCell ref="E42:H42"/>
    <mergeCell ref="K42:O42"/>
    <mergeCell ref="Q42:S42"/>
    <mergeCell ref="U42:W42"/>
    <mergeCell ref="Y42:AA42"/>
    <mergeCell ref="AC42:AE42"/>
    <mergeCell ref="E40:H40"/>
    <mergeCell ref="AH32:AM32"/>
    <mergeCell ref="AH30:AM30"/>
    <mergeCell ref="AH28:AM28"/>
    <mergeCell ref="AH26:AM26"/>
    <mergeCell ref="AH24:AM24"/>
    <mergeCell ref="AH22:AM22"/>
    <mergeCell ref="AH20:AM20"/>
    <mergeCell ref="AH34:AM34"/>
    <mergeCell ref="AH36:AM36"/>
    <mergeCell ref="E18:H18"/>
    <mergeCell ref="K18:O18"/>
    <mergeCell ref="Q18:S18"/>
    <mergeCell ref="U18:W18"/>
    <mergeCell ref="Y18:AA18"/>
    <mergeCell ref="AC18:AE18"/>
    <mergeCell ref="AH18:AM18"/>
    <mergeCell ref="E16:H16"/>
    <mergeCell ref="K16:O16"/>
    <mergeCell ref="Q16:S16"/>
    <mergeCell ref="U16:W16"/>
    <mergeCell ref="Y16:AA16"/>
    <mergeCell ref="AC16:AE16"/>
    <mergeCell ref="AH16:AM16"/>
    <mergeCell ref="E14:H14"/>
    <mergeCell ref="K14:O14"/>
    <mergeCell ref="Q14:S14"/>
    <mergeCell ref="U14:W14"/>
    <mergeCell ref="Y14:AA14"/>
    <mergeCell ref="AC14:AE14"/>
    <mergeCell ref="AH14:AM14"/>
    <mergeCell ref="E12:H12"/>
    <mergeCell ref="K12:O12"/>
    <mergeCell ref="Q12:S12"/>
    <mergeCell ref="U12:W12"/>
    <mergeCell ref="Y12:AA12"/>
    <mergeCell ref="AC12:AE12"/>
    <mergeCell ref="AH12:AM12"/>
  </mergeCells>
  <hyperlinks>
    <hyperlink ref="E8:H8" location="'Main infos'!A11" tooltip="Main infos" display="Main infos" xr:uid="{00000000-0004-0000-0100-000000000000}"/>
    <hyperlink ref="J8:M8" location="Winners!A11" tooltip="Winners" display="Winners" xr:uid="{00000000-0004-0000-0100-000001000000}"/>
    <hyperlink ref="R8:U8" location="'Country part'!A11" tooltip="Country participations" display="Participations" xr:uid="{00000000-0004-0000-0100-000002000000}"/>
    <hyperlink ref="W8:Z8" location="'Country res'!A11" tooltip="Country best results" display="Best results" xr:uid="{00000000-0004-0000-0100-000003000000}"/>
    <hyperlink ref="AE8:AH8" location="'Player part'!A11" tooltip="Player participations" display="Participations" xr:uid="{00000000-0004-0000-0100-000004000000}"/>
    <hyperlink ref="AJ8:AM8" location="'Medal Table'!A13" tooltip="Medal Table" display="Medal table" xr:uid="{00000000-0004-0000-0100-000005000000}"/>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B45"/>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820" t="s">
        <v>140</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141</v>
      </c>
      <c r="D6" s="526"/>
      <c r="E6" s="526"/>
      <c r="F6" s="526"/>
      <c r="G6" s="527"/>
      <c r="H6" s="92"/>
      <c r="I6" s="92"/>
      <c r="J6" s="92"/>
      <c r="K6" s="776" t="s">
        <v>142</v>
      </c>
      <c r="L6" s="777"/>
      <c r="M6" s="92"/>
      <c r="N6" s="778" t="s">
        <v>143</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139</v>
      </c>
      <c r="Q10" s="98">
        <v>26</v>
      </c>
      <c r="R10" s="98">
        <v>18</v>
      </c>
      <c r="S10" s="98">
        <v>5</v>
      </c>
      <c r="T10" s="98">
        <v>3</v>
      </c>
      <c r="U10" s="98">
        <v>88</v>
      </c>
      <c r="V10" s="98">
        <v>31</v>
      </c>
      <c r="W10" s="99">
        <f>U10-V10</f>
        <v>57</v>
      </c>
      <c r="X10" s="100">
        <f>R10*3+S10</f>
        <v>59</v>
      </c>
      <c r="Y10" s="117">
        <f>X10/Q10</f>
        <v>2.2692307692307692</v>
      </c>
      <c r="Z10" s="760" t="s">
        <v>65</v>
      </c>
      <c r="AA10" s="761"/>
      <c r="AB10" s="344">
        <f>N10</f>
        <v>1</v>
      </c>
    </row>
    <row r="11" spans="1:28" ht="26.25" customHeight="1" thickTop="1" thickBot="1" x14ac:dyDescent="0.3">
      <c r="C11" s="64" t="s">
        <v>25</v>
      </c>
      <c r="E11" s="764" t="str">
        <f>P10</f>
        <v>ALI</v>
      </c>
      <c r="F11" s="764"/>
      <c r="G11" s="764"/>
      <c r="H11" s="764"/>
      <c r="I11" s="764"/>
      <c r="J11" s="764"/>
      <c r="K11" s="764"/>
      <c r="L11" s="765"/>
      <c r="N11" s="120">
        <v>2</v>
      </c>
      <c r="O11" s="121"/>
      <c r="P11" s="122" t="s">
        <v>132</v>
      </c>
      <c r="Q11" s="123">
        <v>22</v>
      </c>
      <c r="R11" s="123">
        <v>19</v>
      </c>
      <c r="S11" s="123">
        <v>2</v>
      </c>
      <c r="T11" s="123">
        <v>1</v>
      </c>
      <c r="U11" s="123">
        <v>62</v>
      </c>
      <c r="V11" s="123">
        <v>12</v>
      </c>
      <c r="W11" s="124">
        <f t="shared" ref="W11:W25" si="0">U11-V11</f>
        <v>50</v>
      </c>
      <c r="X11" s="125">
        <f t="shared" ref="X11:X25" si="1">R11*3+S11</f>
        <v>59</v>
      </c>
      <c r="Y11" s="126">
        <f>X11/Q11</f>
        <v>2.6818181818181817</v>
      </c>
      <c r="Z11" s="762"/>
      <c r="AA11" s="763"/>
      <c r="AB11" s="344">
        <f t="shared" ref="AB11:AB44" si="2">N11</f>
        <v>2</v>
      </c>
    </row>
    <row r="12" spans="1:28" ht="26.25" customHeight="1" thickTop="1" thickBot="1" x14ac:dyDescent="0.3">
      <c r="C12" s="73"/>
      <c r="D12" s="61"/>
      <c r="N12" s="127">
        <v>3</v>
      </c>
      <c r="O12" s="128"/>
      <c r="P12" s="128" t="s">
        <v>85</v>
      </c>
      <c r="Q12" s="129">
        <v>26</v>
      </c>
      <c r="R12" s="129">
        <v>16</v>
      </c>
      <c r="S12" s="129">
        <v>6</v>
      </c>
      <c r="T12" s="129">
        <v>4</v>
      </c>
      <c r="U12" s="129">
        <v>70</v>
      </c>
      <c r="V12" s="129">
        <v>29</v>
      </c>
      <c r="W12" s="130">
        <f t="shared" si="0"/>
        <v>41</v>
      </c>
      <c r="X12" s="131">
        <f t="shared" si="1"/>
        <v>54</v>
      </c>
      <c r="Y12" s="117">
        <f>X12/Q12</f>
        <v>2.0769230769230771</v>
      </c>
      <c r="Z12" s="760" t="s">
        <v>66</v>
      </c>
      <c r="AA12" s="761"/>
      <c r="AB12" s="344">
        <f t="shared" si="2"/>
        <v>3</v>
      </c>
    </row>
    <row r="13" spans="1:28" ht="26.25" customHeight="1" thickTop="1" thickBot="1" x14ac:dyDescent="0.3">
      <c r="C13" s="65" t="s">
        <v>26</v>
      </c>
      <c r="D13" s="62"/>
      <c r="E13" s="766" t="str">
        <f>P11</f>
        <v>Blazej_Bdg</v>
      </c>
      <c r="F13" s="766"/>
      <c r="G13" s="766"/>
      <c r="H13" s="766"/>
      <c r="I13" s="766"/>
      <c r="J13" s="766"/>
      <c r="K13" s="766"/>
      <c r="L13" s="767"/>
      <c r="N13" s="105">
        <v>4</v>
      </c>
      <c r="O13" s="106"/>
      <c r="P13" s="106" t="s">
        <v>110</v>
      </c>
      <c r="Q13" s="107">
        <v>26</v>
      </c>
      <c r="R13" s="107">
        <v>16</v>
      </c>
      <c r="S13" s="107">
        <v>7</v>
      </c>
      <c r="T13" s="107">
        <v>3</v>
      </c>
      <c r="U13" s="107">
        <v>77</v>
      </c>
      <c r="V13" s="107">
        <v>35</v>
      </c>
      <c r="W13" s="108">
        <f t="shared" si="0"/>
        <v>42</v>
      </c>
      <c r="X13" s="109">
        <f t="shared" si="1"/>
        <v>55</v>
      </c>
      <c r="Y13" s="186">
        <f>X13/Q13</f>
        <v>2.1153846153846154</v>
      </c>
      <c r="Z13" s="762"/>
      <c r="AA13" s="763"/>
      <c r="AB13" s="344">
        <f t="shared" si="2"/>
        <v>4</v>
      </c>
    </row>
    <row r="14" spans="1:28" ht="26.25" customHeight="1" thickTop="1" thickBot="1" x14ac:dyDescent="0.3">
      <c r="C14" s="73"/>
      <c r="D14" s="61"/>
      <c r="N14" s="132">
        <v>5</v>
      </c>
      <c r="O14" s="133"/>
      <c r="P14" s="134" t="s">
        <v>59</v>
      </c>
      <c r="Q14" s="135">
        <v>20</v>
      </c>
      <c r="R14" s="135">
        <v>14</v>
      </c>
      <c r="S14" s="135">
        <v>3</v>
      </c>
      <c r="T14" s="135">
        <v>3</v>
      </c>
      <c r="U14" s="135">
        <v>56</v>
      </c>
      <c r="V14" s="135">
        <v>18</v>
      </c>
      <c r="W14" s="136">
        <f t="shared" si="0"/>
        <v>38</v>
      </c>
      <c r="X14" s="137">
        <f t="shared" si="1"/>
        <v>45</v>
      </c>
      <c r="Y14" s="117">
        <f>X14/Q14</f>
        <v>2.25</v>
      </c>
      <c r="Z14" s="747" t="s">
        <v>67</v>
      </c>
      <c r="AA14" s="859" t="s">
        <v>250</v>
      </c>
      <c r="AB14" s="344">
        <f t="shared" si="2"/>
        <v>5</v>
      </c>
    </row>
    <row r="15" spans="1:28" ht="26.25" customHeight="1" thickTop="1" thickBot="1" x14ac:dyDescent="0.3">
      <c r="C15" s="66" t="s">
        <v>27</v>
      </c>
      <c r="D15" s="62"/>
      <c r="E15" s="768" t="str">
        <f>P12</f>
        <v>Marin Parushev</v>
      </c>
      <c r="F15" s="768"/>
      <c r="G15" s="768"/>
      <c r="H15" s="768"/>
      <c r="I15" s="768"/>
      <c r="J15" s="768"/>
      <c r="K15" s="768"/>
      <c r="L15" s="769"/>
      <c r="N15" s="138">
        <v>6</v>
      </c>
      <c r="O15" s="139"/>
      <c r="P15" s="140" t="s">
        <v>126</v>
      </c>
      <c r="Q15" s="141">
        <v>20</v>
      </c>
      <c r="R15" s="141">
        <v>13</v>
      </c>
      <c r="S15" s="141">
        <v>4</v>
      </c>
      <c r="T15" s="141">
        <v>3</v>
      </c>
      <c r="U15" s="141">
        <v>54</v>
      </c>
      <c r="V15" s="141">
        <v>27</v>
      </c>
      <c r="W15" s="142">
        <f t="shared" si="0"/>
        <v>27</v>
      </c>
      <c r="X15" s="143">
        <f t="shared" si="1"/>
        <v>43</v>
      </c>
      <c r="Y15" s="119">
        <f t="shared" ref="Y15:Y25" si="3">X15/Q15</f>
        <v>2.15</v>
      </c>
      <c r="Z15" s="748"/>
      <c r="AA15" s="867"/>
      <c r="AB15" s="344">
        <f t="shared" si="2"/>
        <v>6</v>
      </c>
    </row>
    <row r="16" spans="1:28" ht="26.25" customHeight="1" thickTop="1" thickBot="1" x14ac:dyDescent="0.3">
      <c r="E16" s="71"/>
      <c r="F16" s="55"/>
      <c r="G16" s="55"/>
      <c r="N16" s="138">
        <v>7</v>
      </c>
      <c r="O16" s="140"/>
      <c r="P16" s="140" t="s">
        <v>80</v>
      </c>
      <c r="Q16" s="141">
        <v>18</v>
      </c>
      <c r="R16" s="141">
        <v>10</v>
      </c>
      <c r="S16" s="141">
        <v>2</v>
      </c>
      <c r="T16" s="141">
        <v>6</v>
      </c>
      <c r="U16" s="141">
        <v>48</v>
      </c>
      <c r="V16" s="141">
        <v>35</v>
      </c>
      <c r="W16" s="142">
        <f t="shared" si="0"/>
        <v>13</v>
      </c>
      <c r="X16" s="143">
        <f t="shared" si="1"/>
        <v>32</v>
      </c>
      <c r="Y16" s="119">
        <f t="shared" si="3"/>
        <v>1.7777777777777777</v>
      </c>
      <c r="Z16" s="748"/>
      <c r="AA16" s="860"/>
      <c r="AB16" s="344">
        <f t="shared" si="2"/>
        <v>7</v>
      </c>
    </row>
    <row r="17" spans="1:28" ht="26.25" customHeight="1" thickTop="1" thickBot="1" x14ac:dyDescent="0.3">
      <c r="C17" s="87"/>
      <c r="D17" s="88"/>
      <c r="E17" s="87"/>
      <c r="F17" s="88"/>
      <c r="G17" s="88"/>
      <c r="H17" s="87"/>
      <c r="I17" s="87"/>
      <c r="J17" s="87"/>
      <c r="K17" s="87"/>
      <c r="L17" s="87"/>
      <c r="N17" s="144">
        <v>8</v>
      </c>
      <c r="O17" s="145"/>
      <c r="P17" s="145" t="s">
        <v>131</v>
      </c>
      <c r="Q17" s="146">
        <v>22</v>
      </c>
      <c r="R17" s="146">
        <v>10</v>
      </c>
      <c r="S17" s="146">
        <v>7</v>
      </c>
      <c r="T17" s="146">
        <v>5</v>
      </c>
      <c r="U17" s="146">
        <v>48</v>
      </c>
      <c r="V17" s="146">
        <v>35</v>
      </c>
      <c r="W17" s="147">
        <f t="shared" si="0"/>
        <v>13</v>
      </c>
      <c r="X17" s="148">
        <f t="shared" si="1"/>
        <v>37</v>
      </c>
      <c r="Y17" s="186">
        <f t="shared" si="3"/>
        <v>1.6818181818181819</v>
      </c>
      <c r="Z17" s="749"/>
      <c r="AA17" s="255" t="s">
        <v>292</v>
      </c>
      <c r="AB17" s="344">
        <f t="shared" si="2"/>
        <v>8</v>
      </c>
    </row>
    <row r="18" spans="1:28" ht="26.25" customHeight="1" x14ac:dyDescent="0.25">
      <c r="A18" s="55"/>
      <c r="C18" s="83" t="s">
        <v>44</v>
      </c>
      <c r="E18" s="745" t="s">
        <v>139</v>
      </c>
      <c r="F18" s="745"/>
      <c r="G18" s="745"/>
      <c r="H18" s="745"/>
      <c r="I18" s="745"/>
      <c r="J18" s="745"/>
      <c r="K18" s="746"/>
      <c r="L18" s="166" t="s">
        <v>144</v>
      </c>
      <c r="N18" s="169">
        <v>9</v>
      </c>
      <c r="O18" s="170"/>
      <c r="P18" s="170" t="s">
        <v>83</v>
      </c>
      <c r="Q18" s="171">
        <v>18</v>
      </c>
      <c r="R18" s="171">
        <v>13</v>
      </c>
      <c r="S18" s="171">
        <v>2</v>
      </c>
      <c r="T18" s="171">
        <v>3</v>
      </c>
      <c r="U18" s="171">
        <v>51</v>
      </c>
      <c r="V18" s="171">
        <v>19</v>
      </c>
      <c r="W18" s="172">
        <f t="shared" si="0"/>
        <v>32</v>
      </c>
      <c r="X18" s="173">
        <f t="shared" si="1"/>
        <v>41</v>
      </c>
      <c r="Y18" s="117">
        <f t="shared" si="3"/>
        <v>2.2777777777777777</v>
      </c>
      <c r="Z18" s="747" t="s">
        <v>104</v>
      </c>
      <c r="AA18" s="859" t="s">
        <v>250</v>
      </c>
      <c r="AB18" s="344">
        <f t="shared" si="2"/>
        <v>9</v>
      </c>
    </row>
    <row r="19" spans="1:28" ht="26.25" customHeight="1" thickBot="1" x14ac:dyDescent="0.3">
      <c r="A19" s="55"/>
      <c r="N19" s="174">
        <v>10</v>
      </c>
      <c r="O19" s="175"/>
      <c r="P19" s="175" t="s">
        <v>94</v>
      </c>
      <c r="Q19" s="176">
        <v>18</v>
      </c>
      <c r="R19" s="176">
        <v>9</v>
      </c>
      <c r="S19" s="176">
        <v>6</v>
      </c>
      <c r="T19" s="176">
        <v>3</v>
      </c>
      <c r="U19" s="176">
        <v>39</v>
      </c>
      <c r="V19" s="176">
        <v>25</v>
      </c>
      <c r="W19" s="177">
        <f t="shared" si="0"/>
        <v>14</v>
      </c>
      <c r="X19" s="178">
        <f t="shared" si="1"/>
        <v>33</v>
      </c>
      <c r="Y19" s="119">
        <f t="shared" si="3"/>
        <v>1.8333333333333333</v>
      </c>
      <c r="Z19" s="748"/>
      <c r="AA19" s="860"/>
      <c r="AB19" s="344">
        <f t="shared" si="2"/>
        <v>10</v>
      </c>
    </row>
    <row r="20" spans="1:28" ht="26.25" customHeight="1" x14ac:dyDescent="0.25">
      <c r="A20" s="55"/>
      <c r="C20" s="89" t="s">
        <v>43</v>
      </c>
      <c r="E20" s="750" t="s">
        <v>132</v>
      </c>
      <c r="F20" s="750"/>
      <c r="G20" s="750"/>
      <c r="H20" s="750"/>
      <c r="I20" s="750"/>
      <c r="J20" s="750"/>
      <c r="K20" s="751"/>
      <c r="L20" s="167" t="s">
        <v>145</v>
      </c>
      <c r="N20" s="174">
        <v>11</v>
      </c>
      <c r="O20" s="175"/>
      <c r="P20" s="175" t="s">
        <v>119</v>
      </c>
      <c r="Q20" s="176">
        <v>20</v>
      </c>
      <c r="R20" s="176">
        <v>11</v>
      </c>
      <c r="S20" s="176">
        <v>4</v>
      </c>
      <c r="T20" s="176">
        <v>5</v>
      </c>
      <c r="U20" s="176">
        <v>64</v>
      </c>
      <c r="V20" s="176">
        <v>36</v>
      </c>
      <c r="W20" s="177">
        <f t="shared" si="0"/>
        <v>28</v>
      </c>
      <c r="X20" s="178">
        <f t="shared" si="1"/>
        <v>37</v>
      </c>
      <c r="Y20" s="119">
        <f t="shared" si="3"/>
        <v>1.85</v>
      </c>
      <c r="Z20" s="748"/>
      <c r="AA20" s="859" t="s">
        <v>292</v>
      </c>
      <c r="AB20" s="344">
        <f t="shared" si="2"/>
        <v>11</v>
      </c>
    </row>
    <row r="21" spans="1:28" ht="26.25" customHeight="1" x14ac:dyDescent="0.25">
      <c r="A21" s="55"/>
      <c r="N21" s="174">
        <v>12</v>
      </c>
      <c r="O21" s="175"/>
      <c r="P21" s="175" t="s">
        <v>151</v>
      </c>
      <c r="Q21" s="176">
        <v>22</v>
      </c>
      <c r="R21" s="176">
        <v>9</v>
      </c>
      <c r="S21" s="176">
        <v>9</v>
      </c>
      <c r="T21" s="176">
        <v>4</v>
      </c>
      <c r="U21" s="176">
        <v>41</v>
      </c>
      <c r="V21" s="176">
        <v>33</v>
      </c>
      <c r="W21" s="177">
        <f t="shared" si="0"/>
        <v>8</v>
      </c>
      <c r="X21" s="178">
        <f t="shared" si="1"/>
        <v>36</v>
      </c>
      <c r="Y21" s="119">
        <f t="shared" si="3"/>
        <v>1.6363636363636365</v>
      </c>
      <c r="Z21" s="748"/>
      <c r="AA21" s="867"/>
      <c r="AB21" s="344">
        <f t="shared" si="2"/>
        <v>12</v>
      </c>
    </row>
    <row r="22" spans="1:28" ht="26.25" customHeight="1" x14ac:dyDescent="0.25">
      <c r="A22" s="55"/>
      <c r="C22" s="90" t="s">
        <v>45</v>
      </c>
      <c r="E22" s="730" t="s">
        <v>139</v>
      </c>
      <c r="F22" s="730"/>
      <c r="G22" s="730"/>
      <c r="H22" s="730"/>
      <c r="I22" s="730"/>
      <c r="J22" s="730"/>
      <c r="K22" s="731"/>
      <c r="L22" s="191" t="s">
        <v>293</v>
      </c>
      <c r="N22" s="174">
        <v>13</v>
      </c>
      <c r="O22" s="175"/>
      <c r="P22" s="175" t="s">
        <v>231</v>
      </c>
      <c r="Q22" s="176">
        <v>20</v>
      </c>
      <c r="R22" s="176">
        <v>10</v>
      </c>
      <c r="S22" s="176">
        <v>2</v>
      </c>
      <c r="T22" s="176">
        <v>8</v>
      </c>
      <c r="U22" s="176">
        <v>52</v>
      </c>
      <c r="V22" s="176">
        <v>42</v>
      </c>
      <c r="W22" s="177">
        <f t="shared" si="0"/>
        <v>10</v>
      </c>
      <c r="X22" s="178">
        <f t="shared" si="1"/>
        <v>32</v>
      </c>
      <c r="Y22" s="119">
        <f t="shared" si="3"/>
        <v>1.6</v>
      </c>
      <c r="Z22" s="748"/>
      <c r="AA22" s="867"/>
      <c r="AB22" s="344">
        <f t="shared" si="2"/>
        <v>13</v>
      </c>
    </row>
    <row r="23" spans="1:28" ht="26.25" customHeight="1" x14ac:dyDescent="0.25">
      <c r="N23" s="174">
        <v>14</v>
      </c>
      <c r="O23" s="175"/>
      <c r="P23" s="175" t="s">
        <v>37</v>
      </c>
      <c r="Q23" s="176">
        <v>20</v>
      </c>
      <c r="R23" s="176">
        <v>10</v>
      </c>
      <c r="S23" s="176">
        <v>1</v>
      </c>
      <c r="T23" s="176">
        <v>9</v>
      </c>
      <c r="U23" s="176">
        <v>39</v>
      </c>
      <c r="V23" s="176">
        <v>28</v>
      </c>
      <c r="W23" s="177">
        <f t="shared" si="0"/>
        <v>11</v>
      </c>
      <c r="X23" s="178">
        <f t="shared" si="1"/>
        <v>31</v>
      </c>
      <c r="Y23" s="119">
        <f t="shared" si="3"/>
        <v>1.55</v>
      </c>
      <c r="Z23" s="748"/>
      <c r="AA23" s="867"/>
      <c r="AB23" s="344">
        <f t="shared" si="2"/>
        <v>14</v>
      </c>
    </row>
    <row r="24" spans="1:28" ht="26.25" customHeight="1" x14ac:dyDescent="0.25">
      <c r="N24" s="174">
        <v>15</v>
      </c>
      <c r="O24" s="175"/>
      <c r="P24" s="175" t="s">
        <v>156</v>
      </c>
      <c r="Q24" s="176">
        <v>20</v>
      </c>
      <c r="R24" s="176">
        <v>9</v>
      </c>
      <c r="S24" s="176">
        <v>2</v>
      </c>
      <c r="T24" s="176">
        <v>9</v>
      </c>
      <c r="U24" s="176">
        <v>52</v>
      </c>
      <c r="V24" s="176">
        <v>41</v>
      </c>
      <c r="W24" s="177">
        <f t="shared" si="0"/>
        <v>11</v>
      </c>
      <c r="X24" s="178">
        <f t="shared" si="1"/>
        <v>29</v>
      </c>
      <c r="Y24" s="119">
        <f t="shared" si="3"/>
        <v>1.45</v>
      </c>
      <c r="Z24" s="748"/>
      <c r="AA24" s="867"/>
      <c r="AB24" s="344">
        <f t="shared" si="2"/>
        <v>15</v>
      </c>
    </row>
    <row r="25" spans="1:28" ht="26.25" customHeight="1" thickBot="1" x14ac:dyDescent="0.3">
      <c r="N25" s="180">
        <v>16</v>
      </c>
      <c r="O25" s="181"/>
      <c r="P25" s="181" t="s">
        <v>283</v>
      </c>
      <c r="Q25" s="182">
        <v>20</v>
      </c>
      <c r="R25" s="182">
        <v>5</v>
      </c>
      <c r="S25" s="182">
        <v>5</v>
      </c>
      <c r="T25" s="182">
        <v>10</v>
      </c>
      <c r="U25" s="182">
        <v>32</v>
      </c>
      <c r="V25" s="182">
        <v>45</v>
      </c>
      <c r="W25" s="183">
        <f t="shared" si="0"/>
        <v>-13</v>
      </c>
      <c r="X25" s="184">
        <f t="shared" si="1"/>
        <v>20</v>
      </c>
      <c r="Y25" s="186">
        <f t="shared" si="3"/>
        <v>1</v>
      </c>
      <c r="Z25" s="748"/>
      <c r="AA25" s="860"/>
      <c r="AB25" s="344">
        <f t="shared" si="2"/>
        <v>16</v>
      </c>
    </row>
    <row r="26" spans="1:28" ht="26.25" customHeight="1" x14ac:dyDescent="0.25">
      <c r="N26" s="200">
        <v>17</v>
      </c>
      <c r="O26" s="201"/>
      <c r="P26" s="201" t="s">
        <v>180</v>
      </c>
      <c r="Q26" s="202">
        <v>20</v>
      </c>
      <c r="R26" s="202">
        <v>9</v>
      </c>
      <c r="S26" s="202">
        <v>4</v>
      </c>
      <c r="T26" s="202">
        <v>7</v>
      </c>
      <c r="U26" s="202">
        <v>44</v>
      </c>
      <c r="V26" s="202">
        <v>34</v>
      </c>
      <c r="W26" s="203">
        <f>U26-V26</f>
        <v>10</v>
      </c>
      <c r="X26" s="204">
        <f>R26*3+S26</f>
        <v>31</v>
      </c>
      <c r="Y26" s="117">
        <f>X26/Q26</f>
        <v>1.55</v>
      </c>
      <c r="Z26" s="833" t="s">
        <v>292</v>
      </c>
      <c r="AA26" s="834"/>
      <c r="AB26" s="344">
        <f t="shared" si="2"/>
        <v>17</v>
      </c>
    </row>
    <row r="27" spans="1:28" ht="26.25" customHeight="1" x14ac:dyDescent="0.25">
      <c r="N27" s="205">
        <v>18</v>
      </c>
      <c r="O27" s="206"/>
      <c r="P27" s="206" t="s">
        <v>174</v>
      </c>
      <c r="Q27" s="207">
        <v>18</v>
      </c>
      <c r="R27" s="207">
        <v>8</v>
      </c>
      <c r="S27" s="207">
        <v>3</v>
      </c>
      <c r="T27" s="207">
        <v>7</v>
      </c>
      <c r="U27" s="207">
        <v>32</v>
      </c>
      <c r="V27" s="207">
        <v>31</v>
      </c>
      <c r="W27" s="208">
        <f>U27-V27</f>
        <v>1</v>
      </c>
      <c r="X27" s="209">
        <f>R27*3+S27</f>
        <v>27</v>
      </c>
      <c r="Y27" s="187">
        <f>X27/Q27</f>
        <v>1.5</v>
      </c>
      <c r="Z27" s="835"/>
      <c r="AA27" s="836"/>
      <c r="AB27" s="344">
        <f t="shared" si="2"/>
        <v>18</v>
      </c>
    </row>
    <row r="28" spans="1:28" ht="26.25" customHeight="1" x14ac:dyDescent="0.25">
      <c r="N28" s="205">
        <v>19</v>
      </c>
      <c r="O28" s="206"/>
      <c r="P28" s="206" t="s">
        <v>61</v>
      </c>
      <c r="Q28" s="207">
        <v>16</v>
      </c>
      <c r="R28" s="207">
        <v>7</v>
      </c>
      <c r="S28" s="207">
        <v>2</v>
      </c>
      <c r="T28" s="207">
        <v>7</v>
      </c>
      <c r="U28" s="207">
        <v>33</v>
      </c>
      <c r="V28" s="207">
        <v>29</v>
      </c>
      <c r="W28" s="208">
        <f t="shared" ref="W28:W44" si="4">U28-V28</f>
        <v>4</v>
      </c>
      <c r="X28" s="209">
        <f t="shared" ref="X28:X44" si="5">R28*3+S28</f>
        <v>23</v>
      </c>
      <c r="Y28" s="187">
        <f t="shared" ref="Y28:Y44" si="6">X28/Q28</f>
        <v>1.4375</v>
      </c>
      <c r="Z28" s="835"/>
      <c r="AA28" s="836"/>
      <c r="AB28" s="344">
        <f t="shared" si="2"/>
        <v>19</v>
      </c>
    </row>
    <row r="29" spans="1:28" ht="26.25" customHeight="1" x14ac:dyDescent="0.25">
      <c r="N29" s="205">
        <v>20</v>
      </c>
      <c r="O29" s="206"/>
      <c r="P29" s="206" t="s">
        <v>168</v>
      </c>
      <c r="Q29" s="207">
        <v>18</v>
      </c>
      <c r="R29" s="207">
        <v>6</v>
      </c>
      <c r="S29" s="207">
        <v>5</v>
      </c>
      <c r="T29" s="207">
        <v>7</v>
      </c>
      <c r="U29" s="207">
        <v>39</v>
      </c>
      <c r="V29" s="207">
        <v>41</v>
      </c>
      <c r="W29" s="208">
        <f t="shared" si="4"/>
        <v>-2</v>
      </c>
      <c r="X29" s="209">
        <f t="shared" si="5"/>
        <v>23</v>
      </c>
      <c r="Y29" s="187">
        <f t="shared" si="6"/>
        <v>1.2777777777777777</v>
      </c>
      <c r="Z29" s="835"/>
      <c r="AA29" s="836"/>
      <c r="AB29" s="344">
        <f t="shared" si="2"/>
        <v>20</v>
      </c>
    </row>
    <row r="30" spans="1:28" ht="26.25" customHeight="1" x14ac:dyDescent="0.25">
      <c r="N30" s="205">
        <v>21</v>
      </c>
      <c r="O30" s="206"/>
      <c r="P30" s="206" t="s">
        <v>95</v>
      </c>
      <c r="Q30" s="207">
        <v>18</v>
      </c>
      <c r="R30" s="207">
        <v>6</v>
      </c>
      <c r="S30" s="207">
        <v>5</v>
      </c>
      <c r="T30" s="207">
        <v>7</v>
      </c>
      <c r="U30" s="207">
        <v>29</v>
      </c>
      <c r="V30" s="207">
        <v>38</v>
      </c>
      <c r="W30" s="208">
        <f t="shared" si="4"/>
        <v>-9</v>
      </c>
      <c r="X30" s="209">
        <f t="shared" si="5"/>
        <v>23</v>
      </c>
      <c r="Y30" s="187">
        <f t="shared" si="6"/>
        <v>1.2777777777777777</v>
      </c>
      <c r="Z30" s="835"/>
      <c r="AA30" s="836"/>
      <c r="AB30" s="344">
        <f t="shared" si="2"/>
        <v>21</v>
      </c>
    </row>
    <row r="31" spans="1:28" ht="26.25" customHeight="1" x14ac:dyDescent="0.25">
      <c r="N31" s="205">
        <v>22</v>
      </c>
      <c r="O31" s="206"/>
      <c r="P31" s="206" t="s">
        <v>169</v>
      </c>
      <c r="Q31" s="207">
        <v>18</v>
      </c>
      <c r="R31" s="207">
        <v>6</v>
      </c>
      <c r="S31" s="207">
        <v>4</v>
      </c>
      <c r="T31" s="207">
        <v>8</v>
      </c>
      <c r="U31" s="207">
        <v>35</v>
      </c>
      <c r="V31" s="207">
        <v>39</v>
      </c>
      <c r="W31" s="208">
        <f t="shared" si="4"/>
        <v>-4</v>
      </c>
      <c r="X31" s="209">
        <f t="shared" si="5"/>
        <v>22</v>
      </c>
      <c r="Y31" s="187">
        <f t="shared" si="6"/>
        <v>1.2222222222222223</v>
      </c>
      <c r="Z31" s="835"/>
      <c r="AA31" s="836"/>
      <c r="AB31" s="344">
        <f t="shared" si="2"/>
        <v>22</v>
      </c>
    </row>
    <row r="32" spans="1:28" ht="26.25" customHeight="1" x14ac:dyDescent="0.25">
      <c r="N32" s="205">
        <v>23</v>
      </c>
      <c r="O32" s="206"/>
      <c r="P32" s="206" t="s">
        <v>284</v>
      </c>
      <c r="Q32" s="207">
        <v>16</v>
      </c>
      <c r="R32" s="207">
        <v>3</v>
      </c>
      <c r="S32" s="207">
        <v>3</v>
      </c>
      <c r="T32" s="207">
        <v>10</v>
      </c>
      <c r="U32" s="207">
        <v>17</v>
      </c>
      <c r="V32" s="207">
        <v>36</v>
      </c>
      <c r="W32" s="208">
        <f t="shared" si="4"/>
        <v>-19</v>
      </c>
      <c r="X32" s="209">
        <f t="shared" si="5"/>
        <v>12</v>
      </c>
      <c r="Y32" s="187">
        <f t="shared" si="6"/>
        <v>0.75</v>
      </c>
      <c r="Z32" s="835"/>
      <c r="AA32" s="836"/>
      <c r="AB32" s="344">
        <f t="shared" si="2"/>
        <v>23</v>
      </c>
    </row>
    <row r="33" spans="14:28" ht="26.25" customHeight="1" thickBot="1" x14ac:dyDescent="0.3">
      <c r="N33" s="250">
        <v>24</v>
      </c>
      <c r="O33" s="251"/>
      <c r="P33" s="251" t="s">
        <v>91</v>
      </c>
      <c r="Q33" s="252">
        <v>18</v>
      </c>
      <c r="R33" s="252">
        <v>3</v>
      </c>
      <c r="S33" s="252">
        <v>4</v>
      </c>
      <c r="T33" s="252">
        <v>11</v>
      </c>
      <c r="U33" s="252">
        <v>27</v>
      </c>
      <c r="V33" s="252">
        <v>52</v>
      </c>
      <c r="W33" s="253">
        <f t="shared" si="4"/>
        <v>-25</v>
      </c>
      <c r="X33" s="254">
        <f t="shared" si="5"/>
        <v>13</v>
      </c>
      <c r="Y33" s="188">
        <f t="shared" si="6"/>
        <v>0.72222222222222221</v>
      </c>
      <c r="Z33" s="837"/>
      <c r="AA33" s="838"/>
      <c r="AB33" s="344">
        <f t="shared" si="2"/>
        <v>24</v>
      </c>
    </row>
    <row r="34" spans="14:28" ht="26.25" customHeight="1" x14ac:dyDescent="0.25">
      <c r="N34" s="196">
        <v>25</v>
      </c>
      <c r="O34" s="197"/>
      <c r="P34" s="197" t="s">
        <v>285</v>
      </c>
      <c r="Q34" s="198">
        <v>16</v>
      </c>
      <c r="R34" s="198">
        <v>5</v>
      </c>
      <c r="S34" s="198">
        <v>1</v>
      </c>
      <c r="T34" s="198">
        <v>10</v>
      </c>
      <c r="U34" s="198">
        <v>24</v>
      </c>
      <c r="V34" s="198">
        <v>36</v>
      </c>
      <c r="W34" s="199">
        <f t="shared" si="4"/>
        <v>-12</v>
      </c>
      <c r="X34" s="179">
        <f t="shared" si="5"/>
        <v>16</v>
      </c>
      <c r="Y34" s="187">
        <f t="shared" si="6"/>
        <v>1</v>
      </c>
      <c r="Z34" s="835" t="s">
        <v>47</v>
      </c>
      <c r="AA34" s="836"/>
      <c r="AB34" s="344">
        <f t="shared" si="2"/>
        <v>25</v>
      </c>
    </row>
    <row r="35" spans="14:28" ht="26.25" customHeight="1" x14ac:dyDescent="0.25">
      <c r="N35" s="159">
        <v>26</v>
      </c>
      <c r="O35" s="160"/>
      <c r="P35" s="160" t="s">
        <v>286</v>
      </c>
      <c r="Q35" s="161">
        <v>16</v>
      </c>
      <c r="R35" s="161">
        <v>4</v>
      </c>
      <c r="S35" s="161">
        <v>2</v>
      </c>
      <c r="T35" s="161">
        <v>10</v>
      </c>
      <c r="U35" s="161">
        <v>19</v>
      </c>
      <c r="V35" s="161">
        <v>40</v>
      </c>
      <c r="W35" s="162">
        <f t="shared" si="4"/>
        <v>-21</v>
      </c>
      <c r="X35" s="179">
        <f t="shared" si="5"/>
        <v>14</v>
      </c>
      <c r="Y35" s="187">
        <f t="shared" si="6"/>
        <v>0.875</v>
      </c>
      <c r="Z35" s="835"/>
      <c r="AA35" s="836"/>
      <c r="AB35" s="344">
        <f t="shared" si="2"/>
        <v>26</v>
      </c>
    </row>
    <row r="36" spans="14:28" ht="26.25" customHeight="1" x14ac:dyDescent="0.25">
      <c r="N36" s="159">
        <v>27</v>
      </c>
      <c r="O36" s="160"/>
      <c r="P36" s="160" t="s">
        <v>280</v>
      </c>
      <c r="Q36" s="161">
        <v>14</v>
      </c>
      <c r="R36" s="161">
        <v>3</v>
      </c>
      <c r="S36" s="161">
        <v>2</v>
      </c>
      <c r="T36" s="161">
        <v>9</v>
      </c>
      <c r="U36" s="161">
        <v>16</v>
      </c>
      <c r="V36" s="161">
        <v>35</v>
      </c>
      <c r="W36" s="162">
        <f t="shared" si="4"/>
        <v>-19</v>
      </c>
      <c r="X36" s="179">
        <f t="shared" si="5"/>
        <v>11</v>
      </c>
      <c r="Y36" s="187">
        <f t="shared" si="6"/>
        <v>0.7857142857142857</v>
      </c>
      <c r="Z36" s="835"/>
      <c r="AA36" s="836"/>
      <c r="AB36" s="344">
        <f t="shared" si="2"/>
        <v>27</v>
      </c>
    </row>
    <row r="37" spans="14:28" ht="26.25" customHeight="1" x14ac:dyDescent="0.25">
      <c r="N37" s="159">
        <v>28</v>
      </c>
      <c r="O37" s="160"/>
      <c r="P37" s="160" t="s">
        <v>275</v>
      </c>
      <c r="Q37" s="161">
        <v>16</v>
      </c>
      <c r="R37" s="161">
        <v>3</v>
      </c>
      <c r="S37" s="161">
        <v>3</v>
      </c>
      <c r="T37" s="161">
        <v>10</v>
      </c>
      <c r="U37" s="161">
        <v>24</v>
      </c>
      <c r="V37" s="161">
        <v>37</v>
      </c>
      <c r="W37" s="162">
        <f t="shared" si="4"/>
        <v>-13</v>
      </c>
      <c r="X37" s="179">
        <f t="shared" si="5"/>
        <v>12</v>
      </c>
      <c r="Y37" s="187">
        <f t="shared" si="6"/>
        <v>0.75</v>
      </c>
      <c r="Z37" s="835"/>
      <c r="AA37" s="836"/>
      <c r="AB37" s="344">
        <f t="shared" si="2"/>
        <v>28</v>
      </c>
    </row>
    <row r="38" spans="14:28" ht="26.25" customHeight="1" x14ac:dyDescent="0.25">
      <c r="N38" s="159">
        <v>29</v>
      </c>
      <c r="O38" s="160"/>
      <c r="P38" s="160" t="s">
        <v>287</v>
      </c>
      <c r="Q38" s="161">
        <v>16</v>
      </c>
      <c r="R38" s="161">
        <v>3</v>
      </c>
      <c r="S38" s="161">
        <v>3</v>
      </c>
      <c r="T38" s="161">
        <v>10</v>
      </c>
      <c r="U38" s="161">
        <v>11</v>
      </c>
      <c r="V38" s="161">
        <v>44</v>
      </c>
      <c r="W38" s="162">
        <f t="shared" si="4"/>
        <v>-33</v>
      </c>
      <c r="X38" s="179">
        <f t="shared" si="5"/>
        <v>12</v>
      </c>
      <c r="Y38" s="187">
        <f t="shared" si="6"/>
        <v>0.75</v>
      </c>
      <c r="Z38" s="835"/>
      <c r="AA38" s="836"/>
      <c r="AB38" s="344">
        <f t="shared" si="2"/>
        <v>29</v>
      </c>
    </row>
    <row r="39" spans="14:28" ht="26.25" customHeight="1" x14ac:dyDescent="0.25">
      <c r="N39" s="159">
        <v>30</v>
      </c>
      <c r="O39" s="160"/>
      <c r="P39" s="160" t="s">
        <v>288</v>
      </c>
      <c r="Q39" s="161">
        <v>16</v>
      </c>
      <c r="R39" s="161">
        <v>2</v>
      </c>
      <c r="S39" s="161">
        <v>5</v>
      </c>
      <c r="T39" s="161">
        <v>9</v>
      </c>
      <c r="U39" s="161">
        <v>15</v>
      </c>
      <c r="V39" s="161">
        <v>36</v>
      </c>
      <c r="W39" s="162">
        <f t="shared" si="4"/>
        <v>-21</v>
      </c>
      <c r="X39" s="179">
        <f t="shared" si="5"/>
        <v>11</v>
      </c>
      <c r="Y39" s="187">
        <f t="shared" si="6"/>
        <v>0.6875</v>
      </c>
      <c r="Z39" s="835"/>
      <c r="AA39" s="836"/>
      <c r="AB39" s="344">
        <f t="shared" si="2"/>
        <v>30</v>
      </c>
    </row>
    <row r="40" spans="14:28" ht="26.25" customHeight="1" x14ac:dyDescent="0.25">
      <c r="N40" s="159">
        <v>31</v>
      </c>
      <c r="O40" s="160"/>
      <c r="P40" s="160" t="s">
        <v>289</v>
      </c>
      <c r="Q40" s="161">
        <v>14</v>
      </c>
      <c r="R40" s="161">
        <v>2</v>
      </c>
      <c r="S40" s="161">
        <v>3</v>
      </c>
      <c r="T40" s="161">
        <v>9</v>
      </c>
      <c r="U40" s="161">
        <v>17</v>
      </c>
      <c r="V40" s="161">
        <v>43</v>
      </c>
      <c r="W40" s="162">
        <f t="shared" si="4"/>
        <v>-26</v>
      </c>
      <c r="X40" s="179">
        <f t="shared" si="5"/>
        <v>9</v>
      </c>
      <c r="Y40" s="187">
        <f t="shared" si="6"/>
        <v>0.6428571428571429</v>
      </c>
      <c r="Z40" s="835"/>
      <c r="AA40" s="836"/>
      <c r="AB40" s="344">
        <f t="shared" si="2"/>
        <v>31</v>
      </c>
    </row>
    <row r="41" spans="14:28" ht="26.25" customHeight="1" x14ac:dyDescent="0.25">
      <c r="N41" s="159">
        <v>32</v>
      </c>
      <c r="O41" s="160"/>
      <c r="P41" s="160" t="s">
        <v>178</v>
      </c>
      <c r="Q41" s="161">
        <v>16</v>
      </c>
      <c r="R41" s="161">
        <v>3</v>
      </c>
      <c r="S41" s="161">
        <v>0</v>
      </c>
      <c r="T41" s="161">
        <v>13</v>
      </c>
      <c r="U41" s="161">
        <v>36</v>
      </c>
      <c r="V41" s="161">
        <v>48</v>
      </c>
      <c r="W41" s="162">
        <f t="shared" si="4"/>
        <v>-12</v>
      </c>
      <c r="X41" s="179">
        <f t="shared" si="5"/>
        <v>9</v>
      </c>
      <c r="Y41" s="187">
        <f t="shared" si="6"/>
        <v>0.5625</v>
      </c>
      <c r="Z41" s="835"/>
      <c r="AA41" s="836"/>
      <c r="AB41" s="344">
        <f t="shared" si="2"/>
        <v>32</v>
      </c>
    </row>
    <row r="42" spans="14:28" ht="26.25" customHeight="1" x14ac:dyDescent="0.25">
      <c r="N42" s="159">
        <v>33</v>
      </c>
      <c r="O42" s="160"/>
      <c r="P42" s="160" t="s">
        <v>290</v>
      </c>
      <c r="Q42" s="161">
        <v>16</v>
      </c>
      <c r="R42" s="161">
        <v>0</v>
      </c>
      <c r="S42" s="161">
        <v>4</v>
      </c>
      <c r="T42" s="161">
        <v>12</v>
      </c>
      <c r="U42" s="161">
        <v>11</v>
      </c>
      <c r="V42" s="161">
        <v>44</v>
      </c>
      <c r="W42" s="162">
        <f t="shared" si="4"/>
        <v>-33</v>
      </c>
      <c r="X42" s="179">
        <f t="shared" si="5"/>
        <v>4</v>
      </c>
      <c r="Y42" s="187">
        <f t="shared" si="6"/>
        <v>0.25</v>
      </c>
      <c r="Z42" s="835"/>
      <c r="AA42" s="836"/>
      <c r="AB42" s="344">
        <f t="shared" si="2"/>
        <v>33</v>
      </c>
    </row>
    <row r="43" spans="14:28" ht="26.25" customHeight="1" x14ac:dyDescent="0.25">
      <c r="N43" s="159">
        <v>34</v>
      </c>
      <c r="O43" s="160"/>
      <c r="P43" s="160" t="s">
        <v>246</v>
      </c>
      <c r="Q43" s="161">
        <v>16</v>
      </c>
      <c r="R43" s="161">
        <v>0</v>
      </c>
      <c r="S43" s="161">
        <v>2</v>
      </c>
      <c r="T43" s="161">
        <v>14</v>
      </c>
      <c r="U43" s="161">
        <v>10</v>
      </c>
      <c r="V43" s="161">
        <v>54</v>
      </c>
      <c r="W43" s="162">
        <f t="shared" si="4"/>
        <v>-44</v>
      </c>
      <c r="X43" s="179">
        <f t="shared" si="5"/>
        <v>2</v>
      </c>
      <c r="Y43" s="187">
        <f t="shared" si="6"/>
        <v>0.125</v>
      </c>
      <c r="Z43" s="835"/>
      <c r="AA43" s="836"/>
      <c r="AB43" s="344">
        <f t="shared" si="2"/>
        <v>34</v>
      </c>
    </row>
    <row r="44" spans="14:28" ht="26.25" customHeight="1" thickBot="1" x14ac:dyDescent="0.3">
      <c r="N44" s="159">
        <v>35</v>
      </c>
      <c r="O44" s="160"/>
      <c r="P44" s="160" t="s">
        <v>291</v>
      </c>
      <c r="Q44" s="161">
        <v>16</v>
      </c>
      <c r="R44" s="161">
        <v>0</v>
      </c>
      <c r="S44" s="161">
        <v>0</v>
      </c>
      <c r="T44" s="161">
        <v>16</v>
      </c>
      <c r="U44" s="161">
        <v>1</v>
      </c>
      <c r="V44" s="161">
        <v>105</v>
      </c>
      <c r="W44" s="162">
        <f t="shared" si="4"/>
        <v>-104</v>
      </c>
      <c r="X44" s="179">
        <f t="shared" si="5"/>
        <v>0</v>
      </c>
      <c r="Y44" s="187">
        <f t="shared" si="6"/>
        <v>0</v>
      </c>
      <c r="Z44" s="837"/>
      <c r="AA44" s="838"/>
      <c r="AB44" s="344">
        <f t="shared" si="2"/>
        <v>35</v>
      </c>
    </row>
    <row r="45" spans="14:28" ht="26.25" customHeight="1" x14ac:dyDescent="0.25"/>
  </sheetData>
  <sheetProtection algorithmName="SHA-512" hashValue="f0kJ5Hnd3JRVFdJBKzR/4RY5bVe8k1RM3k0zMeMiA0ItJiOzlQo5uL4BnhS7ur2IQfdBHlhyMikHuzP2nf7xvw==" saltValue="e5CBxNxpAll2A20Oq4xB1A==" spinCount="100000" sheet="1" selectLockedCells="1"/>
  <mergeCells count="21">
    <mergeCell ref="E18:K18"/>
    <mergeCell ref="Z18:Z25"/>
    <mergeCell ref="E20:K20"/>
    <mergeCell ref="E22:K22"/>
    <mergeCell ref="Z34:AA44"/>
    <mergeCell ref="Z26:AA33"/>
    <mergeCell ref="AA20:AA25"/>
    <mergeCell ref="AA18:AA19"/>
    <mergeCell ref="AA14:AA16"/>
    <mergeCell ref="Z12:AA13"/>
    <mergeCell ref="Z10:AA11"/>
    <mergeCell ref="L1:O4"/>
    <mergeCell ref="C6:G6"/>
    <mergeCell ref="K6:L6"/>
    <mergeCell ref="N6:Y6"/>
    <mergeCell ref="C8:L9"/>
    <mergeCell ref="Q8:X8"/>
    <mergeCell ref="E11:L11"/>
    <mergeCell ref="E13:L13"/>
    <mergeCell ref="Z14:Z17"/>
    <mergeCell ref="E15:L15"/>
  </mergeCells>
  <conditionalFormatting sqref="Q12:V12">
    <cfRule type="expression" dxfId="161" priority="18">
      <formula>$Q$11=7</formula>
    </cfRule>
  </conditionalFormatting>
  <conditionalFormatting sqref="Q11:V11">
    <cfRule type="expression" dxfId="160" priority="17">
      <formula>$Q$11=7</formula>
    </cfRule>
  </conditionalFormatting>
  <conditionalFormatting sqref="Q10:X10 X11:X12 W11:W18">
    <cfRule type="expression" dxfId="159" priority="16">
      <formula>$Q$11=7</formula>
    </cfRule>
  </conditionalFormatting>
  <conditionalFormatting sqref="Q13:V14">
    <cfRule type="expression" dxfId="158" priority="15">
      <formula>$Q$11=7</formula>
    </cfRule>
  </conditionalFormatting>
  <conditionalFormatting sqref="X13:X18">
    <cfRule type="expression" dxfId="157" priority="14">
      <formula>$Q$11=7</formula>
    </cfRule>
  </conditionalFormatting>
  <conditionalFormatting sqref="Y12">
    <cfRule type="expression" dxfId="156" priority="13">
      <formula>$Q$11=7</formula>
    </cfRule>
  </conditionalFormatting>
  <conditionalFormatting sqref="Y11">
    <cfRule type="expression" dxfId="155" priority="12">
      <formula>$Q$11=7</formula>
    </cfRule>
  </conditionalFormatting>
  <conditionalFormatting sqref="Y10">
    <cfRule type="expression" dxfId="154" priority="11">
      <formula>$Q$11=7</formula>
    </cfRule>
  </conditionalFormatting>
  <conditionalFormatting sqref="Y13:Y18">
    <cfRule type="expression" dxfId="153" priority="10">
      <formula>$Q$11=7</formula>
    </cfRule>
  </conditionalFormatting>
  <conditionalFormatting sqref="Q15:V18">
    <cfRule type="expression" dxfId="152" priority="9">
      <formula>$Q$11=7</formula>
    </cfRule>
  </conditionalFormatting>
  <conditionalFormatting sqref="W26:W44">
    <cfRule type="expression" dxfId="151" priority="8">
      <formula>$Q$11=7</formula>
    </cfRule>
  </conditionalFormatting>
  <conditionalFormatting sqref="X26:X44">
    <cfRule type="expression" dxfId="150" priority="7">
      <formula>$Q$11=7</formula>
    </cfRule>
  </conditionalFormatting>
  <conditionalFormatting sqref="Y26:Y44">
    <cfRule type="expression" dxfId="149" priority="6">
      <formula>$Q$11=7</formula>
    </cfRule>
  </conditionalFormatting>
  <conditionalFormatting sqref="Q21:V44">
    <cfRule type="expression" dxfId="148" priority="5">
      <formula>$Q$11=7</formula>
    </cfRule>
  </conditionalFormatting>
  <conditionalFormatting sqref="W19:W25">
    <cfRule type="expression" dxfId="147" priority="4">
      <formula>$Q$11=7</formula>
    </cfRule>
  </conditionalFormatting>
  <conditionalFormatting sqref="X19:X25">
    <cfRule type="expression" dxfId="146" priority="3">
      <formula>$Q$11=7</formula>
    </cfRule>
  </conditionalFormatting>
  <conditionalFormatting sqref="Y19:Y25">
    <cfRule type="expression" dxfId="145" priority="2">
      <formula>$Q$11=7</formula>
    </cfRule>
  </conditionalFormatting>
  <conditionalFormatting sqref="Q19:V20">
    <cfRule type="expression" dxfId="144"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AB46"/>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6" width="4.6640625" style="55" customWidth="1"/>
    <col min="27" max="16384" width="9.109375" style="55"/>
  </cols>
  <sheetData>
    <row r="1" spans="1:28" ht="4.5" customHeight="1" x14ac:dyDescent="0.25">
      <c r="A1" s="82"/>
      <c r="B1" s="59"/>
      <c r="C1" s="57"/>
      <c r="D1" s="59"/>
      <c r="E1" s="59"/>
      <c r="F1" s="59"/>
      <c r="G1" s="59"/>
      <c r="H1" s="59"/>
      <c r="I1" s="59"/>
      <c r="J1" s="57"/>
      <c r="K1" s="57"/>
      <c r="L1" s="820" t="s">
        <v>133</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134</v>
      </c>
      <c r="D6" s="526"/>
      <c r="E6" s="526"/>
      <c r="F6" s="526"/>
      <c r="G6" s="527"/>
      <c r="H6" s="92"/>
      <c r="I6" s="92"/>
      <c r="J6" s="92"/>
      <c r="K6" s="776" t="s">
        <v>135</v>
      </c>
      <c r="L6" s="777"/>
      <c r="M6" s="92"/>
      <c r="N6" s="778" t="s">
        <v>136</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139</v>
      </c>
      <c r="Q10" s="98">
        <v>20</v>
      </c>
      <c r="R10" s="98">
        <v>14</v>
      </c>
      <c r="S10" s="98">
        <v>2</v>
      </c>
      <c r="T10" s="98">
        <v>4</v>
      </c>
      <c r="U10" s="98">
        <v>75</v>
      </c>
      <c r="V10" s="98">
        <v>23</v>
      </c>
      <c r="W10" s="99">
        <f>U10-V10</f>
        <v>52</v>
      </c>
      <c r="X10" s="100">
        <f>R10*3+S10</f>
        <v>44</v>
      </c>
      <c r="Y10" s="117">
        <f>X10/Q10</f>
        <v>2.2000000000000002</v>
      </c>
      <c r="Z10" s="747" t="s">
        <v>65</v>
      </c>
      <c r="AB10" s="344">
        <f>N10</f>
        <v>1</v>
      </c>
    </row>
    <row r="11" spans="1:28" ht="26.25" customHeight="1" thickTop="1" thickBot="1" x14ac:dyDescent="0.3">
      <c r="C11" s="64" t="s">
        <v>25</v>
      </c>
      <c r="E11" s="764" t="str">
        <f>P10</f>
        <v>ALI</v>
      </c>
      <c r="F11" s="764"/>
      <c r="G11" s="764"/>
      <c r="H11" s="764"/>
      <c r="I11" s="764"/>
      <c r="J11" s="764"/>
      <c r="K11" s="764"/>
      <c r="L11" s="765"/>
      <c r="N11" s="120">
        <v>2</v>
      </c>
      <c r="O11" s="121"/>
      <c r="P11" s="122" t="s">
        <v>85</v>
      </c>
      <c r="Q11" s="123">
        <v>20</v>
      </c>
      <c r="R11" s="123">
        <v>15</v>
      </c>
      <c r="S11" s="123">
        <v>2</v>
      </c>
      <c r="T11" s="123">
        <v>3</v>
      </c>
      <c r="U11" s="123">
        <v>65</v>
      </c>
      <c r="V11" s="123">
        <v>27</v>
      </c>
      <c r="W11" s="124">
        <f t="shared" ref="W11:W25" si="0">U11-V11</f>
        <v>38</v>
      </c>
      <c r="X11" s="125">
        <f t="shared" ref="X11:X25" si="1">R11*3+S11</f>
        <v>47</v>
      </c>
      <c r="Y11" s="126">
        <f>X11/Q11</f>
        <v>2.35</v>
      </c>
      <c r="Z11" s="749"/>
      <c r="AB11" s="344">
        <f t="shared" ref="AB11:AB45" si="2">N11</f>
        <v>2</v>
      </c>
    </row>
    <row r="12" spans="1:28" ht="26.25" customHeight="1" thickTop="1" thickBot="1" x14ac:dyDescent="0.3">
      <c r="C12" s="73"/>
      <c r="D12" s="61"/>
      <c r="N12" s="127">
        <v>3</v>
      </c>
      <c r="O12" s="128"/>
      <c r="P12" s="128" t="s">
        <v>132</v>
      </c>
      <c r="Q12" s="129">
        <v>20</v>
      </c>
      <c r="R12" s="129">
        <v>13</v>
      </c>
      <c r="S12" s="129">
        <v>3</v>
      </c>
      <c r="T12" s="129">
        <v>4</v>
      </c>
      <c r="U12" s="129">
        <v>69</v>
      </c>
      <c r="V12" s="129">
        <v>19</v>
      </c>
      <c r="W12" s="130">
        <f t="shared" si="0"/>
        <v>50</v>
      </c>
      <c r="X12" s="131">
        <f t="shared" si="1"/>
        <v>42</v>
      </c>
      <c r="Y12" s="117">
        <f>X12/Q12</f>
        <v>2.1</v>
      </c>
      <c r="Z12" s="747" t="s">
        <v>66</v>
      </c>
      <c r="AB12" s="344">
        <f t="shared" si="2"/>
        <v>3</v>
      </c>
    </row>
    <row r="13" spans="1:28" ht="26.25" customHeight="1" thickTop="1" thickBot="1" x14ac:dyDescent="0.3">
      <c r="C13" s="65" t="s">
        <v>26</v>
      </c>
      <c r="D13" s="62"/>
      <c r="E13" s="766" t="str">
        <f>P11</f>
        <v>Marin Parushev</v>
      </c>
      <c r="F13" s="766"/>
      <c r="G13" s="766"/>
      <c r="H13" s="766"/>
      <c r="I13" s="766"/>
      <c r="J13" s="766"/>
      <c r="K13" s="766"/>
      <c r="L13" s="767"/>
      <c r="N13" s="105">
        <v>4</v>
      </c>
      <c r="O13" s="106"/>
      <c r="P13" s="106" t="s">
        <v>126</v>
      </c>
      <c r="Q13" s="107">
        <v>20</v>
      </c>
      <c r="R13" s="107">
        <v>16</v>
      </c>
      <c r="S13" s="107">
        <v>0</v>
      </c>
      <c r="T13" s="107">
        <v>4</v>
      </c>
      <c r="U13" s="107">
        <v>54</v>
      </c>
      <c r="V13" s="107">
        <v>25</v>
      </c>
      <c r="W13" s="108">
        <f t="shared" si="0"/>
        <v>29</v>
      </c>
      <c r="X13" s="109">
        <f t="shared" si="1"/>
        <v>48</v>
      </c>
      <c r="Y13" s="186">
        <f>X13/Q13</f>
        <v>2.4</v>
      </c>
      <c r="Z13" s="749"/>
      <c r="AB13" s="344">
        <f t="shared" si="2"/>
        <v>4</v>
      </c>
    </row>
    <row r="14" spans="1:28" ht="26.25" customHeight="1" thickTop="1" thickBot="1" x14ac:dyDescent="0.3">
      <c r="C14" s="73"/>
      <c r="D14" s="61"/>
      <c r="N14" s="132">
        <v>5</v>
      </c>
      <c r="O14" s="133"/>
      <c r="P14" s="134" t="s">
        <v>93</v>
      </c>
      <c r="Q14" s="135">
        <v>16</v>
      </c>
      <c r="R14" s="135">
        <v>13</v>
      </c>
      <c r="S14" s="135">
        <v>1</v>
      </c>
      <c r="T14" s="135">
        <v>2</v>
      </c>
      <c r="U14" s="135">
        <v>56</v>
      </c>
      <c r="V14" s="135">
        <v>19</v>
      </c>
      <c r="W14" s="136">
        <f t="shared" si="0"/>
        <v>37</v>
      </c>
      <c r="X14" s="137">
        <f t="shared" si="1"/>
        <v>40</v>
      </c>
      <c r="Y14" s="117">
        <f>X14/Q14</f>
        <v>2.5</v>
      </c>
      <c r="Z14" s="747" t="s">
        <v>67</v>
      </c>
      <c r="AB14" s="344">
        <f t="shared" si="2"/>
        <v>5</v>
      </c>
    </row>
    <row r="15" spans="1:28" ht="26.25" customHeight="1" thickTop="1" thickBot="1" x14ac:dyDescent="0.3">
      <c r="C15" s="66" t="s">
        <v>27</v>
      </c>
      <c r="D15" s="62"/>
      <c r="E15" s="768" t="str">
        <f>P12</f>
        <v>Blazej_Bdg</v>
      </c>
      <c r="F15" s="768"/>
      <c r="G15" s="768"/>
      <c r="H15" s="768"/>
      <c r="I15" s="768"/>
      <c r="J15" s="768"/>
      <c r="K15" s="768"/>
      <c r="L15" s="769"/>
      <c r="N15" s="138">
        <v>6</v>
      </c>
      <c r="O15" s="139"/>
      <c r="P15" s="140" t="s">
        <v>83</v>
      </c>
      <c r="Q15" s="141">
        <v>16</v>
      </c>
      <c r="R15" s="141">
        <v>12</v>
      </c>
      <c r="S15" s="141">
        <v>2</v>
      </c>
      <c r="T15" s="141">
        <v>2</v>
      </c>
      <c r="U15" s="141">
        <v>43</v>
      </c>
      <c r="V15" s="141">
        <v>15</v>
      </c>
      <c r="W15" s="142">
        <f t="shared" si="0"/>
        <v>28</v>
      </c>
      <c r="X15" s="143">
        <f t="shared" si="1"/>
        <v>38</v>
      </c>
      <c r="Y15" s="119">
        <f t="shared" ref="Y15:Y25" si="3">X15/Q15</f>
        <v>2.375</v>
      </c>
      <c r="Z15" s="748"/>
      <c r="AB15" s="344">
        <f t="shared" si="2"/>
        <v>6</v>
      </c>
    </row>
    <row r="16" spans="1:28" ht="26.25" customHeight="1" thickTop="1" thickBot="1" x14ac:dyDescent="0.3">
      <c r="E16" s="71"/>
      <c r="F16" s="55"/>
      <c r="G16" s="55"/>
      <c r="N16" s="138">
        <v>7</v>
      </c>
      <c r="O16" s="140"/>
      <c r="P16" s="140" t="s">
        <v>119</v>
      </c>
      <c r="Q16" s="141">
        <v>16</v>
      </c>
      <c r="R16" s="141">
        <v>11</v>
      </c>
      <c r="S16" s="141">
        <v>3</v>
      </c>
      <c r="T16" s="141">
        <v>2</v>
      </c>
      <c r="U16" s="141">
        <v>64</v>
      </c>
      <c r="V16" s="141">
        <v>26</v>
      </c>
      <c r="W16" s="142">
        <f t="shared" si="0"/>
        <v>38</v>
      </c>
      <c r="X16" s="143">
        <f t="shared" si="1"/>
        <v>36</v>
      </c>
      <c r="Y16" s="119">
        <f t="shared" si="3"/>
        <v>2.25</v>
      </c>
      <c r="Z16" s="748"/>
      <c r="AB16" s="344">
        <f t="shared" si="2"/>
        <v>7</v>
      </c>
    </row>
    <row r="17" spans="1:28" ht="26.25" customHeight="1" thickTop="1" thickBot="1" x14ac:dyDescent="0.3">
      <c r="C17" s="87"/>
      <c r="D17" s="88"/>
      <c r="E17" s="87"/>
      <c r="F17" s="88"/>
      <c r="G17" s="88"/>
      <c r="H17" s="87"/>
      <c r="I17" s="87"/>
      <c r="J17" s="87"/>
      <c r="K17" s="87"/>
      <c r="L17" s="87"/>
      <c r="N17" s="144">
        <v>8</v>
      </c>
      <c r="O17" s="145"/>
      <c r="P17" s="145" t="s">
        <v>94</v>
      </c>
      <c r="Q17" s="146">
        <v>18</v>
      </c>
      <c r="R17" s="146">
        <v>10</v>
      </c>
      <c r="S17" s="146">
        <v>3</v>
      </c>
      <c r="T17" s="146">
        <v>5</v>
      </c>
      <c r="U17" s="146">
        <v>32</v>
      </c>
      <c r="V17" s="146">
        <v>25</v>
      </c>
      <c r="W17" s="147">
        <f t="shared" si="0"/>
        <v>7</v>
      </c>
      <c r="X17" s="148">
        <f t="shared" si="1"/>
        <v>33</v>
      </c>
      <c r="Y17" s="186">
        <f t="shared" si="3"/>
        <v>1.8333333333333333</v>
      </c>
      <c r="Z17" s="749"/>
      <c r="AB17" s="344">
        <f t="shared" si="2"/>
        <v>8</v>
      </c>
    </row>
    <row r="18" spans="1:28" ht="26.25" customHeight="1" x14ac:dyDescent="0.25">
      <c r="A18" s="55"/>
      <c r="C18" s="83" t="s">
        <v>44</v>
      </c>
      <c r="E18" s="745" t="s">
        <v>59</v>
      </c>
      <c r="F18" s="745"/>
      <c r="G18" s="745"/>
      <c r="H18" s="745"/>
      <c r="I18" s="745"/>
      <c r="J18" s="745"/>
      <c r="K18" s="746"/>
      <c r="L18" s="166" t="s">
        <v>137</v>
      </c>
      <c r="N18" s="169">
        <v>9</v>
      </c>
      <c r="O18" s="170"/>
      <c r="P18" s="170" t="s">
        <v>80</v>
      </c>
      <c r="Q18" s="171">
        <v>16</v>
      </c>
      <c r="R18" s="171">
        <v>12</v>
      </c>
      <c r="S18" s="171">
        <v>2</v>
      </c>
      <c r="T18" s="171">
        <v>2</v>
      </c>
      <c r="U18" s="171">
        <v>65</v>
      </c>
      <c r="V18" s="171">
        <v>15</v>
      </c>
      <c r="W18" s="172">
        <f t="shared" si="0"/>
        <v>50</v>
      </c>
      <c r="X18" s="173">
        <f t="shared" si="1"/>
        <v>38</v>
      </c>
      <c r="Y18" s="117">
        <f t="shared" si="3"/>
        <v>2.375</v>
      </c>
      <c r="Z18" s="747" t="s">
        <v>104</v>
      </c>
      <c r="AB18" s="344">
        <f t="shared" si="2"/>
        <v>9</v>
      </c>
    </row>
    <row r="19" spans="1:28" ht="26.25" customHeight="1" x14ac:dyDescent="0.25">
      <c r="A19" s="55"/>
      <c r="N19" s="174">
        <v>10</v>
      </c>
      <c r="O19" s="175"/>
      <c r="P19" s="175" t="s">
        <v>59</v>
      </c>
      <c r="Q19" s="176">
        <v>14</v>
      </c>
      <c r="R19" s="176">
        <v>10</v>
      </c>
      <c r="S19" s="176">
        <v>2</v>
      </c>
      <c r="T19" s="176">
        <v>2</v>
      </c>
      <c r="U19" s="176">
        <v>58</v>
      </c>
      <c r="V19" s="176">
        <v>21</v>
      </c>
      <c r="W19" s="177">
        <f t="shared" si="0"/>
        <v>37</v>
      </c>
      <c r="X19" s="178">
        <f t="shared" si="1"/>
        <v>32</v>
      </c>
      <c r="Y19" s="119">
        <f t="shared" si="3"/>
        <v>2.2857142857142856</v>
      </c>
      <c r="Z19" s="748"/>
      <c r="AB19" s="344">
        <f t="shared" si="2"/>
        <v>10</v>
      </c>
    </row>
    <row r="20" spans="1:28" ht="26.25" customHeight="1" thickBot="1" x14ac:dyDescent="0.3">
      <c r="A20" s="55"/>
      <c r="C20" s="868" t="s">
        <v>43</v>
      </c>
      <c r="E20" s="750" t="s">
        <v>83</v>
      </c>
      <c r="F20" s="750"/>
      <c r="G20" s="750"/>
      <c r="H20" s="750"/>
      <c r="I20" s="750"/>
      <c r="J20" s="750"/>
      <c r="K20" s="751"/>
      <c r="L20" s="869" t="s">
        <v>138</v>
      </c>
      <c r="N20" s="174">
        <v>11</v>
      </c>
      <c r="O20" s="175"/>
      <c r="P20" s="175" t="s">
        <v>156</v>
      </c>
      <c r="Q20" s="176">
        <v>14</v>
      </c>
      <c r="R20" s="176">
        <v>9</v>
      </c>
      <c r="S20" s="176">
        <v>3</v>
      </c>
      <c r="T20" s="176">
        <v>2</v>
      </c>
      <c r="U20" s="176">
        <v>36</v>
      </c>
      <c r="V20" s="176">
        <v>14</v>
      </c>
      <c r="W20" s="177">
        <f t="shared" si="0"/>
        <v>22</v>
      </c>
      <c r="X20" s="178">
        <f t="shared" si="1"/>
        <v>30</v>
      </c>
      <c r="Y20" s="119">
        <f t="shared" si="3"/>
        <v>2.1428571428571428</v>
      </c>
      <c r="Z20" s="748"/>
      <c r="AB20" s="344">
        <f t="shared" si="2"/>
        <v>11</v>
      </c>
    </row>
    <row r="21" spans="1:28" ht="26.25" customHeight="1" thickTop="1" x14ac:dyDescent="0.25">
      <c r="A21" s="55"/>
      <c r="C21" s="868"/>
      <c r="E21" s="870" t="s">
        <v>80</v>
      </c>
      <c r="F21" s="870"/>
      <c r="G21" s="870"/>
      <c r="H21" s="870"/>
      <c r="I21" s="870"/>
      <c r="J21" s="870"/>
      <c r="K21" s="871"/>
      <c r="L21" s="869"/>
      <c r="N21" s="174">
        <v>12</v>
      </c>
      <c r="O21" s="175"/>
      <c r="P21" s="175" t="s">
        <v>110</v>
      </c>
      <c r="Q21" s="176">
        <v>14</v>
      </c>
      <c r="R21" s="176">
        <v>9</v>
      </c>
      <c r="S21" s="176">
        <v>1</v>
      </c>
      <c r="T21" s="176">
        <v>4</v>
      </c>
      <c r="U21" s="176">
        <v>44</v>
      </c>
      <c r="V21" s="176">
        <v>18</v>
      </c>
      <c r="W21" s="177">
        <f t="shared" si="0"/>
        <v>26</v>
      </c>
      <c r="X21" s="178">
        <f t="shared" si="1"/>
        <v>28</v>
      </c>
      <c r="Y21" s="119">
        <f t="shared" si="3"/>
        <v>2</v>
      </c>
      <c r="Z21" s="748"/>
      <c r="AB21" s="344">
        <f t="shared" si="2"/>
        <v>12</v>
      </c>
    </row>
    <row r="22" spans="1:28" ht="26.25" customHeight="1" x14ac:dyDescent="0.25">
      <c r="A22" s="55"/>
      <c r="N22" s="174">
        <v>13</v>
      </c>
      <c r="O22" s="175"/>
      <c r="P22" s="175" t="s">
        <v>37</v>
      </c>
      <c r="Q22" s="176">
        <v>14</v>
      </c>
      <c r="R22" s="176">
        <v>8</v>
      </c>
      <c r="S22" s="176">
        <v>2</v>
      </c>
      <c r="T22" s="176">
        <v>4</v>
      </c>
      <c r="U22" s="176">
        <v>29</v>
      </c>
      <c r="V22" s="176">
        <v>19</v>
      </c>
      <c r="W22" s="177">
        <f t="shared" si="0"/>
        <v>10</v>
      </c>
      <c r="X22" s="178">
        <f t="shared" si="1"/>
        <v>26</v>
      </c>
      <c r="Y22" s="119">
        <f t="shared" si="3"/>
        <v>1.8571428571428572</v>
      </c>
      <c r="Z22" s="748"/>
      <c r="AB22" s="344">
        <f t="shared" si="2"/>
        <v>13</v>
      </c>
    </row>
    <row r="23" spans="1:28" ht="26.25" customHeight="1" x14ac:dyDescent="0.25">
      <c r="C23" s="90" t="s">
        <v>45</v>
      </c>
      <c r="E23" s="730" t="s">
        <v>80</v>
      </c>
      <c r="F23" s="730"/>
      <c r="G23" s="730"/>
      <c r="H23" s="730"/>
      <c r="I23" s="730"/>
      <c r="J23" s="730"/>
      <c r="K23" s="731"/>
      <c r="L23" s="191" t="s">
        <v>282</v>
      </c>
      <c r="N23" s="174">
        <v>14</v>
      </c>
      <c r="O23" s="175"/>
      <c r="P23" s="175" t="s">
        <v>95</v>
      </c>
      <c r="Q23" s="176">
        <v>14</v>
      </c>
      <c r="R23" s="176">
        <v>7</v>
      </c>
      <c r="S23" s="176">
        <v>2</v>
      </c>
      <c r="T23" s="176">
        <v>5</v>
      </c>
      <c r="U23" s="176">
        <v>33</v>
      </c>
      <c r="V23" s="176">
        <v>19</v>
      </c>
      <c r="W23" s="177">
        <f t="shared" si="0"/>
        <v>14</v>
      </c>
      <c r="X23" s="178">
        <f t="shared" si="1"/>
        <v>23</v>
      </c>
      <c r="Y23" s="119">
        <f t="shared" si="3"/>
        <v>1.6428571428571428</v>
      </c>
      <c r="Z23" s="748"/>
      <c r="AB23" s="344">
        <f t="shared" si="2"/>
        <v>14</v>
      </c>
    </row>
    <row r="24" spans="1:28" ht="26.25" customHeight="1" x14ac:dyDescent="0.25">
      <c r="N24" s="174">
        <v>15</v>
      </c>
      <c r="O24" s="175"/>
      <c r="P24" s="175" t="s">
        <v>61</v>
      </c>
      <c r="Q24" s="176">
        <v>16</v>
      </c>
      <c r="R24" s="176">
        <v>8</v>
      </c>
      <c r="S24" s="176">
        <v>2</v>
      </c>
      <c r="T24" s="176">
        <v>6</v>
      </c>
      <c r="U24" s="176">
        <v>37</v>
      </c>
      <c r="V24" s="176">
        <v>32</v>
      </c>
      <c r="W24" s="177">
        <f t="shared" si="0"/>
        <v>5</v>
      </c>
      <c r="X24" s="178">
        <f t="shared" si="1"/>
        <v>26</v>
      </c>
      <c r="Y24" s="119">
        <f t="shared" si="3"/>
        <v>1.625</v>
      </c>
      <c r="Z24" s="748"/>
      <c r="AB24" s="344">
        <f t="shared" si="2"/>
        <v>15</v>
      </c>
    </row>
    <row r="25" spans="1:28" ht="26.25" customHeight="1" thickBot="1" x14ac:dyDescent="0.3">
      <c r="N25" s="180">
        <v>16</v>
      </c>
      <c r="O25" s="181"/>
      <c r="P25" s="181" t="s">
        <v>168</v>
      </c>
      <c r="Q25" s="182">
        <v>14</v>
      </c>
      <c r="R25" s="182">
        <v>6</v>
      </c>
      <c r="S25" s="182">
        <v>2</v>
      </c>
      <c r="T25" s="182">
        <v>6</v>
      </c>
      <c r="U25" s="182">
        <v>32</v>
      </c>
      <c r="V25" s="182">
        <v>31</v>
      </c>
      <c r="W25" s="183">
        <f t="shared" si="0"/>
        <v>1</v>
      </c>
      <c r="X25" s="184">
        <f t="shared" si="1"/>
        <v>20</v>
      </c>
      <c r="Y25" s="186">
        <f t="shared" si="3"/>
        <v>1.4285714285714286</v>
      </c>
      <c r="Z25" s="749"/>
      <c r="AB25" s="344">
        <f t="shared" si="2"/>
        <v>16</v>
      </c>
    </row>
    <row r="26" spans="1:28" ht="26.25" customHeight="1" x14ac:dyDescent="0.25">
      <c r="N26" s="200">
        <v>17</v>
      </c>
      <c r="O26" s="201"/>
      <c r="P26" s="201" t="s">
        <v>64</v>
      </c>
      <c r="Q26" s="202">
        <v>14</v>
      </c>
      <c r="R26" s="202">
        <v>7</v>
      </c>
      <c r="S26" s="202">
        <v>2</v>
      </c>
      <c r="T26" s="202">
        <v>5</v>
      </c>
      <c r="U26" s="202">
        <v>24</v>
      </c>
      <c r="V26" s="202">
        <v>25</v>
      </c>
      <c r="W26" s="203">
        <f>U26-V26</f>
        <v>-1</v>
      </c>
      <c r="X26" s="204">
        <f>R26*3+S26</f>
        <v>23</v>
      </c>
      <c r="Y26" s="117">
        <f>X26/Q26</f>
        <v>1.6428571428571428</v>
      </c>
      <c r="Z26" s="841" t="s">
        <v>227</v>
      </c>
      <c r="AB26" s="344">
        <f t="shared" si="2"/>
        <v>17</v>
      </c>
    </row>
    <row r="27" spans="1:28" ht="26.25" customHeight="1" x14ac:dyDescent="0.25">
      <c r="N27" s="205">
        <v>18</v>
      </c>
      <c r="O27" s="206"/>
      <c r="P27" s="206" t="s">
        <v>275</v>
      </c>
      <c r="Q27" s="207">
        <v>12</v>
      </c>
      <c r="R27" s="207">
        <v>5</v>
      </c>
      <c r="S27" s="207">
        <v>2</v>
      </c>
      <c r="T27" s="207">
        <v>5</v>
      </c>
      <c r="U27" s="207">
        <v>15</v>
      </c>
      <c r="V27" s="207">
        <v>22</v>
      </c>
      <c r="W27" s="208">
        <f>U27-V27</f>
        <v>-7</v>
      </c>
      <c r="X27" s="209">
        <f>R27*3+S27</f>
        <v>17</v>
      </c>
      <c r="Y27" s="187">
        <f>X27/Q27</f>
        <v>1.4166666666666667</v>
      </c>
      <c r="Z27" s="842"/>
      <c r="AB27" s="344">
        <f t="shared" si="2"/>
        <v>18</v>
      </c>
    </row>
    <row r="28" spans="1:28" ht="26.25" customHeight="1" x14ac:dyDescent="0.25">
      <c r="N28" s="205">
        <v>19</v>
      </c>
      <c r="O28" s="206"/>
      <c r="P28" s="206" t="s">
        <v>224</v>
      </c>
      <c r="Q28" s="207">
        <v>12</v>
      </c>
      <c r="R28" s="207">
        <v>4</v>
      </c>
      <c r="S28" s="207">
        <v>3</v>
      </c>
      <c r="T28" s="207">
        <v>5</v>
      </c>
      <c r="U28" s="207">
        <v>25</v>
      </c>
      <c r="V28" s="207">
        <v>22</v>
      </c>
      <c r="W28" s="208">
        <f t="shared" ref="W28:W40" si="4">U28-V28</f>
        <v>3</v>
      </c>
      <c r="X28" s="209">
        <f t="shared" ref="X28:X40" si="5">R28*3+S28</f>
        <v>15</v>
      </c>
      <c r="Y28" s="187">
        <f t="shared" ref="Y28:Y40" si="6">X28/Q28</f>
        <v>1.25</v>
      </c>
      <c r="Z28" s="842"/>
      <c r="AB28" s="344">
        <f t="shared" si="2"/>
        <v>19</v>
      </c>
    </row>
    <row r="29" spans="1:28" ht="26.25" customHeight="1" x14ac:dyDescent="0.25">
      <c r="N29" s="205">
        <v>20</v>
      </c>
      <c r="O29" s="206"/>
      <c r="P29" s="206" t="s">
        <v>178</v>
      </c>
      <c r="Q29" s="207">
        <v>12</v>
      </c>
      <c r="R29" s="207">
        <v>5</v>
      </c>
      <c r="S29" s="207">
        <v>0</v>
      </c>
      <c r="T29" s="207">
        <v>7</v>
      </c>
      <c r="U29" s="207">
        <v>19</v>
      </c>
      <c r="V29" s="207">
        <v>28</v>
      </c>
      <c r="W29" s="208">
        <f t="shared" si="4"/>
        <v>-9</v>
      </c>
      <c r="X29" s="209">
        <f t="shared" si="5"/>
        <v>15</v>
      </c>
      <c r="Y29" s="187">
        <f t="shared" si="6"/>
        <v>1.25</v>
      </c>
      <c r="Z29" s="842"/>
      <c r="AB29" s="344">
        <f t="shared" si="2"/>
        <v>20</v>
      </c>
    </row>
    <row r="30" spans="1:28" ht="26.25" customHeight="1" x14ac:dyDescent="0.25">
      <c r="N30" s="205">
        <v>21</v>
      </c>
      <c r="O30" s="206"/>
      <c r="P30" s="206" t="s">
        <v>233</v>
      </c>
      <c r="Q30" s="207">
        <v>12</v>
      </c>
      <c r="R30" s="207">
        <v>4</v>
      </c>
      <c r="S30" s="207">
        <v>1</v>
      </c>
      <c r="T30" s="207">
        <v>7</v>
      </c>
      <c r="U30" s="207">
        <v>34</v>
      </c>
      <c r="V30" s="207">
        <v>35</v>
      </c>
      <c r="W30" s="208">
        <f t="shared" si="4"/>
        <v>-1</v>
      </c>
      <c r="X30" s="209">
        <f t="shared" si="5"/>
        <v>13</v>
      </c>
      <c r="Y30" s="187">
        <f t="shared" si="6"/>
        <v>1.0833333333333333</v>
      </c>
      <c r="Z30" s="842"/>
      <c r="AB30" s="344">
        <f t="shared" si="2"/>
        <v>21</v>
      </c>
    </row>
    <row r="31" spans="1:28" ht="26.25" customHeight="1" x14ac:dyDescent="0.25">
      <c r="N31" s="205">
        <v>22</v>
      </c>
      <c r="O31" s="206"/>
      <c r="P31" s="206" t="s">
        <v>174</v>
      </c>
      <c r="Q31" s="207">
        <v>12</v>
      </c>
      <c r="R31" s="207">
        <v>4</v>
      </c>
      <c r="S31" s="207">
        <v>1</v>
      </c>
      <c r="T31" s="207">
        <v>7</v>
      </c>
      <c r="U31" s="207">
        <v>17</v>
      </c>
      <c r="V31" s="207">
        <v>24</v>
      </c>
      <c r="W31" s="208">
        <f t="shared" si="4"/>
        <v>-7</v>
      </c>
      <c r="X31" s="209">
        <f t="shared" si="5"/>
        <v>13</v>
      </c>
      <c r="Y31" s="187">
        <f t="shared" si="6"/>
        <v>1.0833333333333333</v>
      </c>
      <c r="Z31" s="842"/>
      <c r="AB31" s="344">
        <f t="shared" si="2"/>
        <v>22</v>
      </c>
    </row>
    <row r="32" spans="1:28" ht="26.25" customHeight="1" x14ac:dyDescent="0.25">
      <c r="N32" s="205">
        <v>23</v>
      </c>
      <c r="O32" s="206"/>
      <c r="P32" s="206" t="s">
        <v>100</v>
      </c>
      <c r="Q32" s="207">
        <v>12</v>
      </c>
      <c r="R32" s="207">
        <v>3</v>
      </c>
      <c r="S32" s="207">
        <v>1</v>
      </c>
      <c r="T32" s="207">
        <v>8</v>
      </c>
      <c r="U32" s="207">
        <v>18</v>
      </c>
      <c r="V32" s="207">
        <v>27</v>
      </c>
      <c r="W32" s="208">
        <f t="shared" si="4"/>
        <v>-9</v>
      </c>
      <c r="X32" s="209">
        <f t="shared" si="5"/>
        <v>10</v>
      </c>
      <c r="Y32" s="187">
        <f t="shared" si="6"/>
        <v>0.83333333333333337</v>
      </c>
      <c r="Z32" s="842"/>
      <c r="AB32" s="344">
        <f t="shared" si="2"/>
        <v>23</v>
      </c>
    </row>
    <row r="33" spans="14:28" ht="26.25" customHeight="1" x14ac:dyDescent="0.25">
      <c r="N33" s="205">
        <v>24</v>
      </c>
      <c r="O33" s="206"/>
      <c r="P33" s="206" t="s">
        <v>276</v>
      </c>
      <c r="Q33" s="207">
        <v>12</v>
      </c>
      <c r="R33" s="207">
        <v>2</v>
      </c>
      <c r="S33" s="207">
        <v>2</v>
      </c>
      <c r="T33" s="207">
        <v>8</v>
      </c>
      <c r="U33" s="207">
        <v>20</v>
      </c>
      <c r="V33" s="207">
        <v>39</v>
      </c>
      <c r="W33" s="208">
        <f t="shared" si="4"/>
        <v>-19</v>
      </c>
      <c r="X33" s="209">
        <f t="shared" si="5"/>
        <v>8</v>
      </c>
      <c r="Y33" s="187">
        <f t="shared" si="6"/>
        <v>0.66666666666666663</v>
      </c>
      <c r="Z33" s="842"/>
      <c r="AB33" s="344">
        <f t="shared" si="2"/>
        <v>24</v>
      </c>
    </row>
    <row r="34" spans="14:28" ht="26.25" customHeight="1" x14ac:dyDescent="0.25">
      <c r="N34" s="205">
        <v>25</v>
      </c>
      <c r="O34" s="206"/>
      <c r="P34" s="206" t="s">
        <v>91</v>
      </c>
      <c r="Q34" s="207">
        <v>14</v>
      </c>
      <c r="R34" s="207">
        <v>4</v>
      </c>
      <c r="S34" s="207">
        <v>1</v>
      </c>
      <c r="T34" s="207">
        <v>9</v>
      </c>
      <c r="U34" s="207">
        <v>15</v>
      </c>
      <c r="V34" s="207">
        <v>39</v>
      </c>
      <c r="W34" s="208">
        <f t="shared" si="4"/>
        <v>-24</v>
      </c>
      <c r="X34" s="209">
        <f t="shared" si="5"/>
        <v>13</v>
      </c>
      <c r="Y34" s="187">
        <f t="shared" si="6"/>
        <v>0.9285714285714286</v>
      </c>
      <c r="Z34" s="842"/>
      <c r="AB34" s="344">
        <f t="shared" si="2"/>
        <v>25</v>
      </c>
    </row>
    <row r="35" spans="14:28" ht="26.25" customHeight="1" x14ac:dyDescent="0.25">
      <c r="N35" s="205">
        <v>26</v>
      </c>
      <c r="O35" s="206"/>
      <c r="P35" s="206" t="s">
        <v>220</v>
      </c>
      <c r="Q35" s="207">
        <v>14</v>
      </c>
      <c r="R35" s="207">
        <v>4</v>
      </c>
      <c r="S35" s="207">
        <v>0</v>
      </c>
      <c r="T35" s="207">
        <v>10</v>
      </c>
      <c r="U35" s="207">
        <v>16</v>
      </c>
      <c r="V35" s="207">
        <v>36</v>
      </c>
      <c r="W35" s="208">
        <f t="shared" si="4"/>
        <v>-20</v>
      </c>
      <c r="X35" s="209">
        <f t="shared" si="5"/>
        <v>12</v>
      </c>
      <c r="Y35" s="187">
        <f t="shared" si="6"/>
        <v>0.8571428571428571</v>
      </c>
      <c r="Z35" s="842"/>
      <c r="AB35" s="344">
        <f t="shared" si="2"/>
        <v>26</v>
      </c>
    </row>
    <row r="36" spans="14:28" ht="26.25" customHeight="1" x14ac:dyDescent="0.25">
      <c r="N36" s="205">
        <v>27</v>
      </c>
      <c r="O36" s="206"/>
      <c r="P36" s="206" t="s">
        <v>169</v>
      </c>
      <c r="Q36" s="207">
        <v>14</v>
      </c>
      <c r="R36" s="207">
        <v>3</v>
      </c>
      <c r="S36" s="207">
        <v>2</v>
      </c>
      <c r="T36" s="207">
        <v>9</v>
      </c>
      <c r="U36" s="207">
        <v>18</v>
      </c>
      <c r="V36" s="207">
        <v>28</v>
      </c>
      <c r="W36" s="208">
        <f t="shared" si="4"/>
        <v>-10</v>
      </c>
      <c r="X36" s="209">
        <f t="shared" si="5"/>
        <v>11</v>
      </c>
      <c r="Y36" s="187">
        <f t="shared" si="6"/>
        <v>0.7857142857142857</v>
      </c>
      <c r="Z36" s="842"/>
      <c r="AB36" s="344">
        <f t="shared" si="2"/>
        <v>27</v>
      </c>
    </row>
    <row r="37" spans="14:28" ht="26.25" customHeight="1" x14ac:dyDescent="0.25">
      <c r="N37" s="205">
        <v>28</v>
      </c>
      <c r="O37" s="206"/>
      <c r="P37" s="206" t="s">
        <v>172</v>
      </c>
      <c r="Q37" s="207">
        <v>14</v>
      </c>
      <c r="R37" s="207">
        <v>2</v>
      </c>
      <c r="S37" s="207">
        <v>2</v>
      </c>
      <c r="T37" s="207">
        <v>10</v>
      </c>
      <c r="U37" s="207">
        <v>21</v>
      </c>
      <c r="V37" s="207">
        <v>52</v>
      </c>
      <c r="W37" s="208">
        <f t="shared" si="4"/>
        <v>-31</v>
      </c>
      <c r="X37" s="209">
        <f t="shared" si="5"/>
        <v>8</v>
      </c>
      <c r="Y37" s="187">
        <f t="shared" si="6"/>
        <v>0.5714285714285714</v>
      </c>
      <c r="Z37" s="842"/>
      <c r="AB37" s="344">
        <f t="shared" si="2"/>
        <v>28</v>
      </c>
    </row>
    <row r="38" spans="14:28" ht="26.25" customHeight="1" x14ac:dyDescent="0.25">
      <c r="N38" s="205">
        <v>29</v>
      </c>
      <c r="O38" s="206"/>
      <c r="P38" s="206" t="s">
        <v>277</v>
      </c>
      <c r="Q38" s="207">
        <v>14</v>
      </c>
      <c r="R38" s="207">
        <v>2</v>
      </c>
      <c r="S38" s="207">
        <v>1</v>
      </c>
      <c r="T38" s="207">
        <v>11</v>
      </c>
      <c r="U38" s="207">
        <v>17</v>
      </c>
      <c r="V38" s="207">
        <v>58</v>
      </c>
      <c r="W38" s="208">
        <f t="shared" si="4"/>
        <v>-41</v>
      </c>
      <c r="X38" s="209">
        <f t="shared" si="5"/>
        <v>7</v>
      </c>
      <c r="Y38" s="187">
        <f t="shared" si="6"/>
        <v>0.5</v>
      </c>
      <c r="Z38" s="842"/>
      <c r="AB38" s="344">
        <f t="shared" si="2"/>
        <v>29</v>
      </c>
    </row>
    <row r="39" spans="14:28" ht="26.25" customHeight="1" x14ac:dyDescent="0.25">
      <c r="N39" s="205">
        <v>30</v>
      </c>
      <c r="O39" s="206"/>
      <c r="P39" s="206" t="s">
        <v>213</v>
      </c>
      <c r="Q39" s="207">
        <v>14</v>
      </c>
      <c r="R39" s="207">
        <v>1</v>
      </c>
      <c r="S39" s="207">
        <v>1</v>
      </c>
      <c r="T39" s="207">
        <v>12</v>
      </c>
      <c r="U39" s="207">
        <v>12</v>
      </c>
      <c r="V39" s="207">
        <v>53</v>
      </c>
      <c r="W39" s="208">
        <f t="shared" si="4"/>
        <v>-41</v>
      </c>
      <c r="X39" s="209">
        <f t="shared" si="5"/>
        <v>4</v>
      </c>
      <c r="Y39" s="187">
        <f t="shared" si="6"/>
        <v>0.2857142857142857</v>
      </c>
      <c r="Z39" s="842"/>
      <c r="AB39" s="344">
        <f t="shared" si="2"/>
        <v>30</v>
      </c>
    </row>
    <row r="40" spans="14:28" ht="26.25" customHeight="1" x14ac:dyDescent="0.25">
      <c r="N40" s="205">
        <v>31</v>
      </c>
      <c r="O40" s="206"/>
      <c r="P40" s="206" t="s">
        <v>278</v>
      </c>
      <c r="Q40" s="207">
        <v>14</v>
      </c>
      <c r="R40" s="207">
        <v>1</v>
      </c>
      <c r="S40" s="207">
        <v>1</v>
      </c>
      <c r="T40" s="207">
        <v>12</v>
      </c>
      <c r="U40" s="207">
        <v>7</v>
      </c>
      <c r="V40" s="207">
        <v>49</v>
      </c>
      <c r="W40" s="208">
        <f t="shared" si="4"/>
        <v>-42</v>
      </c>
      <c r="X40" s="209">
        <f t="shared" si="5"/>
        <v>4</v>
      </c>
      <c r="Y40" s="187">
        <f t="shared" si="6"/>
        <v>0.2857142857142857</v>
      </c>
      <c r="Z40" s="842"/>
      <c r="AB40" s="344">
        <f t="shared" si="2"/>
        <v>31</v>
      </c>
    </row>
    <row r="41" spans="14:28" ht="26.25" customHeight="1" thickBot="1" x14ac:dyDescent="0.3">
      <c r="N41" s="205">
        <v>32</v>
      </c>
      <c r="O41" s="206"/>
      <c r="P41" s="206" t="s">
        <v>279</v>
      </c>
      <c r="Q41" s="207">
        <v>14</v>
      </c>
      <c r="R41" s="207">
        <v>1</v>
      </c>
      <c r="S41" s="207">
        <v>0</v>
      </c>
      <c r="T41" s="207">
        <v>13</v>
      </c>
      <c r="U41" s="207">
        <v>4</v>
      </c>
      <c r="V41" s="207">
        <v>77</v>
      </c>
      <c r="W41" s="208">
        <f t="shared" ref="W41:W45" si="7">U41-V41</f>
        <v>-73</v>
      </c>
      <c r="X41" s="209">
        <f t="shared" ref="X41:X45" si="8">R41*3+S41</f>
        <v>3</v>
      </c>
      <c r="Y41" s="187">
        <f t="shared" ref="Y41:Y45" si="9">X41/Q41</f>
        <v>0.21428571428571427</v>
      </c>
      <c r="Z41" s="843"/>
      <c r="AB41" s="344">
        <f t="shared" si="2"/>
        <v>32</v>
      </c>
    </row>
    <row r="42" spans="14:28" ht="26.25" customHeight="1" x14ac:dyDescent="0.25">
      <c r="N42" s="159">
        <v>33</v>
      </c>
      <c r="O42" s="160"/>
      <c r="P42" s="160" t="s">
        <v>247</v>
      </c>
      <c r="Q42" s="161">
        <v>12</v>
      </c>
      <c r="R42" s="161">
        <v>2</v>
      </c>
      <c r="S42" s="161">
        <v>2</v>
      </c>
      <c r="T42" s="161">
        <v>8</v>
      </c>
      <c r="U42" s="161">
        <v>10</v>
      </c>
      <c r="V42" s="161">
        <v>35</v>
      </c>
      <c r="W42" s="162">
        <f t="shared" si="7"/>
        <v>-25</v>
      </c>
      <c r="X42" s="179">
        <f t="shared" si="8"/>
        <v>8</v>
      </c>
      <c r="Y42" s="187">
        <f t="shared" si="9"/>
        <v>0.66666666666666663</v>
      </c>
      <c r="Z42" s="841" t="s">
        <v>226</v>
      </c>
      <c r="AB42" s="344">
        <f t="shared" si="2"/>
        <v>33</v>
      </c>
    </row>
    <row r="43" spans="14:28" ht="26.25" customHeight="1" x14ac:dyDescent="0.25">
      <c r="N43" s="159">
        <v>34</v>
      </c>
      <c r="O43" s="160"/>
      <c r="P43" s="160" t="s">
        <v>280</v>
      </c>
      <c r="Q43" s="161">
        <v>12</v>
      </c>
      <c r="R43" s="161">
        <v>2</v>
      </c>
      <c r="S43" s="161">
        <v>1</v>
      </c>
      <c r="T43" s="161">
        <v>9</v>
      </c>
      <c r="U43" s="161">
        <v>11</v>
      </c>
      <c r="V43" s="161">
        <v>30</v>
      </c>
      <c r="W43" s="162">
        <f t="shared" si="7"/>
        <v>-19</v>
      </c>
      <c r="X43" s="179">
        <f t="shared" si="8"/>
        <v>7</v>
      </c>
      <c r="Y43" s="187">
        <f t="shared" si="9"/>
        <v>0.58333333333333337</v>
      </c>
      <c r="Z43" s="842"/>
      <c r="AB43" s="344">
        <f t="shared" si="2"/>
        <v>34</v>
      </c>
    </row>
    <row r="44" spans="14:28" ht="26.25" customHeight="1" x14ac:dyDescent="0.25">
      <c r="N44" s="159">
        <v>35</v>
      </c>
      <c r="O44" s="160"/>
      <c r="P44" s="160" t="s">
        <v>259</v>
      </c>
      <c r="Q44" s="161">
        <v>12</v>
      </c>
      <c r="R44" s="161">
        <v>1</v>
      </c>
      <c r="S44" s="161">
        <v>2</v>
      </c>
      <c r="T44" s="161">
        <v>9</v>
      </c>
      <c r="U44" s="161">
        <v>7</v>
      </c>
      <c r="V44" s="161">
        <v>35</v>
      </c>
      <c r="W44" s="162">
        <f t="shared" si="7"/>
        <v>-28</v>
      </c>
      <c r="X44" s="179">
        <f t="shared" si="8"/>
        <v>5</v>
      </c>
      <c r="Y44" s="187">
        <f t="shared" si="9"/>
        <v>0.41666666666666669</v>
      </c>
      <c r="Z44" s="842"/>
      <c r="AB44" s="344">
        <f t="shared" si="2"/>
        <v>35</v>
      </c>
    </row>
    <row r="45" spans="14:28" ht="26.25" customHeight="1" thickBot="1" x14ac:dyDescent="0.3">
      <c r="N45" s="159">
        <v>36</v>
      </c>
      <c r="O45" s="160"/>
      <c r="P45" s="160" t="s">
        <v>281</v>
      </c>
      <c r="Q45" s="161">
        <v>12</v>
      </c>
      <c r="R45" s="161">
        <v>1</v>
      </c>
      <c r="S45" s="161">
        <v>1</v>
      </c>
      <c r="T45" s="161">
        <v>10</v>
      </c>
      <c r="U45" s="161">
        <v>6</v>
      </c>
      <c r="V45" s="161">
        <v>46</v>
      </c>
      <c r="W45" s="162">
        <f t="shared" si="7"/>
        <v>-40</v>
      </c>
      <c r="X45" s="179">
        <f t="shared" si="8"/>
        <v>4</v>
      </c>
      <c r="Y45" s="187">
        <f t="shared" si="9"/>
        <v>0.33333333333333331</v>
      </c>
      <c r="Z45" s="843"/>
      <c r="AB45" s="344">
        <f t="shared" si="2"/>
        <v>36</v>
      </c>
    </row>
    <row r="46" spans="14:28" ht="26.25" customHeight="1" x14ac:dyDescent="0.25"/>
  </sheetData>
  <sheetProtection algorithmName="SHA-512" hashValue="uDtctBefwNLgREtC2qNB/j3npLJRs3jtYdyBxmgAlNTgp8EqKnV5SbsNgXZnjKhINX3VIN6AU4rE7sScYnDBow==" saltValue="vaYZ8jl49jWiZQDPRQzNKg==" spinCount="100000" sheet="1" selectLockedCells="1"/>
  <mergeCells count="21">
    <mergeCell ref="E18:K18"/>
    <mergeCell ref="Z18:Z25"/>
    <mergeCell ref="E20:K20"/>
    <mergeCell ref="Z26:Z41"/>
    <mergeCell ref="Z10:Z11"/>
    <mergeCell ref="E11:L11"/>
    <mergeCell ref="Z12:Z13"/>
    <mergeCell ref="E13:L13"/>
    <mergeCell ref="Z14:Z17"/>
    <mergeCell ref="E15:L15"/>
    <mergeCell ref="L1:O4"/>
    <mergeCell ref="C6:G6"/>
    <mergeCell ref="K6:L6"/>
    <mergeCell ref="N6:Y6"/>
    <mergeCell ref="C8:L9"/>
    <mergeCell ref="Q8:X8"/>
    <mergeCell ref="Z42:Z45"/>
    <mergeCell ref="E23:K23"/>
    <mergeCell ref="C20:C21"/>
    <mergeCell ref="L20:L21"/>
    <mergeCell ref="E21:K21"/>
  </mergeCells>
  <conditionalFormatting sqref="Q12:V12">
    <cfRule type="expression" dxfId="143" priority="23">
      <formula>$Q$11=7</formula>
    </cfRule>
  </conditionalFormatting>
  <conditionalFormatting sqref="Q11:V11">
    <cfRule type="expression" dxfId="142" priority="22">
      <formula>$Q$11=7</formula>
    </cfRule>
  </conditionalFormatting>
  <conditionalFormatting sqref="Q10:X10 X11:X12 W11:W18">
    <cfRule type="expression" dxfId="141" priority="21">
      <formula>$Q$11=7</formula>
    </cfRule>
  </conditionalFormatting>
  <conditionalFormatting sqref="Q13:V14">
    <cfRule type="expression" dxfId="140" priority="20">
      <formula>$Q$11=7</formula>
    </cfRule>
  </conditionalFormatting>
  <conditionalFormatting sqref="X13:X18">
    <cfRule type="expression" dxfId="139" priority="19">
      <formula>$Q$11=7</formula>
    </cfRule>
  </conditionalFormatting>
  <conditionalFormatting sqref="Y12">
    <cfRule type="expression" dxfId="138" priority="18">
      <formula>$Q$11=7</formula>
    </cfRule>
  </conditionalFormatting>
  <conditionalFormatting sqref="Y11">
    <cfRule type="expression" dxfId="137" priority="17">
      <formula>$Q$11=7</formula>
    </cfRule>
  </conditionalFormatting>
  <conditionalFormatting sqref="Y10">
    <cfRule type="expression" dxfId="136" priority="16">
      <formula>$Q$11=7</formula>
    </cfRule>
  </conditionalFormatting>
  <conditionalFormatting sqref="Y13:Y18">
    <cfRule type="expression" dxfId="135" priority="15">
      <formula>$Q$11=7</formula>
    </cfRule>
  </conditionalFormatting>
  <conditionalFormatting sqref="Q15:V18">
    <cfRule type="expression" dxfId="134" priority="14">
      <formula>$Q$11=7</formula>
    </cfRule>
  </conditionalFormatting>
  <conditionalFormatting sqref="W26:W45">
    <cfRule type="expression" dxfId="133" priority="13">
      <formula>$Q$11=7</formula>
    </cfRule>
  </conditionalFormatting>
  <conditionalFormatting sqref="X26:X45">
    <cfRule type="expression" dxfId="132" priority="12">
      <formula>$Q$11=7</formula>
    </cfRule>
  </conditionalFormatting>
  <conditionalFormatting sqref="Y26:Y45">
    <cfRule type="expression" dxfId="131" priority="11">
      <formula>$Q$11=7</formula>
    </cfRule>
  </conditionalFormatting>
  <conditionalFormatting sqref="Q28:V45 Q23:V26">
    <cfRule type="expression" dxfId="130" priority="10">
      <formula>$Q$11=7</formula>
    </cfRule>
  </conditionalFormatting>
  <conditionalFormatting sqref="W19:W25">
    <cfRule type="expression" dxfId="129" priority="9">
      <formula>$Q$11=7</formula>
    </cfRule>
  </conditionalFormatting>
  <conditionalFormatting sqref="X19:X25">
    <cfRule type="expression" dxfId="128" priority="8">
      <formula>$Q$11=7</formula>
    </cfRule>
  </conditionalFormatting>
  <conditionalFormatting sqref="Y19:Y25">
    <cfRule type="expression" dxfId="127" priority="7">
      <formula>$Q$11=7</formula>
    </cfRule>
  </conditionalFormatting>
  <conditionalFormatting sqref="Q19:V20">
    <cfRule type="expression" dxfId="126" priority="6">
      <formula>$Q$11=7</formula>
    </cfRule>
  </conditionalFormatting>
  <conditionalFormatting sqref="Q27:V27">
    <cfRule type="expression" dxfId="125" priority="4">
      <formula>$Q$11=7</formula>
    </cfRule>
  </conditionalFormatting>
  <conditionalFormatting sqref="Q22:V22">
    <cfRule type="expression" dxfId="124" priority="2">
      <formula>$Q$11=7</formula>
    </cfRule>
  </conditionalFormatting>
  <conditionalFormatting sqref="Q21:V21">
    <cfRule type="expression" dxfId="123"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B28"/>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6" width="4.6640625" style="55" customWidth="1"/>
    <col min="27" max="16384" width="9.109375" style="55"/>
  </cols>
  <sheetData>
    <row r="1" spans="1:28" ht="4.5" customHeight="1" x14ac:dyDescent="0.25">
      <c r="A1" s="82"/>
      <c r="B1" s="59"/>
      <c r="C1" s="57"/>
      <c r="D1" s="59"/>
      <c r="E1" s="59"/>
      <c r="F1" s="59"/>
      <c r="G1" s="59"/>
      <c r="H1" s="59"/>
      <c r="I1" s="59"/>
      <c r="J1" s="57"/>
      <c r="K1" s="57"/>
      <c r="L1" s="820" t="s">
        <v>127</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128</v>
      </c>
      <c r="D6" s="526"/>
      <c r="E6" s="526"/>
      <c r="F6" s="526"/>
      <c r="G6" s="527"/>
      <c r="H6" s="92"/>
      <c r="I6" s="92"/>
      <c r="J6" s="92"/>
      <c r="K6" s="776" t="s">
        <v>129</v>
      </c>
      <c r="L6" s="777"/>
      <c r="M6" s="92"/>
      <c r="N6" s="778" t="s">
        <v>130</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131</v>
      </c>
      <c r="Q10" s="98">
        <v>26</v>
      </c>
      <c r="R10" s="98">
        <v>18</v>
      </c>
      <c r="S10" s="98">
        <v>1</v>
      </c>
      <c r="T10" s="98">
        <v>7</v>
      </c>
      <c r="U10" s="98">
        <v>79</v>
      </c>
      <c r="V10" s="98">
        <v>34</v>
      </c>
      <c r="W10" s="99">
        <f>U10-V10</f>
        <v>45</v>
      </c>
      <c r="X10" s="100">
        <f>R10*3+S10</f>
        <v>55</v>
      </c>
      <c r="Y10" s="117">
        <f>X10/Q10</f>
        <v>2.1153846153846154</v>
      </c>
      <c r="Z10" s="747" t="s">
        <v>65</v>
      </c>
      <c r="AB10" s="344">
        <f>N10</f>
        <v>1</v>
      </c>
    </row>
    <row r="11" spans="1:28" ht="26.25" customHeight="1" thickTop="1" thickBot="1" x14ac:dyDescent="0.3">
      <c r="C11" s="64" t="s">
        <v>25</v>
      </c>
      <c r="E11" s="764" t="str">
        <f>P10</f>
        <v>Hawkz</v>
      </c>
      <c r="F11" s="764"/>
      <c r="G11" s="764"/>
      <c r="H11" s="764"/>
      <c r="I11" s="764"/>
      <c r="J11" s="764"/>
      <c r="K11" s="764"/>
      <c r="L11" s="765"/>
      <c r="N11" s="120">
        <v>2</v>
      </c>
      <c r="O11" s="121"/>
      <c r="P11" s="122" t="s">
        <v>80</v>
      </c>
      <c r="Q11" s="123">
        <v>24</v>
      </c>
      <c r="R11" s="123">
        <v>20</v>
      </c>
      <c r="S11" s="123">
        <v>2</v>
      </c>
      <c r="T11" s="123">
        <v>2</v>
      </c>
      <c r="U11" s="123">
        <v>101</v>
      </c>
      <c r="V11" s="123">
        <v>30</v>
      </c>
      <c r="W11" s="124">
        <f t="shared" ref="W11:W25" si="0">U11-V11</f>
        <v>71</v>
      </c>
      <c r="X11" s="125">
        <f t="shared" ref="X11:X25" si="1">R11*3+S11</f>
        <v>62</v>
      </c>
      <c r="Y11" s="126">
        <f>X11/Q11</f>
        <v>2.5833333333333335</v>
      </c>
      <c r="Z11" s="749"/>
      <c r="AB11" s="344">
        <f t="shared" ref="AB11:AB27" si="2">N11</f>
        <v>2</v>
      </c>
    </row>
    <row r="12" spans="1:28" ht="26.25" customHeight="1" thickTop="1" thickBot="1" x14ac:dyDescent="0.3">
      <c r="C12" s="73"/>
      <c r="D12" s="61"/>
      <c r="N12" s="127">
        <v>3</v>
      </c>
      <c r="O12" s="128"/>
      <c r="P12" s="128" t="s">
        <v>110</v>
      </c>
      <c r="Q12" s="129">
        <v>24</v>
      </c>
      <c r="R12" s="129">
        <v>19</v>
      </c>
      <c r="S12" s="129">
        <v>3</v>
      </c>
      <c r="T12" s="129">
        <v>2</v>
      </c>
      <c r="U12" s="129">
        <v>88</v>
      </c>
      <c r="V12" s="129">
        <v>21</v>
      </c>
      <c r="W12" s="130">
        <f t="shared" si="0"/>
        <v>67</v>
      </c>
      <c r="X12" s="131">
        <f t="shared" si="1"/>
        <v>60</v>
      </c>
      <c r="Y12" s="117">
        <f>X12/Q12</f>
        <v>2.5</v>
      </c>
      <c r="Z12" s="747" t="s">
        <v>66</v>
      </c>
      <c r="AB12" s="344">
        <f t="shared" si="2"/>
        <v>3</v>
      </c>
    </row>
    <row r="13" spans="1:28" ht="26.25" customHeight="1" thickTop="1" thickBot="1" x14ac:dyDescent="0.3">
      <c r="C13" s="65" t="s">
        <v>26</v>
      </c>
      <c r="D13" s="62"/>
      <c r="E13" s="766" t="str">
        <f>P11</f>
        <v>lobo</v>
      </c>
      <c r="F13" s="766"/>
      <c r="G13" s="766"/>
      <c r="H13" s="766"/>
      <c r="I13" s="766"/>
      <c r="J13" s="766"/>
      <c r="K13" s="766"/>
      <c r="L13" s="767"/>
      <c r="N13" s="105">
        <v>4</v>
      </c>
      <c r="O13" s="106"/>
      <c r="P13" s="106" t="s">
        <v>61</v>
      </c>
      <c r="Q13" s="107">
        <v>24</v>
      </c>
      <c r="R13" s="107">
        <v>10</v>
      </c>
      <c r="S13" s="107">
        <v>4</v>
      </c>
      <c r="T13" s="107">
        <v>10</v>
      </c>
      <c r="U13" s="107">
        <v>38</v>
      </c>
      <c r="V13" s="107">
        <v>39</v>
      </c>
      <c r="W13" s="108">
        <f t="shared" si="0"/>
        <v>-1</v>
      </c>
      <c r="X13" s="109">
        <f t="shared" si="1"/>
        <v>34</v>
      </c>
      <c r="Y13" s="186">
        <f>X13/Q13</f>
        <v>1.4166666666666667</v>
      </c>
      <c r="Z13" s="749"/>
      <c r="AB13" s="344">
        <f t="shared" si="2"/>
        <v>4</v>
      </c>
    </row>
    <row r="14" spans="1:28" ht="26.25" customHeight="1" thickTop="1" thickBot="1" x14ac:dyDescent="0.3">
      <c r="C14" s="73"/>
      <c r="D14" s="61"/>
      <c r="N14" s="132">
        <v>5</v>
      </c>
      <c r="O14" s="133"/>
      <c r="P14" s="134" t="s">
        <v>132</v>
      </c>
      <c r="Q14" s="135">
        <v>20</v>
      </c>
      <c r="R14" s="135">
        <v>16</v>
      </c>
      <c r="S14" s="135">
        <v>2</v>
      </c>
      <c r="T14" s="135">
        <v>2</v>
      </c>
      <c r="U14" s="135">
        <v>68</v>
      </c>
      <c r="V14" s="135">
        <v>15</v>
      </c>
      <c r="W14" s="136">
        <f t="shared" si="0"/>
        <v>53</v>
      </c>
      <c r="X14" s="137">
        <f t="shared" si="1"/>
        <v>50</v>
      </c>
      <c r="Y14" s="117">
        <f>X14/Q14</f>
        <v>2.5</v>
      </c>
      <c r="Z14" s="747" t="s">
        <v>67</v>
      </c>
      <c r="AB14" s="344">
        <f t="shared" si="2"/>
        <v>5</v>
      </c>
    </row>
    <row r="15" spans="1:28" ht="26.25" customHeight="1" thickTop="1" thickBot="1" x14ac:dyDescent="0.3">
      <c r="C15" s="66" t="s">
        <v>27</v>
      </c>
      <c r="D15" s="62"/>
      <c r="E15" s="768" t="str">
        <f>P12</f>
        <v>bobbiebobras</v>
      </c>
      <c r="F15" s="768"/>
      <c r="G15" s="768"/>
      <c r="H15" s="768"/>
      <c r="I15" s="768"/>
      <c r="J15" s="768"/>
      <c r="K15" s="768"/>
      <c r="L15" s="769"/>
      <c r="N15" s="138">
        <v>6</v>
      </c>
      <c r="O15" s="139"/>
      <c r="P15" s="140" t="s">
        <v>156</v>
      </c>
      <c r="Q15" s="141">
        <v>20</v>
      </c>
      <c r="R15" s="141">
        <v>12</v>
      </c>
      <c r="S15" s="141">
        <v>4</v>
      </c>
      <c r="T15" s="141">
        <v>4</v>
      </c>
      <c r="U15" s="141">
        <v>39</v>
      </c>
      <c r="V15" s="141">
        <v>26</v>
      </c>
      <c r="W15" s="142">
        <f t="shared" si="0"/>
        <v>13</v>
      </c>
      <c r="X15" s="143">
        <f t="shared" si="1"/>
        <v>40</v>
      </c>
      <c r="Y15" s="119">
        <f t="shared" ref="Y15:Y25" si="3">X15/Q15</f>
        <v>2</v>
      </c>
      <c r="Z15" s="748"/>
      <c r="AB15" s="344">
        <f t="shared" si="2"/>
        <v>6</v>
      </c>
    </row>
    <row r="16" spans="1:28" ht="26.25" customHeight="1" thickTop="1" thickBot="1" x14ac:dyDescent="0.3">
      <c r="E16" s="71"/>
      <c r="F16" s="55"/>
      <c r="G16" s="55"/>
      <c r="N16" s="138">
        <v>7</v>
      </c>
      <c r="O16" s="140"/>
      <c r="P16" s="140" t="s">
        <v>169</v>
      </c>
      <c r="Q16" s="141">
        <v>20</v>
      </c>
      <c r="R16" s="141">
        <v>10</v>
      </c>
      <c r="S16" s="141">
        <v>4</v>
      </c>
      <c r="T16" s="141">
        <v>6</v>
      </c>
      <c r="U16" s="141">
        <v>37</v>
      </c>
      <c r="V16" s="141">
        <v>33</v>
      </c>
      <c r="W16" s="142">
        <f t="shared" si="0"/>
        <v>4</v>
      </c>
      <c r="X16" s="143">
        <f t="shared" si="1"/>
        <v>34</v>
      </c>
      <c r="Y16" s="119">
        <f t="shared" si="3"/>
        <v>1.7</v>
      </c>
      <c r="Z16" s="748"/>
      <c r="AB16" s="344">
        <f t="shared" si="2"/>
        <v>7</v>
      </c>
    </row>
    <row r="17" spans="1:28" ht="26.25" customHeight="1" thickTop="1" thickBot="1" x14ac:dyDescent="0.3">
      <c r="C17" s="87"/>
      <c r="D17" s="88"/>
      <c r="E17" s="87"/>
      <c r="F17" s="88"/>
      <c r="G17" s="88"/>
      <c r="H17" s="87"/>
      <c r="I17" s="87"/>
      <c r="J17" s="87"/>
      <c r="K17" s="87"/>
      <c r="L17" s="87"/>
      <c r="N17" s="144">
        <v>8</v>
      </c>
      <c r="O17" s="145"/>
      <c r="P17" s="145" t="s">
        <v>178</v>
      </c>
      <c r="Q17" s="146">
        <v>20</v>
      </c>
      <c r="R17" s="146">
        <v>7</v>
      </c>
      <c r="S17" s="146">
        <v>4</v>
      </c>
      <c r="T17" s="146">
        <v>9</v>
      </c>
      <c r="U17" s="146">
        <v>46</v>
      </c>
      <c r="V17" s="146">
        <v>50</v>
      </c>
      <c r="W17" s="147">
        <f t="shared" si="0"/>
        <v>-4</v>
      </c>
      <c r="X17" s="148">
        <f t="shared" si="1"/>
        <v>25</v>
      </c>
      <c r="Y17" s="186">
        <f t="shared" si="3"/>
        <v>1.25</v>
      </c>
      <c r="Z17" s="749"/>
      <c r="AB17" s="344">
        <f t="shared" si="2"/>
        <v>8</v>
      </c>
    </row>
    <row r="18" spans="1:28" ht="26.25" customHeight="1" x14ac:dyDescent="0.25">
      <c r="A18" s="55"/>
      <c r="C18" s="83" t="s">
        <v>44</v>
      </c>
      <c r="E18" s="745" t="s">
        <v>80</v>
      </c>
      <c r="F18" s="745"/>
      <c r="G18" s="745"/>
      <c r="H18" s="745"/>
      <c r="I18" s="745"/>
      <c r="J18" s="745"/>
      <c r="K18" s="746"/>
      <c r="L18" s="166" t="s">
        <v>462</v>
      </c>
      <c r="N18" s="169">
        <v>9</v>
      </c>
      <c r="O18" s="170"/>
      <c r="P18" s="170" t="s">
        <v>85</v>
      </c>
      <c r="Q18" s="171">
        <v>18</v>
      </c>
      <c r="R18" s="171">
        <v>10</v>
      </c>
      <c r="S18" s="171">
        <v>3</v>
      </c>
      <c r="T18" s="171">
        <v>5</v>
      </c>
      <c r="U18" s="171">
        <v>44</v>
      </c>
      <c r="V18" s="171">
        <v>22</v>
      </c>
      <c r="W18" s="172">
        <f t="shared" si="0"/>
        <v>22</v>
      </c>
      <c r="X18" s="173">
        <f t="shared" si="1"/>
        <v>33</v>
      </c>
      <c r="Y18" s="117">
        <f t="shared" si="3"/>
        <v>1.8333333333333333</v>
      </c>
      <c r="Z18" s="747" t="s">
        <v>104</v>
      </c>
      <c r="AB18" s="344">
        <f t="shared" si="2"/>
        <v>9</v>
      </c>
    </row>
    <row r="19" spans="1:28" ht="26.25" customHeight="1" x14ac:dyDescent="0.25">
      <c r="A19" s="55"/>
      <c r="N19" s="174">
        <v>10</v>
      </c>
      <c r="O19" s="175"/>
      <c r="P19" s="175" t="s">
        <v>37</v>
      </c>
      <c r="Q19" s="176">
        <v>18</v>
      </c>
      <c r="R19" s="176">
        <v>8</v>
      </c>
      <c r="S19" s="176">
        <v>2</v>
      </c>
      <c r="T19" s="176">
        <v>8</v>
      </c>
      <c r="U19" s="176">
        <v>42</v>
      </c>
      <c r="V19" s="176">
        <v>38</v>
      </c>
      <c r="W19" s="177">
        <f t="shared" si="0"/>
        <v>4</v>
      </c>
      <c r="X19" s="178">
        <f t="shared" si="1"/>
        <v>26</v>
      </c>
      <c r="Y19" s="119">
        <f t="shared" si="3"/>
        <v>1.4444444444444444</v>
      </c>
      <c r="Z19" s="748"/>
      <c r="AB19" s="344">
        <f t="shared" si="2"/>
        <v>10</v>
      </c>
    </row>
    <row r="20" spans="1:28" ht="26.25" customHeight="1" x14ac:dyDescent="0.25">
      <c r="A20" s="55"/>
      <c r="C20" s="89" t="s">
        <v>43</v>
      </c>
      <c r="E20" s="750" t="s">
        <v>132</v>
      </c>
      <c r="F20" s="750"/>
      <c r="G20" s="750"/>
      <c r="H20" s="750"/>
      <c r="I20" s="750"/>
      <c r="J20" s="750"/>
      <c r="K20" s="751"/>
      <c r="L20" s="167" t="s">
        <v>106</v>
      </c>
      <c r="N20" s="174">
        <v>11</v>
      </c>
      <c r="O20" s="175"/>
      <c r="P20" s="175" t="s">
        <v>268</v>
      </c>
      <c r="Q20" s="176">
        <v>18</v>
      </c>
      <c r="R20" s="176">
        <v>7</v>
      </c>
      <c r="S20" s="176">
        <v>1</v>
      </c>
      <c r="T20" s="176">
        <v>10</v>
      </c>
      <c r="U20" s="176">
        <v>39</v>
      </c>
      <c r="V20" s="176">
        <v>35</v>
      </c>
      <c r="W20" s="177">
        <f t="shared" si="0"/>
        <v>4</v>
      </c>
      <c r="X20" s="178">
        <f t="shared" si="1"/>
        <v>22</v>
      </c>
      <c r="Y20" s="119">
        <f t="shared" si="3"/>
        <v>1.2222222222222223</v>
      </c>
      <c r="Z20" s="748"/>
      <c r="AB20" s="344">
        <f t="shared" si="2"/>
        <v>11</v>
      </c>
    </row>
    <row r="21" spans="1:28" ht="26.25" customHeight="1" x14ac:dyDescent="0.25">
      <c r="A21" s="55"/>
      <c r="N21" s="174">
        <v>12</v>
      </c>
      <c r="O21" s="175"/>
      <c r="P21" s="175" t="s">
        <v>180</v>
      </c>
      <c r="Q21" s="176">
        <v>18</v>
      </c>
      <c r="R21" s="176">
        <v>7</v>
      </c>
      <c r="S21" s="176">
        <v>1</v>
      </c>
      <c r="T21" s="176">
        <v>10</v>
      </c>
      <c r="U21" s="176">
        <v>31</v>
      </c>
      <c r="V21" s="176">
        <v>41</v>
      </c>
      <c r="W21" s="177">
        <f t="shared" si="0"/>
        <v>-10</v>
      </c>
      <c r="X21" s="178">
        <f t="shared" si="1"/>
        <v>22</v>
      </c>
      <c r="Y21" s="119">
        <f t="shared" si="3"/>
        <v>1.2222222222222223</v>
      </c>
      <c r="Z21" s="748"/>
      <c r="AB21" s="344">
        <f t="shared" si="2"/>
        <v>12</v>
      </c>
    </row>
    <row r="22" spans="1:28" ht="26.25" customHeight="1" x14ac:dyDescent="0.25">
      <c r="A22" s="55"/>
      <c r="C22" s="90" t="s">
        <v>45</v>
      </c>
      <c r="E22" s="730" t="s">
        <v>110</v>
      </c>
      <c r="F22" s="730"/>
      <c r="G22" s="730"/>
      <c r="H22" s="730"/>
      <c r="I22" s="730"/>
      <c r="J22" s="730"/>
      <c r="K22" s="731"/>
      <c r="L22" s="191" t="s">
        <v>273</v>
      </c>
      <c r="N22" s="174">
        <v>13</v>
      </c>
      <c r="O22" s="175"/>
      <c r="P22" s="175" t="s">
        <v>96</v>
      </c>
      <c r="Q22" s="176">
        <v>20</v>
      </c>
      <c r="R22" s="176">
        <v>6</v>
      </c>
      <c r="S22" s="176">
        <v>3</v>
      </c>
      <c r="T22" s="176">
        <v>11</v>
      </c>
      <c r="U22" s="176">
        <v>31</v>
      </c>
      <c r="V22" s="176">
        <v>44</v>
      </c>
      <c r="W22" s="177">
        <f t="shared" si="0"/>
        <v>-13</v>
      </c>
      <c r="X22" s="178">
        <f t="shared" si="1"/>
        <v>21</v>
      </c>
      <c r="Y22" s="119">
        <f t="shared" si="3"/>
        <v>1.05</v>
      </c>
      <c r="Z22" s="748"/>
      <c r="AB22" s="344">
        <f t="shared" si="2"/>
        <v>13</v>
      </c>
    </row>
    <row r="23" spans="1:28" ht="26.25" customHeight="1" x14ac:dyDescent="0.25">
      <c r="N23" s="174">
        <v>14</v>
      </c>
      <c r="O23" s="175"/>
      <c r="P23" s="175" t="s">
        <v>269</v>
      </c>
      <c r="Q23" s="176">
        <v>18</v>
      </c>
      <c r="R23" s="176">
        <v>4</v>
      </c>
      <c r="S23" s="176">
        <v>2</v>
      </c>
      <c r="T23" s="176">
        <v>12</v>
      </c>
      <c r="U23" s="176">
        <v>20</v>
      </c>
      <c r="V23" s="176">
        <v>50</v>
      </c>
      <c r="W23" s="177">
        <f t="shared" si="0"/>
        <v>-30</v>
      </c>
      <c r="X23" s="178">
        <f t="shared" si="1"/>
        <v>14</v>
      </c>
      <c r="Y23" s="119">
        <f t="shared" si="3"/>
        <v>0.77777777777777779</v>
      </c>
      <c r="Z23" s="748"/>
      <c r="AB23" s="344">
        <f t="shared" si="2"/>
        <v>14</v>
      </c>
    </row>
    <row r="24" spans="1:28" ht="26.25" customHeight="1" x14ac:dyDescent="0.25">
      <c r="N24" s="174">
        <v>15</v>
      </c>
      <c r="O24" s="175"/>
      <c r="P24" s="175" t="s">
        <v>270</v>
      </c>
      <c r="Q24" s="176">
        <v>18</v>
      </c>
      <c r="R24" s="176">
        <v>1</v>
      </c>
      <c r="S24" s="176">
        <v>2</v>
      </c>
      <c r="T24" s="176">
        <v>15</v>
      </c>
      <c r="U24" s="176">
        <v>15</v>
      </c>
      <c r="V24" s="176">
        <v>55</v>
      </c>
      <c r="W24" s="177">
        <f t="shared" si="0"/>
        <v>-40</v>
      </c>
      <c r="X24" s="178">
        <f t="shared" si="1"/>
        <v>5</v>
      </c>
      <c r="Y24" s="119">
        <f t="shared" si="3"/>
        <v>0.27777777777777779</v>
      </c>
      <c r="Z24" s="748"/>
      <c r="AB24" s="344">
        <f t="shared" si="2"/>
        <v>15</v>
      </c>
    </row>
    <row r="25" spans="1:28" ht="26.25" customHeight="1" thickBot="1" x14ac:dyDescent="0.3">
      <c r="N25" s="180">
        <v>16</v>
      </c>
      <c r="O25" s="181"/>
      <c r="P25" s="181" t="s">
        <v>271</v>
      </c>
      <c r="Q25" s="182">
        <v>18</v>
      </c>
      <c r="R25" s="182">
        <v>1</v>
      </c>
      <c r="S25" s="182">
        <v>1</v>
      </c>
      <c r="T25" s="182">
        <v>16</v>
      </c>
      <c r="U25" s="182">
        <v>6</v>
      </c>
      <c r="V25" s="182">
        <v>75</v>
      </c>
      <c r="W25" s="183">
        <f t="shared" si="0"/>
        <v>-69</v>
      </c>
      <c r="X25" s="184">
        <f t="shared" si="1"/>
        <v>4</v>
      </c>
      <c r="Y25" s="186">
        <f t="shared" si="3"/>
        <v>0.22222222222222221</v>
      </c>
      <c r="Z25" s="749"/>
      <c r="AB25" s="344">
        <f t="shared" si="2"/>
        <v>16</v>
      </c>
    </row>
    <row r="26" spans="1:28" ht="26.25" customHeight="1" x14ac:dyDescent="0.25">
      <c r="N26" s="149">
        <v>17</v>
      </c>
      <c r="O26" s="150"/>
      <c r="P26" s="150" t="s">
        <v>217</v>
      </c>
      <c r="Q26" s="151">
        <v>16</v>
      </c>
      <c r="R26" s="151">
        <v>0</v>
      </c>
      <c r="S26" s="151">
        <v>4</v>
      </c>
      <c r="T26" s="151">
        <v>12</v>
      </c>
      <c r="U26" s="151">
        <v>10</v>
      </c>
      <c r="V26" s="151">
        <v>45</v>
      </c>
      <c r="W26" s="152">
        <f>U26-V26</f>
        <v>-35</v>
      </c>
      <c r="X26" s="153">
        <f>R26*3+S26</f>
        <v>4</v>
      </c>
      <c r="Y26" s="117">
        <f>X26/Q26</f>
        <v>0.25</v>
      </c>
      <c r="Z26" s="841" t="s">
        <v>68</v>
      </c>
      <c r="AB26" s="344">
        <f t="shared" si="2"/>
        <v>17</v>
      </c>
    </row>
    <row r="27" spans="1:28" ht="26.25" customHeight="1" thickBot="1" x14ac:dyDescent="0.3">
      <c r="N27" s="154">
        <v>18</v>
      </c>
      <c r="O27" s="155"/>
      <c r="P27" s="155" t="s">
        <v>272</v>
      </c>
      <c r="Q27" s="156">
        <v>16</v>
      </c>
      <c r="R27" s="156">
        <v>0</v>
      </c>
      <c r="S27" s="156">
        <v>1</v>
      </c>
      <c r="T27" s="156">
        <v>15</v>
      </c>
      <c r="U27" s="156">
        <v>7</v>
      </c>
      <c r="V27" s="156">
        <v>88</v>
      </c>
      <c r="W27" s="157">
        <f>U27-V27</f>
        <v>-81</v>
      </c>
      <c r="X27" s="185">
        <f>R27*3+S27</f>
        <v>1</v>
      </c>
      <c r="Y27" s="188">
        <f>X27/Q27</f>
        <v>6.25E-2</v>
      </c>
      <c r="Z27" s="843"/>
      <c r="AB27" s="344">
        <f t="shared" si="2"/>
        <v>18</v>
      </c>
    </row>
    <row r="28" spans="1:28" ht="26.25" customHeight="1" x14ac:dyDescent="0.25">
      <c r="Z28" s="71"/>
    </row>
  </sheetData>
  <sheetProtection algorithmName="SHA-512" hashValue="ywmSytvh133pohJrlsep7rLtbptJv1l1TpXdj6T2TcQ3O6vELj8B/srfbKWmmY9vn01IrigiIaqY/LbnGxDVLg==" saltValue="yEruP8eiG1SZU9mx0RUwfQ==" spinCount="100000" sheet="1" selectLockedCells="1"/>
  <mergeCells count="17">
    <mergeCell ref="E18:K18"/>
    <mergeCell ref="Z18:Z25"/>
    <mergeCell ref="E20:K20"/>
    <mergeCell ref="E22:K22"/>
    <mergeCell ref="Z26:Z27"/>
    <mergeCell ref="Z10:Z11"/>
    <mergeCell ref="E11:L11"/>
    <mergeCell ref="Z12:Z13"/>
    <mergeCell ref="E13:L13"/>
    <mergeCell ref="Z14:Z17"/>
    <mergeCell ref="E15:L15"/>
    <mergeCell ref="L1:O4"/>
    <mergeCell ref="C6:G6"/>
    <mergeCell ref="K6:L6"/>
    <mergeCell ref="N6:Y6"/>
    <mergeCell ref="C8:L9"/>
    <mergeCell ref="Q8:X8"/>
  </mergeCells>
  <conditionalFormatting sqref="Q12:V12">
    <cfRule type="expression" dxfId="122" priority="18">
      <formula>$Q$11=7</formula>
    </cfRule>
  </conditionalFormatting>
  <conditionalFormatting sqref="Q11:V11">
    <cfRule type="expression" dxfId="121" priority="17">
      <formula>$Q$11=7</formula>
    </cfRule>
  </conditionalFormatting>
  <conditionalFormatting sqref="Q10:X10 X11:X12 W11:W18">
    <cfRule type="expression" dxfId="120" priority="16">
      <formula>$Q$11=7</formula>
    </cfRule>
  </conditionalFormatting>
  <conditionalFormatting sqref="Q13:V14">
    <cfRule type="expression" dxfId="119" priority="15">
      <formula>$Q$11=7</formula>
    </cfRule>
  </conditionalFormatting>
  <conditionalFormatting sqref="X13:X18">
    <cfRule type="expression" dxfId="118" priority="14">
      <formula>$Q$11=7</formula>
    </cfRule>
  </conditionalFormatting>
  <conditionalFormatting sqref="Y12">
    <cfRule type="expression" dxfId="117" priority="13">
      <formula>$Q$11=7</formula>
    </cfRule>
  </conditionalFormatting>
  <conditionalFormatting sqref="Y11">
    <cfRule type="expression" dxfId="116" priority="12">
      <formula>$Q$11=7</formula>
    </cfRule>
  </conditionalFormatting>
  <conditionalFormatting sqref="Y10">
    <cfRule type="expression" dxfId="115" priority="11">
      <formula>$Q$11=7</formula>
    </cfRule>
  </conditionalFormatting>
  <conditionalFormatting sqref="Y13:Y18">
    <cfRule type="expression" dxfId="114" priority="10">
      <formula>$Q$11=7</formula>
    </cfRule>
  </conditionalFormatting>
  <conditionalFormatting sqref="Q15:V18">
    <cfRule type="expression" dxfId="113" priority="9">
      <formula>$Q$11=7</formula>
    </cfRule>
  </conditionalFormatting>
  <conditionalFormatting sqref="W26:W27">
    <cfRule type="expression" dxfId="112" priority="8">
      <formula>$Q$11=7</formula>
    </cfRule>
  </conditionalFormatting>
  <conditionalFormatting sqref="X26:X27">
    <cfRule type="expression" dxfId="111" priority="7">
      <formula>$Q$11=7</formula>
    </cfRule>
  </conditionalFormatting>
  <conditionalFormatting sqref="Y26:Y27">
    <cfRule type="expression" dxfId="110" priority="6">
      <formula>$Q$11=7</formula>
    </cfRule>
  </conditionalFormatting>
  <conditionalFormatting sqref="Q21:V27">
    <cfRule type="expression" dxfId="109" priority="5">
      <formula>$Q$11=7</formula>
    </cfRule>
  </conditionalFormatting>
  <conditionalFormatting sqref="W19:W25">
    <cfRule type="expression" dxfId="108" priority="4">
      <formula>$Q$11=7</formula>
    </cfRule>
  </conditionalFormatting>
  <conditionalFormatting sqref="X19:X25">
    <cfRule type="expression" dxfId="107" priority="3">
      <formula>$Q$11=7</formula>
    </cfRule>
  </conditionalFormatting>
  <conditionalFormatting sqref="Y19:Y25">
    <cfRule type="expression" dxfId="106" priority="2">
      <formula>$Q$11=7</formula>
    </cfRule>
  </conditionalFormatting>
  <conditionalFormatting sqref="Q19:V20">
    <cfRule type="expression" dxfId="105"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B42"/>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6" width="4.6640625" style="55" customWidth="1"/>
    <col min="27" max="16384" width="9.109375" style="55"/>
  </cols>
  <sheetData>
    <row r="1" spans="1:28" ht="4.5" customHeight="1" x14ac:dyDescent="0.25">
      <c r="A1" s="82"/>
      <c r="B1" s="59"/>
      <c r="C1" s="57"/>
      <c r="D1" s="59"/>
      <c r="E1" s="59"/>
      <c r="F1" s="59"/>
      <c r="G1" s="59"/>
      <c r="H1" s="59"/>
      <c r="I1" s="59"/>
      <c r="J1" s="57"/>
      <c r="K1" s="57"/>
      <c r="L1" s="820" t="s">
        <v>120</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121</v>
      </c>
      <c r="D6" s="526"/>
      <c r="E6" s="526"/>
      <c r="F6" s="526"/>
      <c r="G6" s="527"/>
      <c r="H6" s="92"/>
      <c r="I6" s="92"/>
      <c r="J6" s="92"/>
      <c r="K6" s="776" t="s">
        <v>77</v>
      </c>
      <c r="L6" s="777"/>
      <c r="M6" s="92"/>
      <c r="N6" s="778" t="s">
        <v>122</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85</v>
      </c>
      <c r="Q10" s="98">
        <v>26</v>
      </c>
      <c r="R10" s="98">
        <v>16</v>
      </c>
      <c r="S10" s="98">
        <v>5</v>
      </c>
      <c r="T10" s="98">
        <v>5</v>
      </c>
      <c r="U10" s="98">
        <v>72</v>
      </c>
      <c r="V10" s="98">
        <v>32</v>
      </c>
      <c r="W10" s="99">
        <f>U10-V10</f>
        <v>40</v>
      </c>
      <c r="X10" s="100">
        <f>R10*3+S10</f>
        <v>53</v>
      </c>
      <c r="Y10" s="117">
        <f>X10/Q10</f>
        <v>2.0384615384615383</v>
      </c>
      <c r="Z10" s="747" t="s">
        <v>65</v>
      </c>
      <c r="AB10" s="344">
        <f>N10</f>
        <v>1</v>
      </c>
    </row>
    <row r="11" spans="1:28" ht="26.25" customHeight="1" thickTop="1" thickBot="1" x14ac:dyDescent="0.3">
      <c r="C11" s="64" t="s">
        <v>25</v>
      </c>
      <c r="E11" s="764" t="str">
        <f>P10</f>
        <v>Marin Parushev</v>
      </c>
      <c r="F11" s="764"/>
      <c r="G11" s="764"/>
      <c r="H11" s="764"/>
      <c r="I11" s="764"/>
      <c r="J11" s="764"/>
      <c r="K11" s="764"/>
      <c r="L11" s="765"/>
      <c r="N11" s="120">
        <v>2</v>
      </c>
      <c r="O11" s="121"/>
      <c r="P11" s="122" t="s">
        <v>126</v>
      </c>
      <c r="Q11" s="123">
        <v>26</v>
      </c>
      <c r="R11" s="123">
        <v>18</v>
      </c>
      <c r="S11" s="123">
        <v>4</v>
      </c>
      <c r="T11" s="123">
        <v>4</v>
      </c>
      <c r="U11" s="123">
        <v>60</v>
      </c>
      <c r="V11" s="123">
        <v>33</v>
      </c>
      <c r="W11" s="124">
        <f t="shared" ref="W11:W25" si="0">U11-V11</f>
        <v>27</v>
      </c>
      <c r="X11" s="125">
        <f t="shared" ref="X11:X25" si="1">R11*3+S11</f>
        <v>58</v>
      </c>
      <c r="Y11" s="126">
        <f>X11/Q11</f>
        <v>2.2307692307692308</v>
      </c>
      <c r="Z11" s="749"/>
      <c r="AB11" s="344">
        <f t="shared" ref="AB11:AB41" si="2">N11</f>
        <v>2</v>
      </c>
    </row>
    <row r="12" spans="1:28" ht="26.25" customHeight="1" thickTop="1" thickBot="1" x14ac:dyDescent="0.3">
      <c r="C12" s="73"/>
      <c r="D12" s="61"/>
      <c r="N12" s="127">
        <v>3</v>
      </c>
      <c r="O12" s="128"/>
      <c r="P12" s="128" t="s">
        <v>110</v>
      </c>
      <c r="Q12" s="129">
        <v>24</v>
      </c>
      <c r="R12" s="129">
        <v>17</v>
      </c>
      <c r="S12" s="129">
        <v>3</v>
      </c>
      <c r="T12" s="129">
        <v>4</v>
      </c>
      <c r="U12" s="129">
        <v>68</v>
      </c>
      <c r="V12" s="129">
        <v>25</v>
      </c>
      <c r="W12" s="130">
        <f t="shared" si="0"/>
        <v>43</v>
      </c>
      <c r="X12" s="131">
        <f t="shared" si="1"/>
        <v>54</v>
      </c>
      <c r="Y12" s="117">
        <f>X12/Q12</f>
        <v>2.25</v>
      </c>
      <c r="Z12" s="747" t="s">
        <v>66</v>
      </c>
      <c r="AB12" s="344">
        <f t="shared" si="2"/>
        <v>3</v>
      </c>
    </row>
    <row r="13" spans="1:28" ht="26.25" customHeight="1" thickTop="1" thickBot="1" x14ac:dyDescent="0.3">
      <c r="C13" s="65" t="s">
        <v>26</v>
      </c>
      <c r="D13" s="62"/>
      <c r="E13" s="766" t="str">
        <f>P11</f>
        <v>sanek</v>
      </c>
      <c r="F13" s="766"/>
      <c r="G13" s="766"/>
      <c r="H13" s="766"/>
      <c r="I13" s="766"/>
      <c r="J13" s="766"/>
      <c r="K13" s="766"/>
      <c r="L13" s="767"/>
      <c r="N13" s="105">
        <v>4</v>
      </c>
      <c r="O13" s="106"/>
      <c r="P13" s="106" t="s">
        <v>97</v>
      </c>
      <c r="Q13" s="107">
        <v>24</v>
      </c>
      <c r="R13" s="107">
        <v>15</v>
      </c>
      <c r="S13" s="107">
        <v>3</v>
      </c>
      <c r="T13" s="107">
        <v>6</v>
      </c>
      <c r="U13" s="107">
        <v>71</v>
      </c>
      <c r="V13" s="107">
        <v>31</v>
      </c>
      <c r="W13" s="108">
        <f t="shared" si="0"/>
        <v>40</v>
      </c>
      <c r="X13" s="109">
        <f t="shared" si="1"/>
        <v>48</v>
      </c>
      <c r="Y13" s="186">
        <f>X13/Q13</f>
        <v>2</v>
      </c>
      <c r="Z13" s="749"/>
      <c r="AB13" s="344">
        <f t="shared" si="2"/>
        <v>4</v>
      </c>
    </row>
    <row r="14" spans="1:28" ht="26.25" customHeight="1" thickTop="1" thickBot="1" x14ac:dyDescent="0.3">
      <c r="C14" s="73"/>
      <c r="D14" s="61"/>
      <c r="N14" s="132">
        <v>5</v>
      </c>
      <c r="O14" s="133"/>
      <c r="P14" s="134" t="s">
        <v>123</v>
      </c>
      <c r="Q14" s="135">
        <v>20</v>
      </c>
      <c r="R14" s="135">
        <v>16</v>
      </c>
      <c r="S14" s="135">
        <v>2</v>
      </c>
      <c r="T14" s="135">
        <v>2</v>
      </c>
      <c r="U14" s="135">
        <v>75</v>
      </c>
      <c r="V14" s="135">
        <v>23</v>
      </c>
      <c r="W14" s="136">
        <f t="shared" si="0"/>
        <v>52</v>
      </c>
      <c r="X14" s="137">
        <f t="shared" si="1"/>
        <v>50</v>
      </c>
      <c r="Y14" s="117">
        <f>X14/Q14</f>
        <v>2.5</v>
      </c>
      <c r="Z14" s="747" t="s">
        <v>67</v>
      </c>
      <c r="AB14" s="344">
        <f t="shared" si="2"/>
        <v>5</v>
      </c>
    </row>
    <row r="15" spans="1:28" ht="26.25" customHeight="1" thickTop="1" thickBot="1" x14ac:dyDescent="0.3">
      <c r="C15" s="66" t="s">
        <v>27</v>
      </c>
      <c r="D15" s="62"/>
      <c r="E15" s="768" t="str">
        <f>P12</f>
        <v>bobbiebobras</v>
      </c>
      <c r="F15" s="768"/>
      <c r="G15" s="768"/>
      <c r="H15" s="768"/>
      <c r="I15" s="768"/>
      <c r="J15" s="768"/>
      <c r="K15" s="768"/>
      <c r="L15" s="769"/>
      <c r="N15" s="138">
        <v>6</v>
      </c>
      <c r="O15" s="139"/>
      <c r="P15" s="140" t="s">
        <v>132</v>
      </c>
      <c r="Q15" s="141">
        <v>20</v>
      </c>
      <c r="R15" s="141">
        <v>14</v>
      </c>
      <c r="S15" s="141">
        <v>2</v>
      </c>
      <c r="T15" s="141">
        <v>4</v>
      </c>
      <c r="U15" s="141">
        <v>53</v>
      </c>
      <c r="V15" s="141">
        <v>25</v>
      </c>
      <c r="W15" s="142">
        <f t="shared" si="0"/>
        <v>28</v>
      </c>
      <c r="X15" s="143">
        <f t="shared" si="1"/>
        <v>44</v>
      </c>
      <c r="Y15" s="119">
        <f t="shared" ref="Y15:Y25" si="3">X15/Q15</f>
        <v>2.2000000000000002</v>
      </c>
      <c r="Z15" s="748"/>
      <c r="AB15" s="344">
        <f t="shared" si="2"/>
        <v>6</v>
      </c>
    </row>
    <row r="16" spans="1:28" ht="26.25" customHeight="1" thickTop="1" thickBot="1" x14ac:dyDescent="0.3">
      <c r="E16" s="71"/>
      <c r="F16" s="55"/>
      <c r="G16" s="55"/>
      <c r="N16" s="138">
        <v>7</v>
      </c>
      <c r="O16" s="140"/>
      <c r="P16" s="140" t="s">
        <v>253</v>
      </c>
      <c r="Q16" s="141">
        <v>20</v>
      </c>
      <c r="R16" s="141">
        <v>13</v>
      </c>
      <c r="S16" s="141">
        <v>2</v>
      </c>
      <c r="T16" s="141">
        <v>5</v>
      </c>
      <c r="U16" s="141">
        <v>62</v>
      </c>
      <c r="V16" s="141">
        <v>29</v>
      </c>
      <c r="W16" s="142">
        <f t="shared" si="0"/>
        <v>33</v>
      </c>
      <c r="X16" s="143">
        <f t="shared" si="1"/>
        <v>41</v>
      </c>
      <c r="Y16" s="119">
        <f t="shared" si="3"/>
        <v>2.0499999999999998</v>
      </c>
      <c r="Z16" s="748"/>
      <c r="AB16" s="344">
        <f t="shared" si="2"/>
        <v>7</v>
      </c>
    </row>
    <row r="17" spans="1:28" ht="26.25" customHeight="1" thickTop="1" thickBot="1" x14ac:dyDescent="0.3">
      <c r="C17" s="87"/>
      <c r="D17" s="88"/>
      <c r="E17" s="87"/>
      <c r="F17" s="88"/>
      <c r="G17" s="88"/>
      <c r="H17" s="87"/>
      <c r="I17" s="87"/>
      <c r="J17" s="87"/>
      <c r="K17" s="87"/>
      <c r="L17" s="87"/>
      <c r="N17" s="144">
        <v>8</v>
      </c>
      <c r="O17" s="145"/>
      <c r="P17" s="145" t="s">
        <v>94</v>
      </c>
      <c r="Q17" s="146">
        <v>22</v>
      </c>
      <c r="R17" s="146">
        <v>13</v>
      </c>
      <c r="S17" s="146">
        <v>2</v>
      </c>
      <c r="T17" s="146">
        <v>7</v>
      </c>
      <c r="U17" s="146">
        <v>59</v>
      </c>
      <c r="V17" s="146">
        <v>26</v>
      </c>
      <c r="W17" s="147">
        <f t="shared" si="0"/>
        <v>33</v>
      </c>
      <c r="X17" s="148">
        <f t="shared" si="1"/>
        <v>41</v>
      </c>
      <c r="Y17" s="186">
        <f t="shared" si="3"/>
        <v>1.8636363636363635</v>
      </c>
      <c r="Z17" s="749"/>
      <c r="AB17" s="344">
        <f t="shared" si="2"/>
        <v>8</v>
      </c>
    </row>
    <row r="18" spans="1:28" ht="26.25" customHeight="1" x14ac:dyDescent="0.25">
      <c r="A18" s="55"/>
      <c r="C18" s="83" t="s">
        <v>44</v>
      </c>
      <c r="E18" s="745" t="s">
        <v>123</v>
      </c>
      <c r="F18" s="745"/>
      <c r="G18" s="745"/>
      <c r="H18" s="745"/>
      <c r="I18" s="745"/>
      <c r="J18" s="745"/>
      <c r="K18" s="746"/>
      <c r="L18" s="166" t="s">
        <v>124</v>
      </c>
      <c r="N18" s="169">
        <v>9</v>
      </c>
      <c r="O18" s="170"/>
      <c r="P18" s="170" t="s">
        <v>80</v>
      </c>
      <c r="Q18" s="171">
        <v>18</v>
      </c>
      <c r="R18" s="171">
        <v>15</v>
      </c>
      <c r="S18" s="171">
        <v>1</v>
      </c>
      <c r="T18" s="171">
        <v>2</v>
      </c>
      <c r="U18" s="171">
        <v>63</v>
      </c>
      <c r="V18" s="171">
        <v>24</v>
      </c>
      <c r="W18" s="172">
        <f t="shared" si="0"/>
        <v>39</v>
      </c>
      <c r="X18" s="173">
        <f t="shared" si="1"/>
        <v>46</v>
      </c>
      <c r="Y18" s="117">
        <f t="shared" si="3"/>
        <v>2.5555555555555554</v>
      </c>
      <c r="Z18" s="747" t="s">
        <v>104</v>
      </c>
      <c r="AB18" s="344">
        <f t="shared" si="2"/>
        <v>9</v>
      </c>
    </row>
    <row r="19" spans="1:28" ht="26.25" customHeight="1" x14ac:dyDescent="0.25">
      <c r="A19" s="55"/>
      <c r="N19" s="174">
        <v>10</v>
      </c>
      <c r="O19" s="175"/>
      <c r="P19" s="175" t="s">
        <v>37</v>
      </c>
      <c r="Q19" s="176">
        <v>18</v>
      </c>
      <c r="R19" s="176">
        <v>13</v>
      </c>
      <c r="S19" s="176">
        <v>2</v>
      </c>
      <c r="T19" s="176">
        <v>3</v>
      </c>
      <c r="U19" s="176">
        <v>51</v>
      </c>
      <c r="V19" s="176">
        <v>26</v>
      </c>
      <c r="W19" s="177">
        <f t="shared" si="0"/>
        <v>25</v>
      </c>
      <c r="X19" s="178">
        <f t="shared" si="1"/>
        <v>41</v>
      </c>
      <c r="Y19" s="119">
        <f t="shared" si="3"/>
        <v>2.2777777777777777</v>
      </c>
      <c r="Z19" s="748"/>
      <c r="AB19" s="344">
        <f t="shared" si="2"/>
        <v>10</v>
      </c>
    </row>
    <row r="20" spans="1:28" ht="26.25" customHeight="1" x14ac:dyDescent="0.25">
      <c r="A20" s="55"/>
      <c r="C20" s="89" t="s">
        <v>43</v>
      </c>
      <c r="E20" s="750" t="s">
        <v>110</v>
      </c>
      <c r="F20" s="750"/>
      <c r="G20" s="750"/>
      <c r="H20" s="750"/>
      <c r="I20" s="750"/>
      <c r="J20" s="750"/>
      <c r="K20" s="751"/>
      <c r="L20" s="167" t="s">
        <v>125</v>
      </c>
      <c r="N20" s="174">
        <v>11</v>
      </c>
      <c r="O20" s="175"/>
      <c r="P20" s="175" t="s">
        <v>231</v>
      </c>
      <c r="Q20" s="176">
        <v>20</v>
      </c>
      <c r="R20" s="176">
        <v>13</v>
      </c>
      <c r="S20" s="176">
        <v>2</v>
      </c>
      <c r="T20" s="176">
        <v>5</v>
      </c>
      <c r="U20" s="176">
        <v>41</v>
      </c>
      <c r="V20" s="176">
        <v>28</v>
      </c>
      <c r="W20" s="177">
        <f t="shared" si="0"/>
        <v>13</v>
      </c>
      <c r="X20" s="178">
        <f t="shared" si="1"/>
        <v>41</v>
      </c>
      <c r="Y20" s="119">
        <f t="shared" si="3"/>
        <v>2.0499999999999998</v>
      </c>
      <c r="Z20" s="748"/>
      <c r="AB20" s="344">
        <f t="shared" si="2"/>
        <v>11</v>
      </c>
    </row>
    <row r="21" spans="1:28" ht="26.25" customHeight="1" thickBot="1" x14ac:dyDescent="0.3">
      <c r="A21" s="55"/>
      <c r="N21" s="174">
        <v>12</v>
      </c>
      <c r="O21" s="175"/>
      <c r="P21" s="175" t="s">
        <v>119</v>
      </c>
      <c r="Q21" s="176">
        <v>18</v>
      </c>
      <c r="R21" s="176">
        <v>11</v>
      </c>
      <c r="S21" s="176">
        <v>1</v>
      </c>
      <c r="T21" s="176">
        <v>6</v>
      </c>
      <c r="U21" s="176">
        <v>67</v>
      </c>
      <c r="V21" s="176">
        <v>31</v>
      </c>
      <c r="W21" s="177">
        <f t="shared" si="0"/>
        <v>36</v>
      </c>
      <c r="X21" s="178">
        <f t="shared" si="1"/>
        <v>34</v>
      </c>
      <c r="Y21" s="119">
        <f t="shared" si="3"/>
        <v>1.8888888888888888</v>
      </c>
      <c r="Z21" s="748"/>
      <c r="AB21" s="344">
        <f t="shared" si="2"/>
        <v>12</v>
      </c>
    </row>
    <row r="22" spans="1:28" ht="26.25" customHeight="1" thickTop="1" thickBot="1" x14ac:dyDescent="0.3">
      <c r="A22" s="55"/>
      <c r="C22" s="732" t="s">
        <v>45</v>
      </c>
      <c r="E22" s="730" t="s">
        <v>119</v>
      </c>
      <c r="F22" s="730"/>
      <c r="G22" s="730"/>
      <c r="H22" s="730"/>
      <c r="I22" s="730"/>
      <c r="J22" s="730"/>
      <c r="K22" s="731"/>
      <c r="L22" s="192" t="s">
        <v>264</v>
      </c>
      <c r="N22" s="174">
        <v>13</v>
      </c>
      <c r="O22" s="175"/>
      <c r="P22" s="175" t="s">
        <v>170</v>
      </c>
      <c r="Q22" s="176">
        <v>18</v>
      </c>
      <c r="R22" s="176">
        <v>10</v>
      </c>
      <c r="S22" s="176">
        <v>2</v>
      </c>
      <c r="T22" s="176">
        <v>6</v>
      </c>
      <c r="U22" s="176">
        <v>43</v>
      </c>
      <c r="V22" s="176">
        <v>30</v>
      </c>
      <c r="W22" s="177">
        <f t="shared" si="0"/>
        <v>13</v>
      </c>
      <c r="X22" s="178">
        <f t="shared" si="1"/>
        <v>32</v>
      </c>
      <c r="Y22" s="119">
        <f t="shared" si="3"/>
        <v>1.7777777777777777</v>
      </c>
      <c r="Z22" s="748"/>
      <c r="AB22" s="344">
        <f t="shared" si="2"/>
        <v>13</v>
      </c>
    </row>
    <row r="23" spans="1:28" ht="26.25" customHeight="1" thickTop="1" thickBot="1" x14ac:dyDescent="0.3">
      <c r="C23" s="732"/>
      <c r="E23" s="861" t="s">
        <v>80</v>
      </c>
      <c r="F23" s="861"/>
      <c r="G23" s="861"/>
      <c r="H23" s="861"/>
      <c r="I23" s="861"/>
      <c r="J23" s="861"/>
      <c r="K23" s="862"/>
      <c r="L23" s="192" t="s">
        <v>265</v>
      </c>
      <c r="N23" s="174">
        <v>14</v>
      </c>
      <c r="O23" s="175"/>
      <c r="P23" s="175" t="s">
        <v>254</v>
      </c>
      <c r="Q23" s="176">
        <v>18</v>
      </c>
      <c r="R23" s="176">
        <v>8</v>
      </c>
      <c r="S23" s="176">
        <v>1</v>
      </c>
      <c r="T23" s="176">
        <v>9</v>
      </c>
      <c r="U23" s="176">
        <v>45</v>
      </c>
      <c r="V23" s="176">
        <v>41</v>
      </c>
      <c r="W23" s="177">
        <f t="shared" si="0"/>
        <v>4</v>
      </c>
      <c r="X23" s="178">
        <f t="shared" si="1"/>
        <v>25</v>
      </c>
      <c r="Y23" s="119">
        <f t="shared" si="3"/>
        <v>1.3888888888888888</v>
      </c>
      <c r="Z23" s="748"/>
      <c r="AB23" s="344">
        <f t="shared" si="2"/>
        <v>14</v>
      </c>
    </row>
    <row r="24" spans="1:28" ht="26.25" customHeight="1" thickTop="1" thickBot="1" x14ac:dyDescent="0.3">
      <c r="C24" s="732"/>
      <c r="E24" s="861" t="s">
        <v>123</v>
      </c>
      <c r="F24" s="861"/>
      <c r="G24" s="861"/>
      <c r="H24" s="861"/>
      <c r="I24" s="861"/>
      <c r="J24" s="861"/>
      <c r="K24" s="862"/>
      <c r="L24" s="192" t="s">
        <v>266</v>
      </c>
      <c r="N24" s="174">
        <v>15</v>
      </c>
      <c r="O24" s="175"/>
      <c r="P24" s="175" t="s">
        <v>156</v>
      </c>
      <c r="Q24" s="176">
        <v>20</v>
      </c>
      <c r="R24" s="176">
        <v>8</v>
      </c>
      <c r="S24" s="176">
        <v>3</v>
      </c>
      <c r="T24" s="176">
        <v>9</v>
      </c>
      <c r="U24" s="176">
        <v>40</v>
      </c>
      <c r="V24" s="176">
        <v>37</v>
      </c>
      <c r="W24" s="177">
        <f t="shared" si="0"/>
        <v>3</v>
      </c>
      <c r="X24" s="178">
        <f t="shared" si="1"/>
        <v>27</v>
      </c>
      <c r="Y24" s="119">
        <f t="shared" si="3"/>
        <v>1.35</v>
      </c>
      <c r="Z24" s="748"/>
      <c r="AB24" s="344">
        <f t="shared" si="2"/>
        <v>15</v>
      </c>
    </row>
    <row r="25" spans="1:28" ht="26.25" customHeight="1" thickTop="1" thickBot="1" x14ac:dyDescent="0.3">
      <c r="C25" s="732"/>
      <c r="E25" s="861" t="s">
        <v>253</v>
      </c>
      <c r="F25" s="861"/>
      <c r="G25" s="861"/>
      <c r="H25" s="861"/>
      <c r="I25" s="861"/>
      <c r="J25" s="861"/>
      <c r="K25" s="862"/>
      <c r="L25" s="192" t="s">
        <v>267</v>
      </c>
      <c r="N25" s="180">
        <v>16</v>
      </c>
      <c r="O25" s="181"/>
      <c r="P25" s="181" t="s">
        <v>224</v>
      </c>
      <c r="Q25" s="182">
        <v>18</v>
      </c>
      <c r="R25" s="182">
        <v>7</v>
      </c>
      <c r="S25" s="182">
        <v>2</v>
      </c>
      <c r="T25" s="182">
        <v>9</v>
      </c>
      <c r="U25" s="182">
        <v>35</v>
      </c>
      <c r="V25" s="182">
        <v>39</v>
      </c>
      <c r="W25" s="183">
        <f t="shared" si="0"/>
        <v>-4</v>
      </c>
      <c r="X25" s="184">
        <f t="shared" si="1"/>
        <v>23</v>
      </c>
      <c r="Y25" s="186">
        <f t="shared" si="3"/>
        <v>1.2777777777777777</v>
      </c>
      <c r="Z25" s="749"/>
      <c r="AB25" s="344">
        <f t="shared" si="2"/>
        <v>16</v>
      </c>
    </row>
    <row r="26" spans="1:28" ht="26.25" customHeight="1" thickTop="1" x14ac:dyDescent="0.25">
      <c r="N26" s="200">
        <v>17</v>
      </c>
      <c r="O26" s="201"/>
      <c r="P26" s="201" t="s">
        <v>61</v>
      </c>
      <c r="Q26" s="202">
        <v>16</v>
      </c>
      <c r="R26" s="202">
        <v>8</v>
      </c>
      <c r="S26" s="202">
        <v>1</v>
      </c>
      <c r="T26" s="202">
        <v>7</v>
      </c>
      <c r="U26" s="202">
        <v>36</v>
      </c>
      <c r="V26" s="202">
        <v>35</v>
      </c>
      <c r="W26" s="203">
        <f>U26-V26</f>
        <v>1</v>
      </c>
      <c r="X26" s="204">
        <f>R26*3+S26</f>
        <v>25</v>
      </c>
      <c r="Y26" s="117">
        <f>X26/Q26</f>
        <v>1.5625</v>
      </c>
      <c r="Z26" s="841" t="s">
        <v>227</v>
      </c>
      <c r="AB26" s="344">
        <f t="shared" si="2"/>
        <v>17</v>
      </c>
    </row>
    <row r="27" spans="1:28" ht="26.25" customHeight="1" x14ac:dyDescent="0.25">
      <c r="N27" s="205">
        <v>18</v>
      </c>
      <c r="O27" s="206"/>
      <c r="P27" s="206" t="s">
        <v>91</v>
      </c>
      <c r="Q27" s="207">
        <v>16</v>
      </c>
      <c r="R27" s="207">
        <v>7</v>
      </c>
      <c r="S27" s="207">
        <v>3</v>
      </c>
      <c r="T27" s="207">
        <v>6</v>
      </c>
      <c r="U27" s="207">
        <v>36</v>
      </c>
      <c r="V27" s="207">
        <v>28</v>
      </c>
      <c r="W27" s="208">
        <f>U27-V27</f>
        <v>8</v>
      </c>
      <c r="X27" s="209">
        <f>R27*3+S27</f>
        <v>24</v>
      </c>
      <c r="Y27" s="187">
        <f>X27/Q27</f>
        <v>1.5</v>
      </c>
      <c r="Z27" s="842"/>
      <c r="AB27" s="344">
        <f t="shared" si="2"/>
        <v>18</v>
      </c>
    </row>
    <row r="28" spans="1:28" ht="26.25" customHeight="1" x14ac:dyDescent="0.25">
      <c r="N28" s="205">
        <v>19</v>
      </c>
      <c r="O28" s="206"/>
      <c r="P28" s="206" t="s">
        <v>255</v>
      </c>
      <c r="Q28" s="207">
        <v>18</v>
      </c>
      <c r="R28" s="207">
        <v>6</v>
      </c>
      <c r="S28" s="207">
        <v>3</v>
      </c>
      <c r="T28" s="207">
        <v>9</v>
      </c>
      <c r="U28" s="207">
        <v>31</v>
      </c>
      <c r="V28" s="207">
        <v>36</v>
      </c>
      <c r="W28" s="208">
        <f t="shared" ref="W28:W39" si="4">U28-V28</f>
        <v>-5</v>
      </c>
      <c r="X28" s="209">
        <f t="shared" ref="X28:X39" si="5">R28*3+S28</f>
        <v>21</v>
      </c>
      <c r="Y28" s="187">
        <f t="shared" ref="Y28:Y39" si="6">X28/Q28</f>
        <v>1.1666666666666667</v>
      </c>
      <c r="Z28" s="842"/>
      <c r="AB28" s="344">
        <f t="shared" si="2"/>
        <v>19</v>
      </c>
    </row>
    <row r="29" spans="1:28" ht="26.25" customHeight="1" x14ac:dyDescent="0.25">
      <c r="N29" s="205">
        <v>20</v>
      </c>
      <c r="O29" s="206"/>
      <c r="P29" s="206" t="s">
        <v>256</v>
      </c>
      <c r="Q29" s="207">
        <v>16</v>
      </c>
      <c r="R29" s="207">
        <v>5</v>
      </c>
      <c r="S29" s="207">
        <v>1</v>
      </c>
      <c r="T29" s="207">
        <v>10</v>
      </c>
      <c r="U29" s="207">
        <v>19</v>
      </c>
      <c r="V29" s="207">
        <v>35</v>
      </c>
      <c r="W29" s="208">
        <f t="shared" si="4"/>
        <v>-16</v>
      </c>
      <c r="X29" s="209">
        <f t="shared" si="5"/>
        <v>16</v>
      </c>
      <c r="Y29" s="187">
        <f t="shared" si="6"/>
        <v>1</v>
      </c>
      <c r="Z29" s="842"/>
      <c r="AB29" s="344">
        <f t="shared" si="2"/>
        <v>20</v>
      </c>
    </row>
    <row r="30" spans="1:28" ht="26.25" customHeight="1" x14ac:dyDescent="0.25">
      <c r="N30" s="205">
        <v>21</v>
      </c>
      <c r="O30" s="206"/>
      <c r="P30" s="206" t="s">
        <v>178</v>
      </c>
      <c r="Q30" s="207">
        <v>16</v>
      </c>
      <c r="R30" s="207">
        <v>5</v>
      </c>
      <c r="S30" s="207">
        <v>1</v>
      </c>
      <c r="T30" s="207">
        <v>10</v>
      </c>
      <c r="U30" s="207">
        <v>25</v>
      </c>
      <c r="V30" s="207">
        <v>40</v>
      </c>
      <c r="W30" s="208">
        <f t="shared" si="4"/>
        <v>-15</v>
      </c>
      <c r="X30" s="209">
        <f t="shared" si="5"/>
        <v>16</v>
      </c>
      <c r="Y30" s="187">
        <f t="shared" si="6"/>
        <v>1</v>
      </c>
      <c r="Z30" s="842"/>
      <c r="AB30" s="344">
        <f t="shared" si="2"/>
        <v>21</v>
      </c>
    </row>
    <row r="31" spans="1:28" ht="26.25" customHeight="1" x14ac:dyDescent="0.25">
      <c r="N31" s="205">
        <v>22</v>
      </c>
      <c r="O31" s="206"/>
      <c r="P31" s="206" t="s">
        <v>236</v>
      </c>
      <c r="Q31" s="207">
        <v>16</v>
      </c>
      <c r="R31" s="207">
        <v>5</v>
      </c>
      <c r="S31" s="207">
        <v>1</v>
      </c>
      <c r="T31" s="207">
        <v>10</v>
      </c>
      <c r="U31" s="207">
        <v>27</v>
      </c>
      <c r="V31" s="207">
        <v>51</v>
      </c>
      <c r="W31" s="208">
        <f t="shared" si="4"/>
        <v>-24</v>
      </c>
      <c r="X31" s="209">
        <f t="shared" si="5"/>
        <v>16</v>
      </c>
      <c r="Y31" s="187">
        <f t="shared" si="6"/>
        <v>1</v>
      </c>
      <c r="Z31" s="842"/>
      <c r="AB31" s="344">
        <f t="shared" si="2"/>
        <v>22</v>
      </c>
    </row>
    <row r="32" spans="1:28" ht="26.25" customHeight="1" x14ac:dyDescent="0.25">
      <c r="N32" s="205">
        <v>23</v>
      </c>
      <c r="O32" s="206"/>
      <c r="P32" s="206" t="s">
        <v>174</v>
      </c>
      <c r="Q32" s="207">
        <v>16</v>
      </c>
      <c r="R32" s="207">
        <v>5</v>
      </c>
      <c r="S32" s="207">
        <v>0</v>
      </c>
      <c r="T32" s="207">
        <v>11</v>
      </c>
      <c r="U32" s="207">
        <v>20</v>
      </c>
      <c r="V32" s="207">
        <v>34</v>
      </c>
      <c r="W32" s="208">
        <f t="shared" si="4"/>
        <v>-14</v>
      </c>
      <c r="X32" s="209">
        <f t="shared" si="5"/>
        <v>15</v>
      </c>
      <c r="Y32" s="187">
        <f t="shared" si="6"/>
        <v>0.9375</v>
      </c>
      <c r="Z32" s="842"/>
      <c r="AB32" s="344">
        <f t="shared" si="2"/>
        <v>23</v>
      </c>
    </row>
    <row r="33" spans="14:28" ht="26.25" customHeight="1" x14ac:dyDescent="0.25">
      <c r="N33" s="205">
        <v>24</v>
      </c>
      <c r="O33" s="206"/>
      <c r="P33" s="206" t="s">
        <v>257</v>
      </c>
      <c r="Q33" s="207">
        <v>16</v>
      </c>
      <c r="R33" s="207">
        <v>4</v>
      </c>
      <c r="S33" s="207">
        <v>2</v>
      </c>
      <c r="T33" s="207">
        <v>10</v>
      </c>
      <c r="U33" s="207">
        <v>23</v>
      </c>
      <c r="V33" s="207">
        <v>48</v>
      </c>
      <c r="W33" s="208">
        <f t="shared" si="4"/>
        <v>-25</v>
      </c>
      <c r="X33" s="209">
        <f t="shared" si="5"/>
        <v>14</v>
      </c>
      <c r="Y33" s="187">
        <f t="shared" si="6"/>
        <v>0.875</v>
      </c>
      <c r="Z33" s="842"/>
      <c r="AB33" s="344">
        <f t="shared" si="2"/>
        <v>24</v>
      </c>
    </row>
    <row r="34" spans="14:28" ht="26.25" customHeight="1" x14ac:dyDescent="0.25">
      <c r="N34" s="205">
        <v>25</v>
      </c>
      <c r="O34" s="206"/>
      <c r="P34" s="206" t="s">
        <v>172</v>
      </c>
      <c r="Q34" s="207">
        <v>16</v>
      </c>
      <c r="R34" s="207">
        <v>3</v>
      </c>
      <c r="S34" s="207">
        <v>2</v>
      </c>
      <c r="T34" s="207">
        <v>11</v>
      </c>
      <c r="U34" s="207">
        <v>14</v>
      </c>
      <c r="V34" s="207">
        <v>44</v>
      </c>
      <c r="W34" s="208">
        <f t="shared" si="4"/>
        <v>-30</v>
      </c>
      <c r="X34" s="209">
        <f t="shared" si="5"/>
        <v>11</v>
      </c>
      <c r="Y34" s="187">
        <f t="shared" si="6"/>
        <v>0.6875</v>
      </c>
      <c r="Z34" s="842"/>
      <c r="AB34" s="344">
        <f t="shared" si="2"/>
        <v>25</v>
      </c>
    </row>
    <row r="35" spans="14:28" ht="26.25" customHeight="1" x14ac:dyDescent="0.25">
      <c r="N35" s="205">
        <v>26</v>
      </c>
      <c r="O35" s="206"/>
      <c r="P35" s="206" t="s">
        <v>258</v>
      </c>
      <c r="Q35" s="207">
        <v>16</v>
      </c>
      <c r="R35" s="207">
        <v>3</v>
      </c>
      <c r="S35" s="207">
        <v>2</v>
      </c>
      <c r="T35" s="207">
        <v>11</v>
      </c>
      <c r="U35" s="207">
        <v>19</v>
      </c>
      <c r="V35" s="207">
        <v>44</v>
      </c>
      <c r="W35" s="208">
        <f t="shared" si="4"/>
        <v>-25</v>
      </c>
      <c r="X35" s="209">
        <f t="shared" si="5"/>
        <v>11</v>
      </c>
      <c r="Y35" s="187">
        <f t="shared" si="6"/>
        <v>0.6875</v>
      </c>
      <c r="Z35" s="842"/>
      <c r="AB35" s="344">
        <f t="shared" si="2"/>
        <v>26</v>
      </c>
    </row>
    <row r="36" spans="14:28" ht="26.25" customHeight="1" x14ac:dyDescent="0.25">
      <c r="N36" s="205">
        <v>27</v>
      </c>
      <c r="O36" s="206"/>
      <c r="P36" s="206" t="s">
        <v>180</v>
      </c>
      <c r="Q36" s="207">
        <v>16</v>
      </c>
      <c r="R36" s="207">
        <v>3</v>
      </c>
      <c r="S36" s="207">
        <v>0</v>
      </c>
      <c r="T36" s="207">
        <v>13</v>
      </c>
      <c r="U36" s="207">
        <v>19</v>
      </c>
      <c r="V36" s="207">
        <v>35</v>
      </c>
      <c r="W36" s="208">
        <f t="shared" si="4"/>
        <v>-16</v>
      </c>
      <c r="X36" s="209">
        <f t="shared" si="5"/>
        <v>9</v>
      </c>
      <c r="Y36" s="187">
        <f t="shared" si="6"/>
        <v>0.5625</v>
      </c>
      <c r="Z36" s="842"/>
      <c r="AB36" s="344">
        <f t="shared" si="2"/>
        <v>27</v>
      </c>
    </row>
    <row r="37" spans="14:28" ht="26.25" customHeight="1" x14ac:dyDescent="0.25">
      <c r="N37" s="205">
        <v>28</v>
      </c>
      <c r="O37" s="206"/>
      <c r="P37" s="206" t="s">
        <v>259</v>
      </c>
      <c r="Q37" s="207">
        <v>16</v>
      </c>
      <c r="R37" s="207">
        <v>2</v>
      </c>
      <c r="S37" s="207">
        <v>0</v>
      </c>
      <c r="T37" s="207">
        <v>14</v>
      </c>
      <c r="U37" s="207">
        <v>13</v>
      </c>
      <c r="V37" s="207">
        <v>64</v>
      </c>
      <c r="W37" s="208">
        <f t="shared" si="4"/>
        <v>-51</v>
      </c>
      <c r="X37" s="209">
        <f t="shared" si="5"/>
        <v>6</v>
      </c>
      <c r="Y37" s="187">
        <f t="shared" si="6"/>
        <v>0.375</v>
      </c>
      <c r="Z37" s="842"/>
      <c r="AB37" s="344">
        <f t="shared" si="2"/>
        <v>28</v>
      </c>
    </row>
    <row r="38" spans="14:28" ht="26.25" customHeight="1" x14ac:dyDescent="0.25">
      <c r="N38" s="205">
        <v>29</v>
      </c>
      <c r="O38" s="206"/>
      <c r="P38" s="206" t="s">
        <v>260</v>
      </c>
      <c r="Q38" s="207">
        <v>16</v>
      </c>
      <c r="R38" s="207">
        <v>1</v>
      </c>
      <c r="S38" s="207">
        <v>2</v>
      </c>
      <c r="T38" s="207">
        <v>13</v>
      </c>
      <c r="U38" s="207">
        <v>15</v>
      </c>
      <c r="V38" s="207">
        <v>65</v>
      </c>
      <c r="W38" s="208">
        <f t="shared" si="4"/>
        <v>-50</v>
      </c>
      <c r="X38" s="209">
        <f t="shared" si="5"/>
        <v>5</v>
      </c>
      <c r="Y38" s="187">
        <f t="shared" si="6"/>
        <v>0.3125</v>
      </c>
      <c r="Z38" s="842"/>
      <c r="AB38" s="344">
        <f t="shared" si="2"/>
        <v>29</v>
      </c>
    </row>
    <row r="39" spans="14:28" ht="26.25" customHeight="1" x14ac:dyDescent="0.25">
      <c r="N39" s="205">
        <v>30</v>
      </c>
      <c r="O39" s="206"/>
      <c r="P39" s="206" t="s">
        <v>261</v>
      </c>
      <c r="Q39" s="207">
        <v>16</v>
      </c>
      <c r="R39" s="207">
        <v>1</v>
      </c>
      <c r="S39" s="207">
        <v>1</v>
      </c>
      <c r="T39" s="207">
        <v>14</v>
      </c>
      <c r="U39" s="207">
        <v>17</v>
      </c>
      <c r="V39" s="207">
        <v>66</v>
      </c>
      <c r="W39" s="208">
        <f t="shared" si="4"/>
        <v>-49</v>
      </c>
      <c r="X39" s="209">
        <f t="shared" si="5"/>
        <v>4</v>
      </c>
      <c r="Y39" s="187">
        <f t="shared" si="6"/>
        <v>0.25</v>
      </c>
      <c r="Z39" s="842"/>
      <c r="AB39" s="344">
        <f t="shared" si="2"/>
        <v>30</v>
      </c>
    </row>
    <row r="40" spans="14:28" ht="26.25" customHeight="1" x14ac:dyDescent="0.25">
      <c r="N40" s="205">
        <v>31</v>
      </c>
      <c r="O40" s="206"/>
      <c r="P40" s="206" t="s">
        <v>262</v>
      </c>
      <c r="Q40" s="207">
        <v>16</v>
      </c>
      <c r="R40" s="207">
        <v>0</v>
      </c>
      <c r="S40" s="207">
        <v>2</v>
      </c>
      <c r="T40" s="207">
        <v>14</v>
      </c>
      <c r="U40" s="207">
        <v>4</v>
      </c>
      <c r="V40" s="207">
        <v>66</v>
      </c>
      <c r="W40" s="208">
        <f t="shared" ref="W40" si="7">U40-V40</f>
        <v>-62</v>
      </c>
      <c r="X40" s="209">
        <f t="shared" ref="X40" si="8">R40*3+S40</f>
        <v>2</v>
      </c>
      <c r="Y40" s="187">
        <f t="shared" ref="Y40" si="9">X40/Q40</f>
        <v>0.125</v>
      </c>
      <c r="Z40" s="842"/>
      <c r="AB40" s="344">
        <f t="shared" si="2"/>
        <v>31</v>
      </c>
    </row>
    <row r="41" spans="14:28" ht="26.25" customHeight="1" thickBot="1" x14ac:dyDescent="0.3">
      <c r="N41" s="250">
        <v>32</v>
      </c>
      <c r="O41" s="251"/>
      <c r="P41" s="251" t="s">
        <v>263</v>
      </c>
      <c r="Q41" s="252">
        <v>16</v>
      </c>
      <c r="R41" s="252">
        <v>0</v>
      </c>
      <c r="S41" s="252">
        <v>0</v>
      </c>
      <c r="T41" s="252">
        <v>16</v>
      </c>
      <c r="U41" s="252">
        <v>4</v>
      </c>
      <c r="V41" s="252">
        <v>56</v>
      </c>
      <c r="W41" s="253">
        <f t="shared" ref="W41" si="10">U41-V41</f>
        <v>-52</v>
      </c>
      <c r="X41" s="254">
        <f t="shared" ref="X41" si="11">R41*3+S41</f>
        <v>0</v>
      </c>
      <c r="Y41" s="188">
        <f t="shared" ref="Y41" si="12">X41/Q41</f>
        <v>0</v>
      </c>
      <c r="Z41" s="843"/>
      <c r="AB41" s="344">
        <f t="shared" si="2"/>
        <v>32</v>
      </c>
    </row>
    <row r="42" spans="14:28" ht="26.25" customHeight="1" x14ac:dyDescent="0.25"/>
  </sheetData>
  <sheetProtection algorithmName="SHA-512" hashValue="f5suBVLTbfyo+0T2hNziPzHWQMN/YL+zuXo4Zl2cmXHDaep+5peluMRkdMTPFxmEZddrJ2b9SWFErhDa+pl6VQ==" saltValue="5b5bAkXpbwJI/y7O97gPuA==" spinCount="100000" sheet="1" selectLockedCells="1"/>
  <mergeCells count="21">
    <mergeCell ref="Z18:Z25"/>
    <mergeCell ref="E20:K20"/>
    <mergeCell ref="E22:K22"/>
    <mergeCell ref="Z26:Z41"/>
    <mergeCell ref="E23:K23"/>
    <mergeCell ref="E24:K24"/>
    <mergeCell ref="E25:K25"/>
    <mergeCell ref="Z10:Z11"/>
    <mergeCell ref="E11:L11"/>
    <mergeCell ref="Z12:Z13"/>
    <mergeCell ref="E13:L13"/>
    <mergeCell ref="Z14:Z17"/>
    <mergeCell ref="E15:L15"/>
    <mergeCell ref="C22:C25"/>
    <mergeCell ref="L1:O4"/>
    <mergeCell ref="C6:G6"/>
    <mergeCell ref="K6:L6"/>
    <mergeCell ref="N6:Y6"/>
    <mergeCell ref="C8:L9"/>
    <mergeCell ref="Q8:X8"/>
    <mergeCell ref="E18:K18"/>
  </mergeCells>
  <conditionalFormatting sqref="Q12:V12">
    <cfRule type="expression" dxfId="104" priority="18">
      <formula>$Q$11=7</formula>
    </cfRule>
  </conditionalFormatting>
  <conditionalFormatting sqref="Q11:V11">
    <cfRule type="expression" dxfId="103" priority="17">
      <formula>$Q$11=7</formula>
    </cfRule>
  </conditionalFormatting>
  <conditionalFormatting sqref="Q10:X10 X11:X12 W11:W18">
    <cfRule type="expression" dxfId="102" priority="16">
      <formula>$Q$11=7</formula>
    </cfRule>
  </conditionalFormatting>
  <conditionalFormatting sqref="Q13:V14">
    <cfRule type="expression" dxfId="101" priority="15">
      <formula>$Q$11=7</formula>
    </cfRule>
  </conditionalFormatting>
  <conditionalFormatting sqref="X13:X18">
    <cfRule type="expression" dxfId="100" priority="14">
      <formula>$Q$11=7</formula>
    </cfRule>
  </conditionalFormatting>
  <conditionalFormatting sqref="Y12">
    <cfRule type="expression" dxfId="99" priority="13">
      <formula>$Q$11=7</formula>
    </cfRule>
  </conditionalFormatting>
  <conditionalFormatting sqref="Y11">
    <cfRule type="expression" dxfId="98" priority="12">
      <formula>$Q$11=7</formula>
    </cfRule>
  </conditionalFormatting>
  <conditionalFormatting sqref="Y10">
    <cfRule type="expression" dxfId="97" priority="11">
      <formula>$Q$11=7</formula>
    </cfRule>
  </conditionalFormatting>
  <conditionalFormatting sqref="Y13:Y18">
    <cfRule type="expression" dxfId="96" priority="10">
      <formula>$Q$11=7</formula>
    </cfRule>
  </conditionalFormatting>
  <conditionalFormatting sqref="Q15:V18">
    <cfRule type="expression" dxfId="95" priority="9">
      <formula>$Q$11=7</formula>
    </cfRule>
  </conditionalFormatting>
  <conditionalFormatting sqref="W26:W41">
    <cfRule type="expression" dxfId="94" priority="8">
      <formula>$Q$11=7</formula>
    </cfRule>
  </conditionalFormatting>
  <conditionalFormatting sqref="X26:X41">
    <cfRule type="expression" dxfId="93" priority="7">
      <formula>$Q$11=7</formula>
    </cfRule>
  </conditionalFormatting>
  <conditionalFormatting sqref="Y26:Y41">
    <cfRule type="expression" dxfId="92" priority="6">
      <formula>$Q$11=7</formula>
    </cfRule>
  </conditionalFormatting>
  <conditionalFormatting sqref="Q21:V41">
    <cfRule type="expression" dxfId="91" priority="5">
      <formula>$Q$11=7</formula>
    </cfRule>
  </conditionalFormatting>
  <conditionalFormatting sqref="W19:W25">
    <cfRule type="expression" dxfId="90" priority="4">
      <formula>$Q$11=7</formula>
    </cfRule>
  </conditionalFormatting>
  <conditionalFormatting sqref="X19:X25">
    <cfRule type="expression" dxfId="89" priority="3">
      <formula>$Q$11=7</formula>
    </cfRule>
  </conditionalFormatting>
  <conditionalFormatting sqref="Y19:Y25">
    <cfRule type="expression" dxfId="88" priority="2">
      <formula>$Q$11=7</formula>
    </cfRule>
  </conditionalFormatting>
  <conditionalFormatting sqref="Q19:V20">
    <cfRule type="expression" dxfId="87"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B63"/>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8" ht="4.5" customHeight="1" x14ac:dyDescent="0.25">
      <c r="A1" s="82"/>
      <c r="B1" s="59"/>
      <c r="C1" s="57"/>
      <c r="D1" s="59"/>
      <c r="E1" s="59"/>
      <c r="F1" s="59"/>
      <c r="G1" s="59"/>
      <c r="H1" s="59"/>
      <c r="I1" s="59"/>
      <c r="J1" s="57"/>
      <c r="K1" s="57"/>
      <c r="L1" s="820" t="s">
        <v>112</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113</v>
      </c>
      <c r="D6" s="526"/>
      <c r="E6" s="526"/>
      <c r="F6" s="526"/>
      <c r="G6" s="527"/>
      <c r="H6" s="92"/>
      <c r="I6" s="92"/>
      <c r="J6" s="92"/>
      <c r="K6" s="776" t="s">
        <v>114</v>
      </c>
      <c r="L6" s="777"/>
      <c r="M6" s="92"/>
      <c r="N6" s="778" t="s">
        <v>115</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59</v>
      </c>
      <c r="Q10" s="98">
        <v>22</v>
      </c>
      <c r="R10" s="98">
        <v>20</v>
      </c>
      <c r="S10" s="98">
        <v>1</v>
      </c>
      <c r="T10" s="98">
        <v>1</v>
      </c>
      <c r="U10" s="98">
        <v>110</v>
      </c>
      <c r="V10" s="98">
        <v>28</v>
      </c>
      <c r="W10" s="99">
        <f>U10-V10</f>
        <v>82</v>
      </c>
      <c r="X10" s="100">
        <f>R10*3+S10</f>
        <v>61</v>
      </c>
      <c r="Y10" s="117">
        <f>X10/Q10</f>
        <v>2.7727272727272729</v>
      </c>
      <c r="Z10" s="760" t="s">
        <v>65</v>
      </c>
      <c r="AA10" s="761"/>
      <c r="AB10" s="344">
        <f>N10</f>
        <v>1</v>
      </c>
    </row>
    <row r="11" spans="1:28" ht="26.25" customHeight="1" thickTop="1" thickBot="1" x14ac:dyDescent="0.3">
      <c r="C11" s="64" t="s">
        <v>25</v>
      </c>
      <c r="E11" s="764" t="str">
        <f>P10</f>
        <v>Playaveli</v>
      </c>
      <c r="F11" s="764"/>
      <c r="G11" s="764"/>
      <c r="H11" s="764"/>
      <c r="I11" s="764"/>
      <c r="J11" s="764"/>
      <c r="K11" s="764"/>
      <c r="L11" s="765"/>
      <c r="N11" s="120">
        <v>2</v>
      </c>
      <c r="O11" s="121"/>
      <c r="P11" s="122" t="s">
        <v>119</v>
      </c>
      <c r="Q11" s="123">
        <v>22</v>
      </c>
      <c r="R11" s="123">
        <v>13</v>
      </c>
      <c r="S11" s="123">
        <v>3</v>
      </c>
      <c r="T11" s="123">
        <v>6</v>
      </c>
      <c r="U11" s="123">
        <v>70</v>
      </c>
      <c r="V11" s="123">
        <v>39</v>
      </c>
      <c r="W11" s="124">
        <f t="shared" ref="W11:W25" si="0">U11-V11</f>
        <v>31</v>
      </c>
      <c r="X11" s="125">
        <f t="shared" ref="X11:X25" si="1">R11*3+S11</f>
        <v>42</v>
      </c>
      <c r="Y11" s="126">
        <f>X11/Q11</f>
        <v>1.9090909090909092</v>
      </c>
      <c r="Z11" s="762"/>
      <c r="AA11" s="763"/>
      <c r="AB11" s="344">
        <f t="shared" ref="AB11:AB63" si="2">N11</f>
        <v>2</v>
      </c>
    </row>
    <row r="12" spans="1:28" ht="26.25" customHeight="1" thickTop="1" thickBot="1" x14ac:dyDescent="0.3">
      <c r="C12" s="73"/>
      <c r="D12" s="61"/>
      <c r="N12" s="127">
        <v>3</v>
      </c>
      <c r="O12" s="128"/>
      <c r="P12" s="128" t="s">
        <v>92</v>
      </c>
      <c r="Q12" s="129">
        <v>22</v>
      </c>
      <c r="R12" s="129">
        <v>16</v>
      </c>
      <c r="S12" s="129">
        <v>1</v>
      </c>
      <c r="T12" s="129">
        <v>5</v>
      </c>
      <c r="U12" s="129">
        <v>71</v>
      </c>
      <c r="V12" s="129">
        <v>21</v>
      </c>
      <c r="W12" s="130">
        <f t="shared" si="0"/>
        <v>50</v>
      </c>
      <c r="X12" s="131">
        <f t="shared" si="1"/>
        <v>49</v>
      </c>
      <c r="Y12" s="117">
        <f>X12/Q12</f>
        <v>2.2272727272727271</v>
      </c>
      <c r="Z12" s="760" t="s">
        <v>66</v>
      </c>
      <c r="AA12" s="761"/>
      <c r="AB12" s="344">
        <f t="shared" si="2"/>
        <v>3</v>
      </c>
    </row>
    <row r="13" spans="1:28" ht="26.25" customHeight="1" thickTop="1" thickBot="1" x14ac:dyDescent="0.3">
      <c r="C13" s="65" t="s">
        <v>26</v>
      </c>
      <c r="D13" s="62"/>
      <c r="E13" s="766" t="str">
        <f>P11</f>
        <v>Foka</v>
      </c>
      <c r="F13" s="766"/>
      <c r="G13" s="766"/>
      <c r="H13" s="766"/>
      <c r="I13" s="766"/>
      <c r="J13" s="766"/>
      <c r="K13" s="766"/>
      <c r="L13" s="767"/>
      <c r="N13" s="105">
        <v>4</v>
      </c>
      <c r="O13" s="106"/>
      <c r="P13" s="106" t="s">
        <v>80</v>
      </c>
      <c r="Q13" s="107">
        <v>22</v>
      </c>
      <c r="R13" s="107">
        <v>18</v>
      </c>
      <c r="S13" s="107">
        <v>2</v>
      </c>
      <c r="T13" s="107">
        <v>2</v>
      </c>
      <c r="U13" s="107">
        <v>97</v>
      </c>
      <c r="V13" s="107">
        <v>27</v>
      </c>
      <c r="W13" s="108">
        <f t="shared" si="0"/>
        <v>70</v>
      </c>
      <c r="X13" s="109">
        <f t="shared" si="1"/>
        <v>56</v>
      </c>
      <c r="Y13" s="186">
        <f>X13/Q13</f>
        <v>2.5454545454545454</v>
      </c>
      <c r="Z13" s="762"/>
      <c r="AA13" s="763"/>
      <c r="AB13" s="344">
        <f t="shared" si="2"/>
        <v>4</v>
      </c>
    </row>
    <row r="14" spans="1:28" ht="26.25" customHeight="1" thickTop="1" thickBot="1" x14ac:dyDescent="0.3">
      <c r="C14" s="73"/>
      <c r="D14" s="61"/>
      <c r="N14" s="132">
        <v>5</v>
      </c>
      <c r="O14" s="133"/>
      <c r="P14" s="134" t="s">
        <v>139</v>
      </c>
      <c r="Q14" s="135">
        <v>16</v>
      </c>
      <c r="R14" s="135">
        <v>11</v>
      </c>
      <c r="S14" s="135">
        <v>2</v>
      </c>
      <c r="T14" s="135">
        <v>3</v>
      </c>
      <c r="U14" s="135">
        <v>55</v>
      </c>
      <c r="V14" s="135">
        <v>28</v>
      </c>
      <c r="W14" s="136">
        <f t="shared" si="0"/>
        <v>27</v>
      </c>
      <c r="X14" s="137">
        <f t="shared" si="1"/>
        <v>35</v>
      </c>
      <c r="Y14" s="117">
        <f>X14/Q14</f>
        <v>2.1875</v>
      </c>
      <c r="Z14" s="760" t="s">
        <v>67</v>
      </c>
      <c r="AA14" s="761"/>
      <c r="AB14" s="344">
        <f t="shared" si="2"/>
        <v>5</v>
      </c>
    </row>
    <row r="15" spans="1:28" ht="26.25" customHeight="1" thickTop="1" thickBot="1" x14ac:dyDescent="0.3">
      <c r="C15" s="66" t="s">
        <v>27</v>
      </c>
      <c r="D15" s="62"/>
      <c r="E15" s="768" t="str">
        <f>P12</f>
        <v>Manuel</v>
      </c>
      <c r="F15" s="768"/>
      <c r="G15" s="768"/>
      <c r="H15" s="768"/>
      <c r="I15" s="768"/>
      <c r="J15" s="768"/>
      <c r="K15" s="768"/>
      <c r="L15" s="769"/>
      <c r="N15" s="138">
        <v>6</v>
      </c>
      <c r="O15" s="139"/>
      <c r="P15" s="140" t="s">
        <v>36</v>
      </c>
      <c r="Q15" s="141">
        <v>16</v>
      </c>
      <c r="R15" s="141">
        <v>10</v>
      </c>
      <c r="S15" s="141">
        <v>2</v>
      </c>
      <c r="T15" s="141">
        <v>4</v>
      </c>
      <c r="U15" s="141">
        <v>36</v>
      </c>
      <c r="V15" s="141">
        <v>27</v>
      </c>
      <c r="W15" s="142">
        <f t="shared" si="0"/>
        <v>9</v>
      </c>
      <c r="X15" s="143">
        <f t="shared" si="1"/>
        <v>32</v>
      </c>
      <c r="Y15" s="119">
        <f t="shared" ref="Y15:Y25" si="3">X15/Q15</f>
        <v>2</v>
      </c>
      <c r="Z15" s="792"/>
      <c r="AA15" s="793"/>
      <c r="AB15" s="344">
        <f t="shared" si="2"/>
        <v>6</v>
      </c>
    </row>
    <row r="16" spans="1:28" ht="26.25" customHeight="1" thickTop="1" thickBot="1" x14ac:dyDescent="0.3">
      <c r="E16" s="71"/>
      <c r="F16" s="55"/>
      <c r="G16" s="55"/>
      <c r="N16" s="138">
        <v>7</v>
      </c>
      <c r="O16" s="140"/>
      <c r="P16" s="140" t="s">
        <v>231</v>
      </c>
      <c r="Q16" s="141">
        <v>18</v>
      </c>
      <c r="R16" s="141">
        <v>10</v>
      </c>
      <c r="S16" s="141">
        <v>2</v>
      </c>
      <c r="T16" s="141">
        <v>6</v>
      </c>
      <c r="U16" s="141">
        <v>41</v>
      </c>
      <c r="V16" s="141">
        <v>38</v>
      </c>
      <c r="W16" s="142">
        <f t="shared" si="0"/>
        <v>3</v>
      </c>
      <c r="X16" s="143">
        <f t="shared" si="1"/>
        <v>32</v>
      </c>
      <c r="Y16" s="119">
        <f t="shared" si="3"/>
        <v>1.7777777777777777</v>
      </c>
      <c r="Z16" s="792"/>
      <c r="AA16" s="793"/>
      <c r="AB16" s="344">
        <f t="shared" si="2"/>
        <v>7</v>
      </c>
    </row>
    <row r="17" spans="1:28" ht="26.25" customHeight="1" thickTop="1" thickBot="1" x14ac:dyDescent="0.3">
      <c r="C17" s="87"/>
      <c r="D17" s="88"/>
      <c r="E17" s="87"/>
      <c r="F17" s="88"/>
      <c r="G17" s="88"/>
      <c r="H17" s="87"/>
      <c r="I17" s="87"/>
      <c r="J17" s="87"/>
      <c r="K17" s="87"/>
      <c r="L17" s="87"/>
      <c r="N17" s="144">
        <v>8</v>
      </c>
      <c r="O17" s="145"/>
      <c r="P17" s="145" t="s">
        <v>90</v>
      </c>
      <c r="Q17" s="146">
        <v>18</v>
      </c>
      <c r="R17" s="146">
        <v>9</v>
      </c>
      <c r="S17" s="146">
        <v>6</v>
      </c>
      <c r="T17" s="146">
        <v>3</v>
      </c>
      <c r="U17" s="146">
        <v>48</v>
      </c>
      <c r="V17" s="146">
        <v>28</v>
      </c>
      <c r="W17" s="147">
        <f t="shared" si="0"/>
        <v>20</v>
      </c>
      <c r="X17" s="148">
        <f t="shared" si="1"/>
        <v>33</v>
      </c>
      <c r="Y17" s="186">
        <f t="shared" si="3"/>
        <v>1.8333333333333333</v>
      </c>
      <c r="Z17" s="762"/>
      <c r="AA17" s="763"/>
      <c r="AB17" s="344">
        <f t="shared" si="2"/>
        <v>8</v>
      </c>
    </row>
    <row r="18" spans="1:28" ht="26.25" customHeight="1" x14ac:dyDescent="0.25">
      <c r="A18" s="55"/>
      <c r="C18" s="83" t="s">
        <v>44</v>
      </c>
      <c r="E18" s="745" t="s">
        <v>59</v>
      </c>
      <c r="F18" s="745"/>
      <c r="G18" s="745"/>
      <c r="H18" s="745"/>
      <c r="I18" s="745"/>
      <c r="J18" s="745"/>
      <c r="K18" s="746"/>
      <c r="L18" s="166" t="s">
        <v>116</v>
      </c>
      <c r="N18" s="169">
        <v>9</v>
      </c>
      <c r="O18" s="170"/>
      <c r="P18" s="170" t="s">
        <v>82</v>
      </c>
      <c r="Q18" s="171">
        <v>16</v>
      </c>
      <c r="R18" s="171">
        <v>15</v>
      </c>
      <c r="S18" s="171">
        <v>0</v>
      </c>
      <c r="T18" s="171">
        <v>1</v>
      </c>
      <c r="U18" s="171">
        <v>57</v>
      </c>
      <c r="V18" s="171">
        <v>8</v>
      </c>
      <c r="W18" s="172">
        <f t="shared" si="0"/>
        <v>49</v>
      </c>
      <c r="X18" s="173">
        <f t="shared" si="1"/>
        <v>45</v>
      </c>
      <c r="Y18" s="117">
        <f t="shared" si="3"/>
        <v>2.8125</v>
      </c>
      <c r="Z18" s="760" t="s">
        <v>104</v>
      </c>
      <c r="AA18" s="761"/>
      <c r="AB18" s="344">
        <f t="shared" si="2"/>
        <v>9</v>
      </c>
    </row>
    <row r="19" spans="1:28" ht="26.25" customHeight="1" x14ac:dyDescent="0.25">
      <c r="A19" s="55"/>
      <c r="N19" s="174">
        <v>10</v>
      </c>
      <c r="O19" s="175"/>
      <c r="P19" s="175" t="s">
        <v>79</v>
      </c>
      <c r="Q19" s="176">
        <v>16</v>
      </c>
      <c r="R19" s="176">
        <v>10</v>
      </c>
      <c r="S19" s="176">
        <v>4</v>
      </c>
      <c r="T19" s="176">
        <v>2</v>
      </c>
      <c r="U19" s="176">
        <v>44</v>
      </c>
      <c r="V19" s="176">
        <v>14</v>
      </c>
      <c r="W19" s="177">
        <f t="shared" si="0"/>
        <v>30</v>
      </c>
      <c r="X19" s="178">
        <f t="shared" si="1"/>
        <v>34</v>
      </c>
      <c r="Y19" s="119">
        <f t="shared" si="3"/>
        <v>2.125</v>
      </c>
      <c r="Z19" s="792"/>
      <c r="AA19" s="793"/>
      <c r="AB19" s="344">
        <f t="shared" si="2"/>
        <v>10</v>
      </c>
    </row>
    <row r="20" spans="1:28" ht="26.25" customHeight="1" x14ac:dyDescent="0.25">
      <c r="A20" s="55"/>
      <c r="C20" s="89" t="s">
        <v>43</v>
      </c>
      <c r="E20" s="750" t="s">
        <v>117</v>
      </c>
      <c r="F20" s="750"/>
      <c r="G20" s="750"/>
      <c r="H20" s="750"/>
      <c r="I20" s="750"/>
      <c r="J20" s="750"/>
      <c r="K20" s="751"/>
      <c r="L20" s="167" t="s">
        <v>118</v>
      </c>
      <c r="N20" s="174">
        <v>11</v>
      </c>
      <c r="O20" s="175"/>
      <c r="P20" s="175" t="s">
        <v>232</v>
      </c>
      <c r="Q20" s="176">
        <v>16</v>
      </c>
      <c r="R20" s="176">
        <v>10</v>
      </c>
      <c r="S20" s="176">
        <v>4</v>
      </c>
      <c r="T20" s="176">
        <v>2</v>
      </c>
      <c r="U20" s="176">
        <v>40</v>
      </c>
      <c r="V20" s="176">
        <v>18</v>
      </c>
      <c r="W20" s="177">
        <f t="shared" si="0"/>
        <v>22</v>
      </c>
      <c r="X20" s="178">
        <f t="shared" si="1"/>
        <v>34</v>
      </c>
      <c r="Y20" s="119">
        <f t="shared" si="3"/>
        <v>2.125</v>
      </c>
      <c r="Z20" s="792"/>
      <c r="AA20" s="793"/>
      <c r="AB20" s="344">
        <f t="shared" si="2"/>
        <v>11</v>
      </c>
    </row>
    <row r="21" spans="1:28" ht="26.25" customHeight="1" x14ac:dyDescent="0.25">
      <c r="A21" s="55"/>
      <c r="N21" s="174">
        <v>12</v>
      </c>
      <c r="O21" s="175"/>
      <c r="P21" s="175" t="s">
        <v>85</v>
      </c>
      <c r="Q21" s="176">
        <v>16</v>
      </c>
      <c r="R21" s="176">
        <v>10</v>
      </c>
      <c r="S21" s="176">
        <v>2</v>
      </c>
      <c r="T21" s="176">
        <v>4</v>
      </c>
      <c r="U21" s="176">
        <v>31</v>
      </c>
      <c r="V21" s="176">
        <v>17</v>
      </c>
      <c r="W21" s="177">
        <f t="shared" si="0"/>
        <v>14</v>
      </c>
      <c r="X21" s="178">
        <f t="shared" si="1"/>
        <v>32</v>
      </c>
      <c r="Y21" s="119">
        <f t="shared" si="3"/>
        <v>2</v>
      </c>
      <c r="Z21" s="792"/>
      <c r="AA21" s="793"/>
      <c r="AB21" s="344">
        <f t="shared" si="2"/>
        <v>12</v>
      </c>
    </row>
    <row r="22" spans="1:28" ht="26.25" customHeight="1" x14ac:dyDescent="0.25">
      <c r="A22" s="55"/>
      <c r="C22" s="90" t="s">
        <v>45</v>
      </c>
      <c r="E22" s="730" t="s">
        <v>59</v>
      </c>
      <c r="F22" s="730"/>
      <c r="G22" s="730"/>
      <c r="H22" s="730"/>
      <c r="I22" s="730"/>
      <c r="J22" s="730"/>
      <c r="K22" s="731"/>
      <c r="L22" s="168" t="s">
        <v>228</v>
      </c>
      <c r="N22" s="174">
        <v>13</v>
      </c>
      <c r="O22" s="175"/>
      <c r="P22" s="175" t="s">
        <v>206</v>
      </c>
      <c r="Q22" s="176">
        <v>16</v>
      </c>
      <c r="R22" s="176">
        <v>8</v>
      </c>
      <c r="S22" s="176">
        <v>5</v>
      </c>
      <c r="T22" s="176">
        <v>3</v>
      </c>
      <c r="U22" s="176">
        <v>38</v>
      </c>
      <c r="V22" s="176">
        <v>24</v>
      </c>
      <c r="W22" s="177">
        <f t="shared" si="0"/>
        <v>14</v>
      </c>
      <c r="X22" s="178">
        <f t="shared" si="1"/>
        <v>29</v>
      </c>
      <c r="Y22" s="119">
        <f t="shared" si="3"/>
        <v>1.8125</v>
      </c>
      <c r="Z22" s="792"/>
      <c r="AA22" s="793"/>
      <c r="AB22" s="344">
        <f t="shared" si="2"/>
        <v>13</v>
      </c>
    </row>
    <row r="23" spans="1:28" ht="26.25" customHeight="1" x14ac:dyDescent="0.25">
      <c r="N23" s="174">
        <v>14</v>
      </c>
      <c r="O23" s="175"/>
      <c r="P23" s="175" t="s">
        <v>81</v>
      </c>
      <c r="Q23" s="176">
        <v>16</v>
      </c>
      <c r="R23" s="176">
        <v>9</v>
      </c>
      <c r="S23" s="176">
        <v>1</v>
      </c>
      <c r="T23" s="176">
        <v>6</v>
      </c>
      <c r="U23" s="176">
        <v>37</v>
      </c>
      <c r="V23" s="176">
        <v>28</v>
      </c>
      <c r="W23" s="177">
        <f t="shared" si="0"/>
        <v>9</v>
      </c>
      <c r="X23" s="178">
        <f t="shared" si="1"/>
        <v>28</v>
      </c>
      <c r="Y23" s="119">
        <f t="shared" si="3"/>
        <v>1.75</v>
      </c>
      <c r="Z23" s="792"/>
      <c r="AA23" s="793"/>
      <c r="AB23" s="344">
        <f t="shared" si="2"/>
        <v>14</v>
      </c>
    </row>
    <row r="24" spans="1:28" ht="26.25" customHeight="1" x14ac:dyDescent="0.25">
      <c r="N24" s="174">
        <v>15</v>
      </c>
      <c r="O24" s="175"/>
      <c r="P24" s="175" t="s">
        <v>94</v>
      </c>
      <c r="Q24" s="176">
        <v>14</v>
      </c>
      <c r="R24" s="176">
        <v>7</v>
      </c>
      <c r="S24" s="176">
        <v>3</v>
      </c>
      <c r="T24" s="176">
        <v>4</v>
      </c>
      <c r="U24" s="176">
        <v>26</v>
      </c>
      <c r="V24" s="176">
        <v>18</v>
      </c>
      <c r="W24" s="177">
        <f t="shared" si="0"/>
        <v>8</v>
      </c>
      <c r="X24" s="178">
        <f t="shared" si="1"/>
        <v>24</v>
      </c>
      <c r="Y24" s="119">
        <f t="shared" si="3"/>
        <v>1.7142857142857142</v>
      </c>
      <c r="Z24" s="792"/>
      <c r="AA24" s="793"/>
      <c r="AB24" s="344">
        <f t="shared" si="2"/>
        <v>15</v>
      </c>
    </row>
    <row r="25" spans="1:28" ht="26.25" customHeight="1" thickBot="1" x14ac:dyDescent="0.3">
      <c r="N25" s="180">
        <v>16</v>
      </c>
      <c r="O25" s="181"/>
      <c r="P25" s="181" t="s">
        <v>83</v>
      </c>
      <c r="Q25" s="182">
        <v>18</v>
      </c>
      <c r="R25" s="182">
        <v>9</v>
      </c>
      <c r="S25" s="182">
        <v>4</v>
      </c>
      <c r="T25" s="182">
        <v>5</v>
      </c>
      <c r="U25" s="182">
        <v>44</v>
      </c>
      <c r="V25" s="182">
        <v>30</v>
      </c>
      <c r="W25" s="183">
        <f t="shared" si="0"/>
        <v>14</v>
      </c>
      <c r="X25" s="184">
        <f t="shared" si="1"/>
        <v>31</v>
      </c>
      <c r="Y25" s="186">
        <f t="shared" si="3"/>
        <v>1.7222222222222223</v>
      </c>
      <c r="Z25" s="762"/>
      <c r="AA25" s="763"/>
      <c r="AB25" s="344">
        <f t="shared" si="2"/>
        <v>16</v>
      </c>
    </row>
    <row r="26" spans="1:28" ht="26.25" customHeight="1" x14ac:dyDescent="0.25">
      <c r="N26" s="200">
        <v>17</v>
      </c>
      <c r="O26" s="201"/>
      <c r="P26" s="201" t="s">
        <v>209</v>
      </c>
      <c r="Q26" s="202">
        <v>12</v>
      </c>
      <c r="R26" s="202">
        <v>5</v>
      </c>
      <c r="S26" s="202">
        <v>4</v>
      </c>
      <c r="T26" s="202">
        <v>3</v>
      </c>
      <c r="U26" s="202">
        <v>24</v>
      </c>
      <c r="V26" s="202">
        <v>16</v>
      </c>
      <c r="W26" s="203">
        <f>U26-V26</f>
        <v>8</v>
      </c>
      <c r="X26" s="204">
        <f>R26*3+S26</f>
        <v>19</v>
      </c>
      <c r="Y26" s="117">
        <f>X26/Q26</f>
        <v>1.5833333333333333</v>
      </c>
      <c r="Z26" s="841" t="s">
        <v>227</v>
      </c>
      <c r="AA26" s="875" t="s">
        <v>250</v>
      </c>
      <c r="AB26" s="344">
        <f t="shared" si="2"/>
        <v>17</v>
      </c>
    </row>
    <row r="27" spans="1:28" ht="26.25" customHeight="1" thickBot="1" x14ac:dyDescent="0.3">
      <c r="N27" s="205">
        <v>18</v>
      </c>
      <c r="O27" s="206"/>
      <c r="P27" s="206" t="s">
        <v>180</v>
      </c>
      <c r="Q27" s="207">
        <v>14</v>
      </c>
      <c r="R27" s="207">
        <v>6</v>
      </c>
      <c r="S27" s="207">
        <v>3</v>
      </c>
      <c r="T27" s="207">
        <v>5</v>
      </c>
      <c r="U27" s="207">
        <v>32</v>
      </c>
      <c r="V27" s="207">
        <v>28</v>
      </c>
      <c r="W27" s="208">
        <f>U27-V27</f>
        <v>4</v>
      </c>
      <c r="X27" s="209">
        <f>R27*3+S27</f>
        <v>21</v>
      </c>
      <c r="Y27" s="187">
        <f>X27/Q27</f>
        <v>1.5</v>
      </c>
      <c r="Z27" s="842"/>
      <c r="AA27" s="876"/>
      <c r="AB27" s="344">
        <f t="shared" si="2"/>
        <v>18</v>
      </c>
    </row>
    <row r="28" spans="1:28" ht="26.25" customHeight="1" x14ac:dyDescent="0.25">
      <c r="N28" s="205">
        <v>19</v>
      </c>
      <c r="O28" s="206"/>
      <c r="P28" s="206" t="s">
        <v>233</v>
      </c>
      <c r="Q28" s="207">
        <v>14</v>
      </c>
      <c r="R28" s="207">
        <v>8</v>
      </c>
      <c r="S28" s="207">
        <v>2</v>
      </c>
      <c r="T28" s="207">
        <v>4</v>
      </c>
      <c r="U28" s="207">
        <v>33</v>
      </c>
      <c r="V28" s="207">
        <v>35</v>
      </c>
      <c r="W28" s="208">
        <f t="shared" ref="W28:W56" si="4">U28-V28</f>
        <v>-2</v>
      </c>
      <c r="X28" s="209">
        <f t="shared" ref="X28:X56" si="5">R28*3+S28</f>
        <v>26</v>
      </c>
      <c r="Y28" s="187">
        <f t="shared" ref="Y28:Y56" si="6">X28/Q28</f>
        <v>1.8571428571428572</v>
      </c>
      <c r="Z28" s="842"/>
      <c r="AA28" s="872" t="s">
        <v>249</v>
      </c>
      <c r="AB28" s="344">
        <f t="shared" si="2"/>
        <v>19</v>
      </c>
    </row>
    <row r="29" spans="1:28" ht="26.25" customHeight="1" x14ac:dyDescent="0.25">
      <c r="N29" s="205">
        <v>20</v>
      </c>
      <c r="O29" s="206"/>
      <c r="P29" s="206" t="s">
        <v>95</v>
      </c>
      <c r="Q29" s="207">
        <v>16</v>
      </c>
      <c r="R29" s="207">
        <v>9</v>
      </c>
      <c r="S29" s="207">
        <v>2</v>
      </c>
      <c r="T29" s="207">
        <v>5</v>
      </c>
      <c r="U29" s="207">
        <v>37</v>
      </c>
      <c r="V29" s="207">
        <v>30</v>
      </c>
      <c r="W29" s="208">
        <f t="shared" si="4"/>
        <v>7</v>
      </c>
      <c r="X29" s="209">
        <f t="shared" si="5"/>
        <v>29</v>
      </c>
      <c r="Y29" s="187">
        <f t="shared" si="6"/>
        <v>1.8125</v>
      </c>
      <c r="Z29" s="842"/>
      <c r="AA29" s="873"/>
      <c r="AB29" s="344">
        <f t="shared" si="2"/>
        <v>20</v>
      </c>
    </row>
    <row r="30" spans="1:28" ht="26.25" customHeight="1" x14ac:dyDescent="0.25">
      <c r="N30" s="205">
        <v>21</v>
      </c>
      <c r="O30" s="206"/>
      <c r="P30" s="206" t="s">
        <v>174</v>
      </c>
      <c r="Q30" s="207">
        <v>16</v>
      </c>
      <c r="R30" s="207">
        <v>9</v>
      </c>
      <c r="S30" s="207">
        <v>1</v>
      </c>
      <c r="T30" s="207">
        <v>6</v>
      </c>
      <c r="U30" s="207">
        <v>30</v>
      </c>
      <c r="V30" s="207">
        <v>23</v>
      </c>
      <c r="W30" s="208">
        <f t="shared" si="4"/>
        <v>7</v>
      </c>
      <c r="X30" s="209">
        <f t="shared" si="5"/>
        <v>28</v>
      </c>
      <c r="Y30" s="187">
        <f t="shared" si="6"/>
        <v>1.75</v>
      </c>
      <c r="Z30" s="842"/>
      <c r="AA30" s="873"/>
      <c r="AB30" s="344">
        <f t="shared" si="2"/>
        <v>21</v>
      </c>
    </row>
    <row r="31" spans="1:28" ht="26.25" customHeight="1" x14ac:dyDescent="0.25">
      <c r="N31" s="205">
        <v>22</v>
      </c>
      <c r="O31" s="206"/>
      <c r="P31" s="206" t="s">
        <v>93</v>
      </c>
      <c r="Q31" s="207">
        <v>14</v>
      </c>
      <c r="R31" s="207">
        <v>6</v>
      </c>
      <c r="S31" s="207">
        <v>4</v>
      </c>
      <c r="T31" s="207">
        <v>4</v>
      </c>
      <c r="U31" s="207">
        <v>32</v>
      </c>
      <c r="V31" s="207">
        <v>17</v>
      </c>
      <c r="W31" s="208">
        <f t="shared" si="4"/>
        <v>15</v>
      </c>
      <c r="X31" s="209">
        <f t="shared" si="5"/>
        <v>22</v>
      </c>
      <c r="Y31" s="187">
        <f t="shared" si="6"/>
        <v>1.5714285714285714</v>
      </c>
      <c r="Z31" s="842"/>
      <c r="AA31" s="873"/>
      <c r="AB31" s="344">
        <f t="shared" si="2"/>
        <v>22</v>
      </c>
    </row>
    <row r="32" spans="1:28" ht="26.25" customHeight="1" x14ac:dyDescent="0.25">
      <c r="N32" s="205">
        <v>23</v>
      </c>
      <c r="O32" s="206"/>
      <c r="P32" s="206" t="s">
        <v>97</v>
      </c>
      <c r="Q32" s="207">
        <v>16</v>
      </c>
      <c r="R32" s="207">
        <v>7</v>
      </c>
      <c r="S32" s="207">
        <v>3</v>
      </c>
      <c r="T32" s="207">
        <v>6</v>
      </c>
      <c r="U32" s="207">
        <v>24</v>
      </c>
      <c r="V32" s="207">
        <v>23</v>
      </c>
      <c r="W32" s="208">
        <f t="shared" si="4"/>
        <v>1</v>
      </c>
      <c r="X32" s="209">
        <f t="shared" si="5"/>
        <v>24</v>
      </c>
      <c r="Y32" s="187">
        <f t="shared" si="6"/>
        <v>1.5</v>
      </c>
      <c r="Z32" s="842"/>
      <c r="AA32" s="873"/>
      <c r="AB32" s="344">
        <f t="shared" si="2"/>
        <v>23</v>
      </c>
    </row>
    <row r="33" spans="14:28" ht="26.25" customHeight="1" x14ac:dyDescent="0.25">
      <c r="N33" s="205">
        <v>24</v>
      </c>
      <c r="O33" s="206"/>
      <c r="P33" s="206" t="s">
        <v>234</v>
      </c>
      <c r="Q33" s="207">
        <v>16</v>
      </c>
      <c r="R33" s="207">
        <v>6</v>
      </c>
      <c r="S33" s="207">
        <v>4</v>
      </c>
      <c r="T33" s="207">
        <v>6</v>
      </c>
      <c r="U33" s="207">
        <v>32</v>
      </c>
      <c r="V33" s="207">
        <v>21</v>
      </c>
      <c r="W33" s="208">
        <f t="shared" si="4"/>
        <v>11</v>
      </c>
      <c r="X33" s="209">
        <f t="shared" si="5"/>
        <v>22</v>
      </c>
      <c r="Y33" s="187">
        <f t="shared" si="6"/>
        <v>1.375</v>
      </c>
      <c r="Z33" s="842"/>
      <c r="AA33" s="873"/>
      <c r="AB33" s="344">
        <f t="shared" si="2"/>
        <v>24</v>
      </c>
    </row>
    <row r="34" spans="14:28" ht="26.25" customHeight="1" x14ac:dyDescent="0.25">
      <c r="N34" s="205">
        <v>25</v>
      </c>
      <c r="O34" s="206"/>
      <c r="P34" s="206" t="s">
        <v>222</v>
      </c>
      <c r="Q34" s="207">
        <v>16</v>
      </c>
      <c r="R34" s="207">
        <v>6</v>
      </c>
      <c r="S34" s="207">
        <v>3</v>
      </c>
      <c r="T34" s="207">
        <v>7</v>
      </c>
      <c r="U34" s="207">
        <v>18</v>
      </c>
      <c r="V34" s="207">
        <v>24</v>
      </c>
      <c r="W34" s="208">
        <f t="shared" si="4"/>
        <v>-6</v>
      </c>
      <c r="X34" s="209">
        <f t="shared" si="5"/>
        <v>21</v>
      </c>
      <c r="Y34" s="187">
        <f t="shared" si="6"/>
        <v>1.3125</v>
      </c>
      <c r="Z34" s="842"/>
      <c r="AA34" s="873"/>
      <c r="AB34" s="344">
        <f t="shared" si="2"/>
        <v>25</v>
      </c>
    </row>
    <row r="35" spans="14:28" ht="26.25" customHeight="1" x14ac:dyDescent="0.25">
      <c r="N35" s="205">
        <v>26</v>
      </c>
      <c r="O35" s="206"/>
      <c r="P35" s="206" t="s">
        <v>235</v>
      </c>
      <c r="Q35" s="207">
        <v>16</v>
      </c>
      <c r="R35" s="207">
        <v>5</v>
      </c>
      <c r="S35" s="207">
        <v>5</v>
      </c>
      <c r="T35" s="207">
        <v>6</v>
      </c>
      <c r="U35" s="207">
        <v>30</v>
      </c>
      <c r="V35" s="207">
        <v>24</v>
      </c>
      <c r="W35" s="208">
        <f t="shared" si="4"/>
        <v>6</v>
      </c>
      <c r="X35" s="209">
        <f t="shared" si="5"/>
        <v>20</v>
      </c>
      <c r="Y35" s="187">
        <f t="shared" si="6"/>
        <v>1.25</v>
      </c>
      <c r="Z35" s="842"/>
      <c r="AA35" s="873"/>
      <c r="AB35" s="344">
        <f t="shared" si="2"/>
        <v>26</v>
      </c>
    </row>
    <row r="36" spans="14:28" ht="26.25" customHeight="1" x14ac:dyDescent="0.25">
      <c r="N36" s="205">
        <v>27</v>
      </c>
      <c r="O36" s="206"/>
      <c r="P36" s="206" t="s">
        <v>215</v>
      </c>
      <c r="Q36" s="207">
        <v>16</v>
      </c>
      <c r="R36" s="207">
        <v>5</v>
      </c>
      <c r="S36" s="207">
        <v>3</v>
      </c>
      <c r="T36" s="207">
        <v>8</v>
      </c>
      <c r="U36" s="207">
        <v>19</v>
      </c>
      <c r="V36" s="207">
        <v>31</v>
      </c>
      <c r="W36" s="208">
        <f t="shared" si="4"/>
        <v>-12</v>
      </c>
      <c r="X36" s="209">
        <f t="shared" si="5"/>
        <v>18</v>
      </c>
      <c r="Y36" s="187">
        <f t="shared" si="6"/>
        <v>1.125</v>
      </c>
      <c r="Z36" s="842"/>
      <c r="AA36" s="873"/>
      <c r="AB36" s="344">
        <f t="shared" si="2"/>
        <v>27</v>
      </c>
    </row>
    <row r="37" spans="14:28" ht="26.25" customHeight="1" x14ac:dyDescent="0.25">
      <c r="N37" s="205">
        <v>28</v>
      </c>
      <c r="O37" s="206"/>
      <c r="P37" s="206" t="s">
        <v>205</v>
      </c>
      <c r="Q37" s="207">
        <v>18</v>
      </c>
      <c r="R37" s="207">
        <v>6</v>
      </c>
      <c r="S37" s="207">
        <v>2</v>
      </c>
      <c r="T37" s="207">
        <v>10</v>
      </c>
      <c r="U37" s="207">
        <v>32</v>
      </c>
      <c r="V37" s="207">
        <v>44</v>
      </c>
      <c r="W37" s="208">
        <f t="shared" si="4"/>
        <v>-12</v>
      </c>
      <c r="X37" s="209">
        <f t="shared" si="5"/>
        <v>20</v>
      </c>
      <c r="Y37" s="187">
        <f t="shared" si="6"/>
        <v>1.1111111111111112</v>
      </c>
      <c r="Z37" s="842"/>
      <c r="AA37" s="873"/>
      <c r="AB37" s="344">
        <f t="shared" si="2"/>
        <v>28</v>
      </c>
    </row>
    <row r="38" spans="14:28" ht="26.25" customHeight="1" x14ac:dyDescent="0.25">
      <c r="N38" s="205">
        <v>29</v>
      </c>
      <c r="O38" s="206"/>
      <c r="P38" s="206" t="s">
        <v>236</v>
      </c>
      <c r="Q38" s="207">
        <v>16</v>
      </c>
      <c r="R38" s="207">
        <v>5</v>
      </c>
      <c r="S38" s="207">
        <v>1</v>
      </c>
      <c r="T38" s="207">
        <v>10</v>
      </c>
      <c r="U38" s="207">
        <v>27</v>
      </c>
      <c r="V38" s="207">
        <v>48</v>
      </c>
      <c r="W38" s="208">
        <f t="shared" si="4"/>
        <v>-21</v>
      </c>
      <c r="X38" s="209">
        <f t="shared" si="5"/>
        <v>16</v>
      </c>
      <c r="Y38" s="187">
        <f t="shared" si="6"/>
        <v>1</v>
      </c>
      <c r="Z38" s="842"/>
      <c r="AA38" s="873"/>
      <c r="AB38" s="344">
        <f t="shared" si="2"/>
        <v>29</v>
      </c>
    </row>
    <row r="39" spans="14:28" ht="26.25" customHeight="1" x14ac:dyDescent="0.25">
      <c r="N39" s="205">
        <v>30</v>
      </c>
      <c r="O39" s="206"/>
      <c r="P39" s="206" t="s">
        <v>84</v>
      </c>
      <c r="Q39" s="207">
        <v>14</v>
      </c>
      <c r="R39" s="207">
        <v>3</v>
      </c>
      <c r="S39" s="207">
        <v>3</v>
      </c>
      <c r="T39" s="207">
        <v>8</v>
      </c>
      <c r="U39" s="207">
        <v>17</v>
      </c>
      <c r="V39" s="207">
        <v>38</v>
      </c>
      <c r="W39" s="208">
        <f t="shared" si="4"/>
        <v>-21</v>
      </c>
      <c r="X39" s="209">
        <f t="shared" si="5"/>
        <v>12</v>
      </c>
      <c r="Y39" s="187">
        <f t="shared" si="6"/>
        <v>0.8571428571428571</v>
      </c>
      <c r="Z39" s="842"/>
      <c r="AA39" s="873"/>
      <c r="AB39" s="344">
        <f t="shared" si="2"/>
        <v>30</v>
      </c>
    </row>
    <row r="40" spans="14:28" ht="26.25" customHeight="1" x14ac:dyDescent="0.25">
      <c r="N40" s="205">
        <v>31</v>
      </c>
      <c r="O40" s="206"/>
      <c r="P40" s="206" t="s">
        <v>38</v>
      </c>
      <c r="Q40" s="207">
        <v>16</v>
      </c>
      <c r="R40" s="207">
        <v>4</v>
      </c>
      <c r="S40" s="207">
        <v>1</v>
      </c>
      <c r="T40" s="207">
        <v>11</v>
      </c>
      <c r="U40" s="207">
        <v>19</v>
      </c>
      <c r="V40" s="207">
        <v>35</v>
      </c>
      <c r="W40" s="208">
        <f t="shared" si="4"/>
        <v>-16</v>
      </c>
      <c r="X40" s="209">
        <f t="shared" si="5"/>
        <v>13</v>
      </c>
      <c r="Y40" s="187">
        <f t="shared" si="6"/>
        <v>0.8125</v>
      </c>
      <c r="Z40" s="842"/>
      <c r="AA40" s="873"/>
      <c r="AB40" s="344">
        <f t="shared" si="2"/>
        <v>31</v>
      </c>
    </row>
    <row r="41" spans="14:28" ht="26.25" customHeight="1" thickBot="1" x14ac:dyDescent="0.3">
      <c r="N41" s="205">
        <v>32</v>
      </c>
      <c r="O41" s="206"/>
      <c r="P41" s="206" t="s">
        <v>61</v>
      </c>
      <c r="Q41" s="207">
        <v>16</v>
      </c>
      <c r="R41" s="207">
        <v>3</v>
      </c>
      <c r="S41" s="207">
        <v>3</v>
      </c>
      <c r="T41" s="207">
        <v>10</v>
      </c>
      <c r="U41" s="207">
        <v>25</v>
      </c>
      <c r="V41" s="207">
        <v>44</v>
      </c>
      <c r="W41" s="208">
        <f t="shared" si="4"/>
        <v>-19</v>
      </c>
      <c r="X41" s="209">
        <f t="shared" si="5"/>
        <v>12</v>
      </c>
      <c r="Y41" s="187">
        <f t="shared" si="6"/>
        <v>0.75</v>
      </c>
      <c r="Z41" s="843"/>
      <c r="AA41" s="874"/>
      <c r="AB41" s="344">
        <f t="shared" si="2"/>
        <v>32</v>
      </c>
    </row>
    <row r="42" spans="14:28" ht="26.25" customHeight="1" x14ac:dyDescent="0.25">
      <c r="N42" s="220">
        <v>33</v>
      </c>
      <c r="O42" s="221"/>
      <c r="P42" s="221" t="s">
        <v>37</v>
      </c>
      <c r="Q42" s="222">
        <v>14</v>
      </c>
      <c r="R42" s="222">
        <v>8</v>
      </c>
      <c r="S42" s="222">
        <v>2</v>
      </c>
      <c r="T42" s="222">
        <v>4</v>
      </c>
      <c r="U42" s="222">
        <v>39</v>
      </c>
      <c r="V42" s="222">
        <v>28</v>
      </c>
      <c r="W42" s="223">
        <f t="shared" si="4"/>
        <v>11</v>
      </c>
      <c r="X42" s="224">
        <f t="shared" si="5"/>
        <v>26</v>
      </c>
      <c r="Y42" s="187">
        <f t="shared" si="6"/>
        <v>1.8571428571428572</v>
      </c>
      <c r="Z42" s="833" t="s">
        <v>249</v>
      </c>
      <c r="AA42" s="834"/>
      <c r="AB42" s="344">
        <f t="shared" si="2"/>
        <v>33</v>
      </c>
    </row>
    <row r="43" spans="14:28" ht="26.25" customHeight="1" x14ac:dyDescent="0.25">
      <c r="N43" s="220">
        <v>34</v>
      </c>
      <c r="O43" s="221"/>
      <c r="P43" s="221" t="s">
        <v>237</v>
      </c>
      <c r="Q43" s="222">
        <v>14</v>
      </c>
      <c r="R43" s="222">
        <v>7</v>
      </c>
      <c r="S43" s="222">
        <v>2</v>
      </c>
      <c r="T43" s="222">
        <v>5</v>
      </c>
      <c r="U43" s="222">
        <v>28</v>
      </c>
      <c r="V43" s="222">
        <v>24</v>
      </c>
      <c r="W43" s="223">
        <f t="shared" si="4"/>
        <v>4</v>
      </c>
      <c r="X43" s="224">
        <f t="shared" si="5"/>
        <v>23</v>
      </c>
      <c r="Y43" s="187">
        <f t="shared" si="6"/>
        <v>1.6428571428571428</v>
      </c>
      <c r="Z43" s="835"/>
      <c r="AA43" s="836"/>
      <c r="AB43" s="344">
        <f t="shared" si="2"/>
        <v>34</v>
      </c>
    </row>
    <row r="44" spans="14:28" ht="26.25" customHeight="1" x14ac:dyDescent="0.25">
      <c r="N44" s="220">
        <v>35</v>
      </c>
      <c r="O44" s="221"/>
      <c r="P44" s="221" t="s">
        <v>126</v>
      </c>
      <c r="Q44" s="222">
        <v>14</v>
      </c>
      <c r="R44" s="222">
        <v>6</v>
      </c>
      <c r="S44" s="222">
        <v>3</v>
      </c>
      <c r="T44" s="222">
        <v>5</v>
      </c>
      <c r="U44" s="222">
        <v>28</v>
      </c>
      <c r="V44" s="222">
        <v>27</v>
      </c>
      <c r="W44" s="223">
        <f t="shared" si="4"/>
        <v>1</v>
      </c>
      <c r="X44" s="224">
        <f t="shared" si="5"/>
        <v>21</v>
      </c>
      <c r="Y44" s="187">
        <f t="shared" si="6"/>
        <v>1.5</v>
      </c>
      <c r="Z44" s="835"/>
      <c r="AA44" s="836"/>
      <c r="AB44" s="344">
        <f t="shared" si="2"/>
        <v>35</v>
      </c>
    </row>
    <row r="45" spans="14:28" ht="26.25" customHeight="1" x14ac:dyDescent="0.25">
      <c r="N45" s="220">
        <v>36</v>
      </c>
      <c r="O45" s="221"/>
      <c r="P45" s="221" t="s">
        <v>238</v>
      </c>
      <c r="Q45" s="222">
        <v>14</v>
      </c>
      <c r="R45" s="222">
        <v>6</v>
      </c>
      <c r="S45" s="222">
        <v>3</v>
      </c>
      <c r="T45" s="222">
        <v>5</v>
      </c>
      <c r="U45" s="222">
        <v>26</v>
      </c>
      <c r="V45" s="222">
        <v>28</v>
      </c>
      <c r="W45" s="223">
        <f t="shared" si="4"/>
        <v>-2</v>
      </c>
      <c r="X45" s="224">
        <f t="shared" si="5"/>
        <v>21</v>
      </c>
      <c r="Y45" s="187">
        <f t="shared" si="6"/>
        <v>1.5</v>
      </c>
      <c r="Z45" s="835"/>
      <c r="AA45" s="836"/>
      <c r="AB45" s="344">
        <f t="shared" si="2"/>
        <v>36</v>
      </c>
    </row>
    <row r="46" spans="14:28" ht="26.25" customHeight="1" x14ac:dyDescent="0.25">
      <c r="N46" s="220">
        <v>37</v>
      </c>
      <c r="O46" s="221"/>
      <c r="P46" s="221" t="s">
        <v>239</v>
      </c>
      <c r="Q46" s="222">
        <v>14</v>
      </c>
      <c r="R46" s="222">
        <v>5</v>
      </c>
      <c r="S46" s="222">
        <v>4</v>
      </c>
      <c r="T46" s="222">
        <v>5</v>
      </c>
      <c r="U46" s="222">
        <v>23</v>
      </c>
      <c r="V46" s="222">
        <v>20</v>
      </c>
      <c r="W46" s="223">
        <f t="shared" si="4"/>
        <v>3</v>
      </c>
      <c r="X46" s="224">
        <f t="shared" si="5"/>
        <v>19</v>
      </c>
      <c r="Y46" s="187">
        <f t="shared" si="6"/>
        <v>1.3571428571428572</v>
      </c>
      <c r="Z46" s="835"/>
      <c r="AA46" s="836"/>
      <c r="AB46" s="344">
        <f t="shared" si="2"/>
        <v>37</v>
      </c>
    </row>
    <row r="47" spans="14:28" ht="26.25" customHeight="1" x14ac:dyDescent="0.25">
      <c r="N47" s="220">
        <v>38</v>
      </c>
      <c r="O47" s="221"/>
      <c r="P47" s="221" t="s">
        <v>156</v>
      </c>
      <c r="Q47" s="222">
        <v>16</v>
      </c>
      <c r="R47" s="222">
        <v>6</v>
      </c>
      <c r="S47" s="222">
        <v>3</v>
      </c>
      <c r="T47" s="222">
        <v>7</v>
      </c>
      <c r="U47" s="222">
        <v>22</v>
      </c>
      <c r="V47" s="222">
        <v>29</v>
      </c>
      <c r="W47" s="223">
        <f t="shared" si="4"/>
        <v>-7</v>
      </c>
      <c r="X47" s="224">
        <f t="shared" si="5"/>
        <v>21</v>
      </c>
      <c r="Y47" s="187">
        <f t="shared" si="6"/>
        <v>1.3125</v>
      </c>
      <c r="Z47" s="835"/>
      <c r="AA47" s="836"/>
      <c r="AB47" s="344">
        <f t="shared" si="2"/>
        <v>38</v>
      </c>
    </row>
    <row r="48" spans="14:28" ht="26.25" customHeight="1" x14ac:dyDescent="0.25">
      <c r="N48" s="220">
        <v>39</v>
      </c>
      <c r="O48" s="221"/>
      <c r="P48" s="221" t="s">
        <v>91</v>
      </c>
      <c r="Q48" s="222">
        <v>12</v>
      </c>
      <c r="R48" s="222">
        <v>4</v>
      </c>
      <c r="S48" s="222">
        <v>2</v>
      </c>
      <c r="T48" s="222">
        <v>6</v>
      </c>
      <c r="U48" s="222">
        <v>14</v>
      </c>
      <c r="V48" s="222">
        <v>23</v>
      </c>
      <c r="W48" s="223">
        <f t="shared" si="4"/>
        <v>-9</v>
      </c>
      <c r="X48" s="224">
        <f t="shared" si="5"/>
        <v>14</v>
      </c>
      <c r="Y48" s="187">
        <f t="shared" si="6"/>
        <v>1.1666666666666667</v>
      </c>
      <c r="Z48" s="835"/>
      <c r="AA48" s="836"/>
      <c r="AB48" s="344">
        <f t="shared" si="2"/>
        <v>39</v>
      </c>
    </row>
    <row r="49" spans="14:28" ht="26.25" customHeight="1" x14ac:dyDescent="0.25">
      <c r="N49" s="220">
        <v>40</v>
      </c>
      <c r="O49" s="221"/>
      <c r="P49" s="221" t="s">
        <v>214</v>
      </c>
      <c r="Q49" s="222">
        <v>14</v>
      </c>
      <c r="R49" s="222">
        <v>4</v>
      </c>
      <c r="S49" s="222">
        <v>1</v>
      </c>
      <c r="T49" s="222">
        <v>9</v>
      </c>
      <c r="U49" s="222">
        <v>22</v>
      </c>
      <c r="V49" s="222">
        <v>33</v>
      </c>
      <c r="W49" s="223">
        <f t="shared" si="4"/>
        <v>-11</v>
      </c>
      <c r="X49" s="224">
        <f t="shared" si="5"/>
        <v>13</v>
      </c>
      <c r="Y49" s="187">
        <f t="shared" si="6"/>
        <v>0.9285714285714286</v>
      </c>
      <c r="Z49" s="835"/>
      <c r="AA49" s="836"/>
      <c r="AB49" s="344">
        <f t="shared" si="2"/>
        <v>40</v>
      </c>
    </row>
    <row r="50" spans="14:28" ht="26.25" customHeight="1" x14ac:dyDescent="0.25">
      <c r="N50" s="220">
        <v>41</v>
      </c>
      <c r="O50" s="221"/>
      <c r="P50" s="221" t="s">
        <v>217</v>
      </c>
      <c r="Q50" s="222">
        <v>14</v>
      </c>
      <c r="R50" s="222">
        <v>4</v>
      </c>
      <c r="S50" s="222">
        <v>1</v>
      </c>
      <c r="T50" s="222">
        <v>9</v>
      </c>
      <c r="U50" s="222">
        <v>17</v>
      </c>
      <c r="V50" s="222">
        <v>36</v>
      </c>
      <c r="W50" s="223">
        <f t="shared" si="4"/>
        <v>-19</v>
      </c>
      <c r="X50" s="224">
        <f t="shared" si="5"/>
        <v>13</v>
      </c>
      <c r="Y50" s="187">
        <f t="shared" si="6"/>
        <v>0.9285714285714286</v>
      </c>
      <c r="Z50" s="835"/>
      <c r="AA50" s="836"/>
      <c r="AB50" s="344">
        <f t="shared" si="2"/>
        <v>41</v>
      </c>
    </row>
    <row r="51" spans="14:28" ht="26.25" customHeight="1" x14ac:dyDescent="0.25">
      <c r="N51" s="220">
        <v>42</v>
      </c>
      <c r="O51" s="221"/>
      <c r="P51" s="221" t="s">
        <v>172</v>
      </c>
      <c r="Q51" s="222">
        <v>14</v>
      </c>
      <c r="R51" s="222">
        <v>3</v>
      </c>
      <c r="S51" s="222">
        <v>2</v>
      </c>
      <c r="T51" s="222">
        <v>9</v>
      </c>
      <c r="U51" s="222">
        <v>9</v>
      </c>
      <c r="V51" s="222">
        <v>24</v>
      </c>
      <c r="W51" s="223">
        <f t="shared" si="4"/>
        <v>-15</v>
      </c>
      <c r="X51" s="224">
        <f t="shared" si="5"/>
        <v>11</v>
      </c>
      <c r="Y51" s="187">
        <f t="shared" si="6"/>
        <v>0.7857142857142857</v>
      </c>
      <c r="Z51" s="835"/>
      <c r="AA51" s="836"/>
      <c r="AB51" s="344">
        <f t="shared" si="2"/>
        <v>42</v>
      </c>
    </row>
    <row r="52" spans="14:28" ht="26.25" customHeight="1" x14ac:dyDescent="0.25">
      <c r="N52" s="220">
        <v>43</v>
      </c>
      <c r="O52" s="221"/>
      <c r="P52" s="221" t="s">
        <v>240</v>
      </c>
      <c r="Q52" s="222">
        <v>14</v>
      </c>
      <c r="R52" s="222">
        <v>2</v>
      </c>
      <c r="S52" s="222">
        <v>5</v>
      </c>
      <c r="T52" s="222">
        <v>7</v>
      </c>
      <c r="U52" s="222">
        <v>18</v>
      </c>
      <c r="V52" s="222">
        <v>36</v>
      </c>
      <c r="W52" s="223">
        <f t="shared" si="4"/>
        <v>-18</v>
      </c>
      <c r="X52" s="224">
        <f t="shared" si="5"/>
        <v>11</v>
      </c>
      <c r="Y52" s="187">
        <f t="shared" si="6"/>
        <v>0.7857142857142857</v>
      </c>
      <c r="Z52" s="835"/>
      <c r="AA52" s="836"/>
      <c r="AB52" s="344">
        <f t="shared" si="2"/>
        <v>43</v>
      </c>
    </row>
    <row r="53" spans="14:28" ht="26.25" customHeight="1" x14ac:dyDescent="0.25">
      <c r="N53" s="220">
        <v>44</v>
      </c>
      <c r="O53" s="221"/>
      <c r="P53" s="221" t="s">
        <v>241</v>
      </c>
      <c r="Q53" s="222">
        <v>14</v>
      </c>
      <c r="R53" s="222">
        <v>3</v>
      </c>
      <c r="S53" s="222">
        <v>0</v>
      </c>
      <c r="T53" s="222">
        <v>11</v>
      </c>
      <c r="U53" s="222">
        <v>13</v>
      </c>
      <c r="V53" s="222">
        <v>38</v>
      </c>
      <c r="W53" s="223">
        <f t="shared" si="4"/>
        <v>-25</v>
      </c>
      <c r="X53" s="224">
        <f t="shared" si="5"/>
        <v>9</v>
      </c>
      <c r="Y53" s="187">
        <f t="shared" si="6"/>
        <v>0.6428571428571429</v>
      </c>
      <c r="Z53" s="835"/>
      <c r="AA53" s="836"/>
      <c r="AB53" s="344">
        <f t="shared" si="2"/>
        <v>44</v>
      </c>
    </row>
    <row r="54" spans="14:28" ht="26.25" customHeight="1" x14ac:dyDescent="0.25">
      <c r="N54" s="220">
        <v>45</v>
      </c>
      <c r="O54" s="221"/>
      <c r="P54" s="221" t="s">
        <v>242</v>
      </c>
      <c r="Q54" s="222">
        <v>14</v>
      </c>
      <c r="R54" s="222">
        <v>2</v>
      </c>
      <c r="S54" s="222">
        <v>1</v>
      </c>
      <c r="T54" s="222">
        <v>11</v>
      </c>
      <c r="U54" s="222">
        <v>8</v>
      </c>
      <c r="V54" s="222">
        <v>36</v>
      </c>
      <c r="W54" s="223">
        <f t="shared" si="4"/>
        <v>-28</v>
      </c>
      <c r="X54" s="224">
        <f t="shared" si="5"/>
        <v>7</v>
      </c>
      <c r="Y54" s="187">
        <f t="shared" si="6"/>
        <v>0.5</v>
      </c>
      <c r="Z54" s="835"/>
      <c r="AA54" s="836"/>
      <c r="AB54" s="344">
        <f t="shared" si="2"/>
        <v>45</v>
      </c>
    </row>
    <row r="55" spans="14:28" ht="26.25" customHeight="1" x14ac:dyDescent="0.25">
      <c r="N55" s="220">
        <v>46</v>
      </c>
      <c r="O55" s="221"/>
      <c r="P55" s="221" t="s">
        <v>243</v>
      </c>
      <c r="Q55" s="222">
        <v>12</v>
      </c>
      <c r="R55" s="222">
        <v>1</v>
      </c>
      <c r="S55" s="222">
        <v>2</v>
      </c>
      <c r="T55" s="222">
        <v>9</v>
      </c>
      <c r="U55" s="222">
        <v>15</v>
      </c>
      <c r="V55" s="222">
        <v>28</v>
      </c>
      <c r="W55" s="223">
        <f t="shared" si="4"/>
        <v>-13</v>
      </c>
      <c r="X55" s="224">
        <f t="shared" si="5"/>
        <v>5</v>
      </c>
      <c r="Y55" s="187">
        <f t="shared" si="6"/>
        <v>0.41666666666666669</v>
      </c>
      <c r="Z55" s="835"/>
      <c r="AA55" s="836"/>
      <c r="AB55" s="344">
        <f t="shared" si="2"/>
        <v>46</v>
      </c>
    </row>
    <row r="56" spans="14:28" ht="26.25" customHeight="1" x14ac:dyDescent="0.25">
      <c r="N56" s="220">
        <v>47</v>
      </c>
      <c r="O56" s="221"/>
      <c r="P56" s="221" t="s">
        <v>244</v>
      </c>
      <c r="Q56" s="222">
        <v>12</v>
      </c>
      <c r="R56" s="222">
        <v>1</v>
      </c>
      <c r="S56" s="222">
        <v>1</v>
      </c>
      <c r="T56" s="222">
        <v>10</v>
      </c>
      <c r="U56" s="222">
        <v>9</v>
      </c>
      <c r="V56" s="222">
        <v>37</v>
      </c>
      <c r="W56" s="223">
        <f t="shared" si="4"/>
        <v>-28</v>
      </c>
      <c r="X56" s="224">
        <f t="shared" si="5"/>
        <v>4</v>
      </c>
      <c r="Y56" s="187">
        <f t="shared" si="6"/>
        <v>0.33333333333333331</v>
      </c>
      <c r="Z56" s="835"/>
      <c r="AA56" s="836"/>
      <c r="AB56" s="344">
        <f t="shared" si="2"/>
        <v>47</v>
      </c>
    </row>
    <row r="57" spans="14:28" ht="26.25" customHeight="1" thickBot="1" x14ac:dyDescent="0.3">
      <c r="N57" s="230">
        <v>48</v>
      </c>
      <c r="O57" s="231"/>
      <c r="P57" s="231" t="s">
        <v>178</v>
      </c>
      <c r="Q57" s="232">
        <v>12</v>
      </c>
      <c r="R57" s="232">
        <v>0</v>
      </c>
      <c r="S57" s="232">
        <v>1</v>
      </c>
      <c r="T57" s="232">
        <v>11</v>
      </c>
      <c r="U57" s="232">
        <v>13</v>
      </c>
      <c r="V57" s="232">
        <v>47</v>
      </c>
      <c r="W57" s="233">
        <f t="shared" ref="W57:W63" si="7">U57-V57</f>
        <v>-34</v>
      </c>
      <c r="X57" s="234">
        <f t="shared" ref="X57:X63" si="8">R57*3+S57</f>
        <v>1</v>
      </c>
      <c r="Y57" s="195">
        <f t="shared" ref="Y57:Y63" si="9">X57/Q57</f>
        <v>8.3333333333333329E-2</v>
      </c>
      <c r="Z57" s="837"/>
      <c r="AA57" s="838"/>
      <c r="AB57" s="344">
        <f t="shared" si="2"/>
        <v>48</v>
      </c>
    </row>
    <row r="58" spans="14:28" ht="26.25" customHeight="1" x14ac:dyDescent="0.25">
      <c r="N58" s="149">
        <v>49</v>
      </c>
      <c r="O58" s="150"/>
      <c r="P58" s="150" t="s">
        <v>220</v>
      </c>
      <c r="Q58" s="151">
        <v>12</v>
      </c>
      <c r="R58" s="151">
        <v>2</v>
      </c>
      <c r="S58" s="151">
        <v>3</v>
      </c>
      <c r="T58" s="151">
        <v>7</v>
      </c>
      <c r="U58" s="151">
        <v>15</v>
      </c>
      <c r="V58" s="151">
        <v>25</v>
      </c>
      <c r="W58" s="152">
        <f t="shared" si="7"/>
        <v>-10</v>
      </c>
      <c r="X58" s="153">
        <f t="shared" si="8"/>
        <v>9</v>
      </c>
      <c r="Y58" s="117">
        <f t="shared" si="9"/>
        <v>0.75</v>
      </c>
      <c r="Z58" s="833" t="s">
        <v>47</v>
      </c>
      <c r="AA58" s="834"/>
      <c r="AB58" s="344">
        <f t="shared" si="2"/>
        <v>49</v>
      </c>
    </row>
    <row r="59" spans="14:28" ht="26.25" customHeight="1" x14ac:dyDescent="0.25">
      <c r="N59" s="159">
        <v>50</v>
      </c>
      <c r="O59" s="160"/>
      <c r="P59" s="160" t="s">
        <v>245</v>
      </c>
      <c r="Q59" s="161">
        <v>12</v>
      </c>
      <c r="R59" s="161">
        <v>2</v>
      </c>
      <c r="S59" s="161">
        <v>1</v>
      </c>
      <c r="T59" s="161">
        <v>9</v>
      </c>
      <c r="U59" s="161">
        <v>8</v>
      </c>
      <c r="V59" s="161">
        <v>29</v>
      </c>
      <c r="W59" s="162">
        <f t="shared" si="7"/>
        <v>-21</v>
      </c>
      <c r="X59" s="179">
        <f t="shared" si="8"/>
        <v>7</v>
      </c>
      <c r="Y59" s="187">
        <f t="shared" si="9"/>
        <v>0.58333333333333337</v>
      </c>
      <c r="Z59" s="835"/>
      <c r="AA59" s="836"/>
      <c r="AB59" s="344">
        <f t="shared" si="2"/>
        <v>50</v>
      </c>
    </row>
    <row r="60" spans="14:28" ht="26.25" customHeight="1" x14ac:dyDescent="0.25">
      <c r="N60" s="159">
        <v>51</v>
      </c>
      <c r="O60" s="160"/>
      <c r="P60" s="160" t="s">
        <v>102</v>
      </c>
      <c r="Q60" s="161">
        <v>12</v>
      </c>
      <c r="R60" s="161">
        <v>1</v>
      </c>
      <c r="S60" s="161">
        <v>2</v>
      </c>
      <c r="T60" s="161">
        <v>9</v>
      </c>
      <c r="U60" s="161">
        <v>4</v>
      </c>
      <c r="V60" s="161">
        <v>26</v>
      </c>
      <c r="W60" s="162">
        <f t="shared" si="7"/>
        <v>-22</v>
      </c>
      <c r="X60" s="179">
        <f t="shared" si="8"/>
        <v>5</v>
      </c>
      <c r="Y60" s="187">
        <f t="shared" si="9"/>
        <v>0.41666666666666669</v>
      </c>
      <c r="Z60" s="835"/>
      <c r="AA60" s="836"/>
      <c r="AB60" s="344">
        <f t="shared" si="2"/>
        <v>51</v>
      </c>
    </row>
    <row r="61" spans="14:28" ht="26.25" customHeight="1" x14ac:dyDescent="0.25">
      <c r="N61" s="159">
        <v>52</v>
      </c>
      <c r="O61" s="160"/>
      <c r="P61" s="160" t="s">
        <v>246</v>
      </c>
      <c r="Q61" s="161">
        <v>12</v>
      </c>
      <c r="R61" s="161">
        <v>1</v>
      </c>
      <c r="S61" s="161">
        <v>1</v>
      </c>
      <c r="T61" s="161">
        <v>10</v>
      </c>
      <c r="U61" s="161">
        <v>5</v>
      </c>
      <c r="V61" s="161">
        <v>29</v>
      </c>
      <c r="W61" s="162">
        <f t="shared" si="7"/>
        <v>-24</v>
      </c>
      <c r="X61" s="179">
        <f t="shared" si="8"/>
        <v>4</v>
      </c>
      <c r="Y61" s="187">
        <f t="shared" si="9"/>
        <v>0.33333333333333331</v>
      </c>
      <c r="Z61" s="835"/>
      <c r="AA61" s="836"/>
      <c r="AB61" s="344">
        <f t="shared" si="2"/>
        <v>52</v>
      </c>
    </row>
    <row r="62" spans="14:28" ht="26.25" customHeight="1" x14ac:dyDescent="0.25">
      <c r="N62" s="159">
        <v>53</v>
      </c>
      <c r="O62" s="160"/>
      <c r="P62" s="160" t="s">
        <v>247</v>
      </c>
      <c r="Q62" s="161">
        <v>12</v>
      </c>
      <c r="R62" s="161">
        <v>1</v>
      </c>
      <c r="S62" s="161">
        <v>0</v>
      </c>
      <c r="T62" s="161">
        <v>11</v>
      </c>
      <c r="U62" s="161">
        <v>6</v>
      </c>
      <c r="V62" s="161">
        <v>52</v>
      </c>
      <c r="W62" s="162">
        <f t="shared" si="7"/>
        <v>-46</v>
      </c>
      <c r="X62" s="179">
        <f t="shared" si="8"/>
        <v>3</v>
      </c>
      <c r="Y62" s="187">
        <f t="shared" si="9"/>
        <v>0.25</v>
      </c>
      <c r="Z62" s="835"/>
      <c r="AA62" s="836"/>
      <c r="AB62" s="344">
        <f t="shared" si="2"/>
        <v>53</v>
      </c>
    </row>
    <row r="63" spans="14:28" ht="26.25" customHeight="1" thickBot="1" x14ac:dyDescent="0.3">
      <c r="N63" s="154">
        <v>54</v>
      </c>
      <c r="O63" s="155"/>
      <c r="P63" s="155" t="s">
        <v>248</v>
      </c>
      <c r="Q63" s="156">
        <v>12</v>
      </c>
      <c r="R63" s="156">
        <v>0</v>
      </c>
      <c r="S63" s="156">
        <v>0</v>
      </c>
      <c r="T63" s="156">
        <v>12</v>
      </c>
      <c r="U63" s="156">
        <v>0</v>
      </c>
      <c r="V63" s="156">
        <v>89</v>
      </c>
      <c r="W63" s="157">
        <f t="shared" si="7"/>
        <v>-89</v>
      </c>
      <c r="X63" s="185">
        <f t="shared" si="8"/>
        <v>0</v>
      </c>
      <c r="Y63" s="188">
        <f t="shared" si="9"/>
        <v>0</v>
      </c>
      <c r="Z63" s="837"/>
      <c r="AA63" s="838"/>
      <c r="AB63" s="344">
        <f t="shared" si="2"/>
        <v>54</v>
      </c>
    </row>
  </sheetData>
  <sheetProtection algorithmName="SHA-512" hashValue="vhUZm5pwWsGci9uyXrmnWEN5IVzqTKtc4x9cTgH5In7MyqYZSpaK+e1Rt178sjTiNDHIV29B3sGKjxy+ZE6f9Q==" saltValue="O1Fo/FHLeI7PXIGb6pnBDQ==" spinCount="100000" sheet="1" selectLockedCells="1"/>
  <mergeCells count="21">
    <mergeCell ref="C6:G6"/>
    <mergeCell ref="K6:L6"/>
    <mergeCell ref="N6:Y6"/>
    <mergeCell ref="C8:L9"/>
    <mergeCell ref="Q8:X8"/>
    <mergeCell ref="AA28:AA41"/>
    <mergeCell ref="AA26:AA27"/>
    <mergeCell ref="Z42:AA57"/>
    <mergeCell ref="Z58:AA63"/>
    <mergeCell ref="L1:O4"/>
    <mergeCell ref="E11:L11"/>
    <mergeCell ref="E13:L13"/>
    <mergeCell ref="E15:L15"/>
    <mergeCell ref="Z14:AA17"/>
    <mergeCell ref="Z12:AA13"/>
    <mergeCell ref="Z10:AA11"/>
    <mergeCell ref="E18:K18"/>
    <mergeCell ref="E20:K20"/>
    <mergeCell ref="E22:K22"/>
    <mergeCell ref="Z26:Z41"/>
    <mergeCell ref="Z18:AA25"/>
  </mergeCells>
  <conditionalFormatting sqref="Q12:V12">
    <cfRule type="expression" dxfId="86" priority="18">
      <formula>$Q$11=7</formula>
    </cfRule>
  </conditionalFormatting>
  <conditionalFormatting sqref="Q11:V11">
    <cfRule type="expression" dxfId="85" priority="17">
      <formula>$Q$11=7</formula>
    </cfRule>
  </conditionalFormatting>
  <conditionalFormatting sqref="Q10:X10 X11:X12 W11:W18">
    <cfRule type="expression" dxfId="84" priority="16">
      <formula>$Q$11=7</formula>
    </cfRule>
  </conditionalFormatting>
  <conditionalFormatting sqref="Q13:V14">
    <cfRule type="expression" dxfId="83" priority="15">
      <formula>$Q$11=7</formula>
    </cfRule>
  </conditionalFormatting>
  <conditionalFormatting sqref="X13:X18">
    <cfRule type="expression" dxfId="82" priority="14">
      <formula>$Q$11=7</formula>
    </cfRule>
  </conditionalFormatting>
  <conditionalFormatting sqref="Y12">
    <cfRule type="expression" dxfId="81" priority="13">
      <formula>$Q$11=7</formula>
    </cfRule>
  </conditionalFormatting>
  <conditionalFormatting sqref="Y11">
    <cfRule type="expression" dxfId="80" priority="12">
      <formula>$Q$11=7</formula>
    </cfRule>
  </conditionalFormatting>
  <conditionalFormatting sqref="Y10">
    <cfRule type="expression" dxfId="79" priority="11">
      <formula>$Q$11=7</formula>
    </cfRule>
  </conditionalFormatting>
  <conditionalFormatting sqref="Y13:Y18">
    <cfRule type="expression" dxfId="78" priority="10">
      <formula>$Q$11=7</formula>
    </cfRule>
  </conditionalFormatting>
  <conditionalFormatting sqref="Q15:V18">
    <cfRule type="expression" dxfId="77" priority="9">
      <formula>$Q$11=7</formula>
    </cfRule>
  </conditionalFormatting>
  <conditionalFormatting sqref="W26:W63">
    <cfRule type="expression" dxfId="76" priority="8">
      <formula>$Q$11=7</formula>
    </cfRule>
  </conditionalFormatting>
  <conditionalFormatting sqref="X26:X63">
    <cfRule type="expression" dxfId="75" priority="7">
      <formula>$Q$11=7</formula>
    </cfRule>
  </conditionalFormatting>
  <conditionalFormatting sqref="Y26:Y63">
    <cfRule type="expression" dxfId="74" priority="6">
      <formula>$Q$11=7</formula>
    </cfRule>
  </conditionalFormatting>
  <conditionalFormatting sqref="Q21:V63">
    <cfRule type="expression" dxfId="73" priority="5">
      <formula>$Q$11=7</formula>
    </cfRule>
  </conditionalFormatting>
  <conditionalFormatting sqref="W19:W25">
    <cfRule type="expression" dxfId="72" priority="4">
      <formula>$Q$11=7</formula>
    </cfRule>
  </conditionalFormatting>
  <conditionalFormatting sqref="X19:X25">
    <cfRule type="expression" dxfId="71" priority="3">
      <formula>$Q$11=7</formula>
    </cfRule>
  </conditionalFormatting>
  <conditionalFormatting sqref="Y19:Y25">
    <cfRule type="expression" dxfId="70" priority="2">
      <formula>$Q$11=7</formula>
    </cfRule>
  </conditionalFormatting>
  <conditionalFormatting sqref="Q19:V20">
    <cfRule type="expression" dxfId="69"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C56"/>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7" width="4.6640625" style="55" customWidth="1"/>
    <col min="28" max="16384" width="9.109375" style="55"/>
  </cols>
  <sheetData>
    <row r="1" spans="1:29" ht="4.5" customHeight="1" x14ac:dyDescent="0.25">
      <c r="A1" s="82"/>
      <c r="B1" s="59"/>
      <c r="C1" s="57"/>
      <c r="D1" s="59"/>
      <c r="E1" s="59"/>
      <c r="F1" s="59"/>
      <c r="G1" s="59"/>
      <c r="H1" s="59"/>
      <c r="I1" s="59"/>
      <c r="J1" s="57"/>
      <c r="K1" s="57"/>
      <c r="L1" s="820" t="s">
        <v>107</v>
      </c>
      <c r="M1" s="821"/>
      <c r="N1" s="821"/>
      <c r="O1" s="822"/>
      <c r="P1" s="57"/>
      <c r="Q1" s="57"/>
      <c r="R1" s="57"/>
      <c r="S1" s="57"/>
      <c r="T1" s="57"/>
      <c r="U1" s="57"/>
      <c r="V1" s="57"/>
      <c r="W1" s="57"/>
      <c r="X1" s="57"/>
      <c r="Y1" s="57"/>
    </row>
    <row r="2" spans="1:29"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9"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9"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9"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9" ht="26.25" customHeight="1" thickBot="1" x14ac:dyDescent="0.45">
      <c r="A6" s="49"/>
      <c r="B6" s="60"/>
      <c r="C6" s="775" t="s">
        <v>108</v>
      </c>
      <c r="D6" s="526"/>
      <c r="E6" s="526"/>
      <c r="F6" s="526"/>
      <c r="G6" s="527"/>
      <c r="H6" s="92"/>
      <c r="I6" s="92"/>
      <c r="J6" s="92"/>
      <c r="K6" s="776" t="s">
        <v>109</v>
      </c>
      <c r="L6" s="777"/>
      <c r="M6" s="92"/>
      <c r="N6" s="778" t="s">
        <v>78</v>
      </c>
      <c r="O6" s="779"/>
      <c r="P6" s="779"/>
      <c r="Q6" s="779"/>
      <c r="R6" s="779"/>
      <c r="S6" s="779"/>
      <c r="T6" s="779"/>
      <c r="U6" s="779"/>
      <c r="V6" s="779"/>
      <c r="W6" s="779"/>
      <c r="X6" s="779"/>
      <c r="Y6" s="780"/>
    </row>
    <row r="7" spans="1:29"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9"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9"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9" ht="26.25" customHeight="1" thickBot="1" x14ac:dyDescent="0.3">
      <c r="N10" s="96">
        <v>1</v>
      </c>
      <c r="O10" s="97"/>
      <c r="P10" s="97" t="s">
        <v>80</v>
      </c>
      <c r="Q10" s="98">
        <v>25</v>
      </c>
      <c r="R10" s="98">
        <v>20</v>
      </c>
      <c r="S10" s="98">
        <v>1</v>
      </c>
      <c r="T10" s="98">
        <v>4</v>
      </c>
      <c r="U10" s="98">
        <v>97</v>
      </c>
      <c r="V10" s="98">
        <v>31</v>
      </c>
      <c r="W10" s="99">
        <f>U10-V10</f>
        <v>66</v>
      </c>
      <c r="X10" s="100">
        <f>R10*3+S10</f>
        <v>61</v>
      </c>
      <c r="Y10" s="117">
        <f>X10/Q10</f>
        <v>2.44</v>
      </c>
      <c r="Z10" s="760" t="s">
        <v>65</v>
      </c>
      <c r="AA10" s="761"/>
      <c r="AB10" s="344">
        <f>N10</f>
        <v>1</v>
      </c>
      <c r="AC10" s="344"/>
    </row>
    <row r="11" spans="1:29" ht="26.25" customHeight="1" thickTop="1" thickBot="1" x14ac:dyDescent="0.3">
      <c r="C11" s="64" t="s">
        <v>25</v>
      </c>
      <c r="D11" s="61"/>
      <c r="E11" s="764" t="str">
        <f>P10</f>
        <v>lobo</v>
      </c>
      <c r="F11" s="764"/>
      <c r="G11" s="764"/>
      <c r="H11" s="764"/>
      <c r="I11" s="764"/>
      <c r="J11" s="764"/>
      <c r="K11" s="764"/>
      <c r="L11" s="765"/>
      <c r="N11" s="120">
        <v>2</v>
      </c>
      <c r="O11" s="121"/>
      <c r="P11" s="122" t="s">
        <v>110</v>
      </c>
      <c r="Q11" s="123">
        <v>25</v>
      </c>
      <c r="R11" s="123">
        <v>13</v>
      </c>
      <c r="S11" s="123">
        <v>5</v>
      </c>
      <c r="T11" s="123">
        <v>7</v>
      </c>
      <c r="U11" s="123">
        <v>51</v>
      </c>
      <c r="V11" s="123">
        <v>36</v>
      </c>
      <c r="W11" s="124">
        <f t="shared" ref="W11:W25" si="0">U11-V11</f>
        <v>15</v>
      </c>
      <c r="X11" s="125">
        <f t="shared" ref="X11:X25" si="1">R11*3+S11</f>
        <v>44</v>
      </c>
      <c r="Y11" s="126">
        <f>X11/Q11</f>
        <v>1.76</v>
      </c>
      <c r="Z11" s="762"/>
      <c r="AA11" s="763"/>
      <c r="AB11" s="344">
        <f t="shared" ref="AB11:AB56" si="2">N11</f>
        <v>2</v>
      </c>
      <c r="AC11" s="344"/>
    </row>
    <row r="12" spans="1:29" ht="26.25" customHeight="1" thickTop="1" thickBot="1" x14ac:dyDescent="0.3">
      <c r="C12" s="73"/>
      <c r="D12" s="61"/>
      <c r="N12" s="127">
        <v>3</v>
      </c>
      <c r="O12" s="128"/>
      <c r="P12" s="128" t="s">
        <v>85</v>
      </c>
      <c r="Q12" s="129">
        <v>26</v>
      </c>
      <c r="R12" s="129">
        <v>17</v>
      </c>
      <c r="S12" s="129">
        <v>3</v>
      </c>
      <c r="T12" s="129">
        <v>6</v>
      </c>
      <c r="U12" s="129">
        <v>69</v>
      </c>
      <c r="V12" s="129">
        <v>29</v>
      </c>
      <c r="W12" s="130">
        <f t="shared" si="0"/>
        <v>40</v>
      </c>
      <c r="X12" s="131">
        <f t="shared" si="1"/>
        <v>54</v>
      </c>
      <c r="Y12" s="117">
        <f>X12/Q12</f>
        <v>2.0769230769230771</v>
      </c>
      <c r="Z12" s="760" t="s">
        <v>66</v>
      </c>
      <c r="AA12" s="761"/>
      <c r="AB12" s="344">
        <f t="shared" si="2"/>
        <v>3</v>
      </c>
      <c r="AC12" s="344"/>
    </row>
    <row r="13" spans="1:29" ht="26.25" customHeight="1" thickTop="1" thickBot="1" x14ac:dyDescent="0.3">
      <c r="C13" s="65" t="s">
        <v>26</v>
      </c>
      <c r="D13" s="62"/>
      <c r="E13" s="766" t="str">
        <f>P11</f>
        <v>bobbiebobras</v>
      </c>
      <c r="F13" s="766"/>
      <c r="G13" s="766"/>
      <c r="H13" s="766"/>
      <c r="I13" s="766"/>
      <c r="J13" s="766"/>
      <c r="K13" s="766"/>
      <c r="L13" s="767"/>
      <c r="N13" s="105">
        <v>4</v>
      </c>
      <c r="O13" s="106"/>
      <c r="P13" s="106" t="s">
        <v>92</v>
      </c>
      <c r="Q13" s="107">
        <v>25</v>
      </c>
      <c r="R13" s="107">
        <v>16</v>
      </c>
      <c r="S13" s="107">
        <v>3</v>
      </c>
      <c r="T13" s="107">
        <v>6</v>
      </c>
      <c r="U13" s="107">
        <v>56</v>
      </c>
      <c r="V13" s="107">
        <v>24</v>
      </c>
      <c r="W13" s="108">
        <f t="shared" si="0"/>
        <v>32</v>
      </c>
      <c r="X13" s="109">
        <f t="shared" si="1"/>
        <v>51</v>
      </c>
      <c r="Y13" s="186">
        <f>X13/Q13</f>
        <v>2.04</v>
      </c>
      <c r="Z13" s="762"/>
      <c r="AA13" s="763"/>
      <c r="AB13" s="344">
        <f t="shared" si="2"/>
        <v>4</v>
      </c>
      <c r="AC13" s="344"/>
    </row>
    <row r="14" spans="1:29" ht="26.25" customHeight="1" thickTop="1" thickBot="1" x14ac:dyDescent="0.3">
      <c r="C14" s="73"/>
      <c r="D14" s="61"/>
      <c r="N14" s="132">
        <v>5</v>
      </c>
      <c r="O14" s="133"/>
      <c r="P14" s="134" t="s">
        <v>79</v>
      </c>
      <c r="Q14" s="135">
        <v>20</v>
      </c>
      <c r="R14" s="135">
        <v>16</v>
      </c>
      <c r="S14" s="135">
        <v>2</v>
      </c>
      <c r="T14" s="135">
        <v>2</v>
      </c>
      <c r="U14" s="135">
        <v>80</v>
      </c>
      <c r="V14" s="135">
        <v>20</v>
      </c>
      <c r="W14" s="136">
        <f t="shared" si="0"/>
        <v>60</v>
      </c>
      <c r="X14" s="137">
        <f t="shared" si="1"/>
        <v>50</v>
      </c>
      <c r="Y14" s="117">
        <f>X14/Q14</f>
        <v>2.5</v>
      </c>
      <c r="Z14" s="760" t="s">
        <v>67</v>
      </c>
      <c r="AA14" s="761"/>
      <c r="AB14" s="344">
        <f t="shared" si="2"/>
        <v>5</v>
      </c>
      <c r="AC14" s="344"/>
    </row>
    <row r="15" spans="1:29" ht="26.25" customHeight="1" thickTop="1" thickBot="1" x14ac:dyDescent="0.3">
      <c r="C15" s="66" t="s">
        <v>27</v>
      </c>
      <c r="D15" s="62"/>
      <c r="E15" s="768" t="str">
        <f>P12</f>
        <v>Marin Parushev</v>
      </c>
      <c r="F15" s="768"/>
      <c r="G15" s="768"/>
      <c r="H15" s="768"/>
      <c r="I15" s="768"/>
      <c r="J15" s="768"/>
      <c r="K15" s="768"/>
      <c r="L15" s="769"/>
      <c r="N15" s="138">
        <v>6</v>
      </c>
      <c r="O15" s="139"/>
      <c r="P15" s="140" t="s">
        <v>119</v>
      </c>
      <c r="Q15" s="141">
        <v>20</v>
      </c>
      <c r="R15" s="141">
        <v>13</v>
      </c>
      <c r="S15" s="141">
        <v>4</v>
      </c>
      <c r="T15" s="141">
        <v>3</v>
      </c>
      <c r="U15" s="141">
        <v>57</v>
      </c>
      <c r="V15" s="141">
        <v>25</v>
      </c>
      <c r="W15" s="142">
        <f t="shared" si="0"/>
        <v>32</v>
      </c>
      <c r="X15" s="143">
        <f t="shared" si="1"/>
        <v>43</v>
      </c>
      <c r="Y15" s="119">
        <f t="shared" ref="Y15:Y25" si="3">X15/Q15</f>
        <v>2.15</v>
      </c>
      <c r="Z15" s="792"/>
      <c r="AA15" s="793"/>
      <c r="AB15" s="344">
        <f t="shared" si="2"/>
        <v>6</v>
      </c>
      <c r="AC15" s="344"/>
    </row>
    <row r="16" spans="1:29" ht="26.25" customHeight="1" thickTop="1" thickBot="1" x14ac:dyDescent="0.3">
      <c r="E16" s="71"/>
      <c r="F16" s="55"/>
      <c r="G16" s="55"/>
      <c r="N16" s="138">
        <v>7</v>
      </c>
      <c r="O16" s="140"/>
      <c r="P16" s="140" t="s">
        <v>36</v>
      </c>
      <c r="Q16" s="141">
        <v>19</v>
      </c>
      <c r="R16" s="141">
        <v>12</v>
      </c>
      <c r="S16" s="141">
        <v>2</v>
      </c>
      <c r="T16" s="141">
        <v>5</v>
      </c>
      <c r="U16" s="141">
        <v>45</v>
      </c>
      <c r="V16" s="141">
        <v>17</v>
      </c>
      <c r="W16" s="142">
        <f t="shared" si="0"/>
        <v>28</v>
      </c>
      <c r="X16" s="143">
        <f t="shared" si="1"/>
        <v>38</v>
      </c>
      <c r="Y16" s="119">
        <f t="shared" si="3"/>
        <v>2</v>
      </c>
      <c r="Z16" s="792"/>
      <c r="AA16" s="793"/>
      <c r="AB16" s="344">
        <f t="shared" si="2"/>
        <v>7</v>
      </c>
      <c r="AC16" s="344"/>
    </row>
    <row r="17" spans="1:29" ht="26.25" customHeight="1" thickTop="1" thickBot="1" x14ac:dyDescent="0.3">
      <c r="C17" s="87"/>
      <c r="D17" s="88"/>
      <c r="E17" s="87"/>
      <c r="F17" s="88"/>
      <c r="G17" s="88"/>
      <c r="H17" s="87"/>
      <c r="I17" s="87"/>
      <c r="J17" s="87"/>
      <c r="K17" s="87"/>
      <c r="L17" s="87"/>
      <c r="N17" s="144">
        <v>8</v>
      </c>
      <c r="O17" s="145"/>
      <c r="P17" s="145" t="s">
        <v>90</v>
      </c>
      <c r="Q17" s="146">
        <v>20</v>
      </c>
      <c r="R17" s="146">
        <v>11</v>
      </c>
      <c r="S17" s="146">
        <v>3</v>
      </c>
      <c r="T17" s="146">
        <v>6</v>
      </c>
      <c r="U17" s="146">
        <v>43</v>
      </c>
      <c r="V17" s="146">
        <v>28</v>
      </c>
      <c r="W17" s="147">
        <f t="shared" si="0"/>
        <v>15</v>
      </c>
      <c r="X17" s="148">
        <f t="shared" si="1"/>
        <v>36</v>
      </c>
      <c r="Y17" s="186">
        <f t="shared" si="3"/>
        <v>1.8</v>
      </c>
      <c r="Z17" s="762"/>
      <c r="AA17" s="763"/>
      <c r="AB17" s="344">
        <f t="shared" si="2"/>
        <v>8</v>
      </c>
      <c r="AC17" s="344"/>
    </row>
    <row r="18" spans="1:29" ht="26.25" customHeight="1" x14ac:dyDescent="0.25">
      <c r="A18" s="55"/>
      <c r="C18" s="83" t="s">
        <v>44</v>
      </c>
      <c r="E18" s="745" t="s">
        <v>79</v>
      </c>
      <c r="F18" s="745"/>
      <c r="G18" s="745"/>
      <c r="H18" s="745"/>
      <c r="I18" s="745"/>
      <c r="J18" s="745"/>
      <c r="K18" s="746"/>
      <c r="L18" s="166" t="s">
        <v>274</v>
      </c>
      <c r="N18" s="169">
        <v>9</v>
      </c>
      <c r="O18" s="170"/>
      <c r="P18" s="170" t="s">
        <v>59</v>
      </c>
      <c r="Q18" s="171">
        <v>18</v>
      </c>
      <c r="R18" s="171">
        <v>14</v>
      </c>
      <c r="S18" s="171">
        <v>2</v>
      </c>
      <c r="T18" s="171">
        <v>2</v>
      </c>
      <c r="U18" s="171">
        <v>61</v>
      </c>
      <c r="V18" s="171">
        <v>14</v>
      </c>
      <c r="W18" s="172">
        <f t="shared" si="0"/>
        <v>47</v>
      </c>
      <c r="X18" s="173">
        <f t="shared" si="1"/>
        <v>44</v>
      </c>
      <c r="Y18" s="117">
        <f t="shared" si="3"/>
        <v>2.4444444444444446</v>
      </c>
      <c r="Z18" s="760" t="s">
        <v>104</v>
      </c>
      <c r="AA18" s="761"/>
      <c r="AB18" s="344">
        <f t="shared" si="2"/>
        <v>9</v>
      </c>
      <c r="AC18" s="344"/>
    </row>
    <row r="19" spans="1:29" ht="26.25" customHeight="1" x14ac:dyDescent="0.25">
      <c r="A19" s="55"/>
      <c r="N19" s="174">
        <v>10</v>
      </c>
      <c r="O19" s="175"/>
      <c r="P19" s="175" t="s">
        <v>139</v>
      </c>
      <c r="Q19" s="176">
        <v>18</v>
      </c>
      <c r="R19" s="176">
        <v>11</v>
      </c>
      <c r="S19" s="176">
        <v>3</v>
      </c>
      <c r="T19" s="176">
        <v>4</v>
      </c>
      <c r="U19" s="176">
        <v>41</v>
      </c>
      <c r="V19" s="176">
        <v>25</v>
      </c>
      <c r="W19" s="177">
        <f t="shared" si="0"/>
        <v>16</v>
      </c>
      <c r="X19" s="178">
        <f t="shared" si="1"/>
        <v>36</v>
      </c>
      <c r="Y19" s="119">
        <f t="shared" si="3"/>
        <v>2</v>
      </c>
      <c r="Z19" s="792"/>
      <c r="AA19" s="793"/>
      <c r="AB19" s="344">
        <f t="shared" si="2"/>
        <v>10</v>
      </c>
      <c r="AC19" s="344"/>
    </row>
    <row r="20" spans="1:29" ht="26.25" customHeight="1" x14ac:dyDescent="0.25">
      <c r="A20" s="55"/>
      <c r="C20" s="89" t="s">
        <v>43</v>
      </c>
      <c r="E20" s="750" t="s">
        <v>59</v>
      </c>
      <c r="F20" s="750"/>
      <c r="G20" s="750"/>
      <c r="H20" s="750"/>
      <c r="I20" s="750"/>
      <c r="J20" s="750"/>
      <c r="K20" s="751"/>
      <c r="L20" s="167" t="s">
        <v>111</v>
      </c>
      <c r="N20" s="174">
        <v>11</v>
      </c>
      <c r="O20" s="175"/>
      <c r="P20" s="175" t="s">
        <v>205</v>
      </c>
      <c r="Q20" s="176">
        <v>18</v>
      </c>
      <c r="R20" s="176">
        <v>10</v>
      </c>
      <c r="S20" s="176">
        <v>4</v>
      </c>
      <c r="T20" s="176">
        <v>4</v>
      </c>
      <c r="U20" s="176">
        <v>39</v>
      </c>
      <c r="V20" s="176">
        <v>23</v>
      </c>
      <c r="W20" s="177">
        <f t="shared" si="0"/>
        <v>16</v>
      </c>
      <c r="X20" s="178">
        <f t="shared" si="1"/>
        <v>34</v>
      </c>
      <c r="Y20" s="119">
        <f t="shared" si="3"/>
        <v>1.8888888888888888</v>
      </c>
      <c r="Z20" s="792"/>
      <c r="AA20" s="793"/>
      <c r="AB20" s="344">
        <f t="shared" si="2"/>
        <v>11</v>
      </c>
      <c r="AC20" s="344"/>
    </row>
    <row r="21" spans="1:29" ht="26.25" customHeight="1" x14ac:dyDescent="0.25">
      <c r="A21" s="55"/>
      <c r="N21" s="174">
        <v>12</v>
      </c>
      <c r="O21" s="175"/>
      <c r="P21" s="175" t="s">
        <v>95</v>
      </c>
      <c r="Q21" s="176">
        <v>18</v>
      </c>
      <c r="R21" s="176">
        <v>10</v>
      </c>
      <c r="S21" s="176">
        <v>3</v>
      </c>
      <c r="T21" s="176">
        <v>5</v>
      </c>
      <c r="U21" s="176">
        <v>38</v>
      </c>
      <c r="V21" s="176">
        <v>25</v>
      </c>
      <c r="W21" s="177">
        <f t="shared" si="0"/>
        <v>13</v>
      </c>
      <c r="X21" s="178">
        <f t="shared" si="1"/>
        <v>33</v>
      </c>
      <c r="Y21" s="119">
        <f t="shared" si="3"/>
        <v>1.8333333333333333</v>
      </c>
      <c r="Z21" s="792"/>
      <c r="AA21" s="793"/>
      <c r="AB21" s="344">
        <f t="shared" si="2"/>
        <v>12</v>
      </c>
      <c r="AC21" s="344"/>
    </row>
    <row r="22" spans="1:29" ht="26.25" customHeight="1" thickBot="1" x14ac:dyDescent="0.3">
      <c r="A22" s="55"/>
      <c r="C22" s="732" t="s">
        <v>45</v>
      </c>
      <c r="E22" s="730" t="s">
        <v>84</v>
      </c>
      <c r="F22" s="730"/>
      <c r="G22" s="730"/>
      <c r="H22" s="730"/>
      <c r="I22" s="730"/>
      <c r="J22" s="730"/>
      <c r="K22" s="731"/>
      <c r="L22" s="194" t="s">
        <v>229</v>
      </c>
      <c r="N22" s="174">
        <v>13</v>
      </c>
      <c r="O22" s="175"/>
      <c r="P22" s="175" t="s">
        <v>81</v>
      </c>
      <c r="Q22" s="176">
        <v>18</v>
      </c>
      <c r="R22" s="176">
        <v>9</v>
      </c>
      <c r="S22" s="176">
        <v>4</v>
      </c>
      <c r="T22" s="176">
        <v>5</v>
      </c>
      <c r="U22" s="176">
        <v>27</v>
      </c>
      <c r="V22" s="176">
        <v>20</v>
      </c>
      <c r="W22" s="177">
        <f t="shared" si="0"/>
        <v>7</v>
      </c>
      <c r="X22" s="178">
        <f t="shared" si="1"/>
        <v>31</v>
      </c>
      <c r="Y22" s="119">
        <f t="shared" si="3"/>
        <v>1.7222222222222223</v>
      </c>
      <c r="Z22" s="792"/>
      <c r="AA22" s="793"/>
      <c r="AB22" s="344">
        <f t="shared" si="2"/>
        <v>13</v>
      </c>
      <c r="AC22" s="344"/>
    </row>
    <row r="23" spans="1:29" ht="26.25" customHeight="1" thickTop="1" thickBot="1" x14ac:dyDescent="0.3">
      <c r="C23" s="732"/>
      <c r="E23" s="861" t="s">
        <v>79</v>
      </c>
      <c r="F23" s="861"/>
      <c r="G23" s="861"/>
      <c r="H23" s="861"/>
      <c r="I23" s="861"/>
      <c r="J23" s="861"/>
      <c r="K23" s="862"/>
      <c r="L23" s="193" t="s">
        <v>230</v>
      </c>
      <c r="N23" s="174">
        <v>14</v>
      </c>
      <c r="O23" s="175"/>
      <c r="P23" s="175" t="s">
        <v>89</v>
      </c>
      <c r="Q23" s="176">
        <v>17</v>
      </c>
      <c r="R23" s="176">
        <v>8</v>
      </c>
      <c r="S23" s="176">
        <v>5</v>
      </c>
      <c r="T23" s="176">
        <v>4</v>
      </c>
      <c r="U23" s="176">
        <v>28</v>
      </c>
      <c r="V23" s="176">
        <v>23</v>
      </c>
      <c r="W23" s="177">
        <f t="shared" si="0"/>
        <v>5</v>
      </c>
      <c r="X23" s="178">
        <f t="shared" si="1"/>
        <v>29</v>
      </c>
      <c r="Y23" s="119">
        <f t="shared" si="3"/>
        <v>1.7058823529411764</v>
      </c>
      <c r="Z23" s="792"/>
      <c r="AA23" s="793"/>
      <c r="AB23" s="344">
        <f t="shared" si="2"/>
        <v>14</v>
      </c>
      <c r="AC23" s="344"/>
    </row>
    <row r="24" spans="1:29" ht="26.25" customHeight="1" thickTop="1" x14ac:dyDescent="0.25">
      <c r="N24" s="174">
        <v>15</v>
      </c>
      <c r="O24" s="175"/>
      <c r="P24" s="175" t="s">
        <v>94</v>
      </c>
      <c r="Q24" s="176">
        <v>18</v>
      </c>
      <c r="R24" s="176">
        <v>8</v>
      </c>
      <c r="S24" s="176">
        <v>6</v>
      </c>
      <c r="T24" s="176">
        <v>4</v>
      </c>
      <c r="U24" s="176">
        <v>35</v>
      </c>
      <c r="V24" s="176">
        <v>24</v>
      </c>
      <c r="W24" s="177">
        <f t="shared" si="0"/>
        <v>11</v>
      </c>
      <c r="X24" s="178">
        <f t="shared" si="1"/>
        <v>30</v>
      </c>
      <c r="Y24" s="119">
        <f t="shared" si="3"/>
        <v>1.6666666666666667</v>
      </c>
      <c r="Z24" s="792"/>
      <c r="AA24" s="793"/>
      <c r="AB24" s="344">
        <f t="shared" si="2"/>
        <v>15</v>
      </c>
      <c r="AC24" s="344"/>
    </row>
    <row r="25" spans="1:29" ht="26.25" customHeight="1" thickBot="1" x14ac:dyDescent="0.3">
      <c r="N25" s="180">
        <v>16</v>
      </c>
      <c r="O25" s="181"/>
      <c r="P25" s="181" t="s">
        <v>93</v>
      </c>
      <c r="Q25" s="182">
        <v>18</v>
      </c>
      <c r="R25" s="182">
        <v>8</v>
      </c>
      <c r="S25" s="182">
        <v>2</v>
      </c>
      <c r="T25" s="182">
        <v>8</v>
      </c>
      <c r="U25" s="182">
        <v>29</v>
      </c>
      <c r="V25" s="182">
        <v>26</v>
      </c>
      <c r="W25" s="183">
        <f t="shared" si="0"/>
        <v>3</v>
      </c>
      <c r="X25" s="184">
        <f t="shared" si="1"/>
        <v>26</v>
      </c>
      <c r="Y25" s="186">
        <f t="shared" si="3"/>
        <v>1.4444444444444444</v>
      </c>
      <c r="Z25" s="762"/>
      <c r="AA25" s="763"/>
      <c r="AB25" s="344">
        <f t="shared" si="2"/>
        <v>16</v>
      </c>
      <c r="AC25" s="344"/>
    </row>
    <row r="26" spans="1:29" ht="26.25" customHeight="1" x14ac:dyDescent="0.25">
      <c r="N26" s="200">
        <v>17</v>
      </c>
      <c r="O26" s="201"/>
      <c r="P26" s="201" t="s">
        <v>206</v>
      </c>
      <c r="Q26" s="202">
        <v>16</v>
      </c>
      <c r="R26" s="202">
        <v>9</v>
      </c>
      <c r="S26" s="202">
        <v>3</v>
      </c>
      <c r="T26" s="202">
        <v>4</v>
      </c>
      <c r="U26" s="202">
        <v>34</v>
      </c>
      <c r="V26" s="202">
        <v>21</v>
      </c>
      <c r="W26" s="203">
        <f>U26-V26</f>
        <v>13</v>
      </c>
      <c r="X26" s="204">
        <f>R26*3+S26</f>
        <v>30</v>
      </c>
      <c r="Y26" s="117">
        <f>X26/Q26</f>
        <v>1.875</v>
      </c>
      <c r="Z26" s="841" t="s">
        <v>227</v>
      </c>
      <c r="AA26" s="747" t="s">
        <v>251</v>
      </c>
      <c r="AB26" s="344">
        <f t="shared" si="2"/>
        <v>17</v>
      </c>
      <c r="AC26" s="344"/>
    </row>
    <row r="27" spans="1:29" ht="26.25" customHeight="1" x14ac:dyDescent="0.25">
      <c r="N27" s="205">
        <v>18</v>
      </c>
      <c r="O27" s="206"/>
      <c r="P27" s="206" t="s">
        <v>38</v>
      </c>
      <c r="Q27" s="207">
        <v>16</v>
      </c>
      <c r="R27" s="207">
        <v>9</v>
      </c>
      <c r="S27" s="207">
        <v>2</v>
      </c>
      <c r="T27" s="207">
        <v>5</v>
      </c>
      <c r="U27" s="207">
        <v>28</v>
      </c>
      <c r="V27" s="207">
        <v>31</v>
      </c>
      <c r="W27" s="208">
        <f>U27-V27</f>
        <v>-3</v>
      </c>
      <c r="X27" s="209">
        <f>R27*3+S27</f>
        <v>29</v>
      </c>
      <c r="Y27" s="187">
        <f>X27/Q27</f>
        <v>1.8125</v>
      </c>
      <c r="Z27" s="842"/>
      <c r="AA27" s="748"/>
      <c r="AB27" s="344">
        <f t="shared" si="2"/>
        <v>18</v>
      </c>
      <c r="AC27" s="344"/>
    </row>
    <row r="28" spans="1:29" ht="26.25" customHeight="1" x14ac:dyDescent="0.25">
      <c r="N28" s="205">
        <v>19</v>
      </c>
      <c r="O28" s="206"/>
      <c r="P28" s="206" t="s">
        <v>61</v>
      </c>
      <c r="Q28" s="207">
        <v>17</v>
      </c>
      <c r="R28" s="207">
        <v>9</v>
      </c>
      <c r="S28" s="207">
        <v>3</v>
      </c>
      <c r="T28" s="207">
        <v>5</v>
      </c>
      <c r="U28" s="207">
        <v>30</v>
      </c>
      <c r="V28" s="207">
        <v>27</v>
      </c>
      <c r="W28" s="208">
        <f t="shared" ref="W28:W40" si="4">U28-V28</f>
        <v>3</v>
      </c>
      <c r="X28" s="209">
        <f t="shared" ref="X28:X40" si="5">R28*3+S28</f>
        <v>30</v>
      </c>
      <c r="Y28" s="187">
        <f t="shared" ref="Y28:Y40" si="6">X28/Q28</f>
        <v>1.7647058823529411</v>
      </c>
      <c r="Z28" s="842"/>
      <c r="AA28" s="748"/>
      <c r="AB28" s="344">
        <f t="shared" si="2"/>
        <v>19</v>
      </c>
      <c r="AC28" s="344"/>
    </row>
    <row r="29" spans="1:29" ht="26.25" customHeight="1" x14ac:dyDescent="0.25">
      <c r="N29" s="205">
        <v>20</v>
      </c>
      <c r="O29" s="206"/>
      <c r="P29" s="206" t="s">
        <v>207</v>
      </c>
      <c r="Q29" s="207">
        <v>14</v>
      </c>
      <c r="R29" s="207">
        <v>7</v>
      </c>
      <c r="S29" s="207">
        <v>1</v>
      </c>
      <c r="T29" s="207">
        <v>6</v>
      </c>
      <c r="U29" s="207">
        <v>31</v>
      </c>
      <c r="V29" s="207">
        <v>30</v>
      </c>
      <c r="W29" s="208">
        <f t="shared" si="4"/>
        <v>1</v>
      </c>
      <c r="X29" s="209">
        <f t="shared" si="5"/>
        <v>22</v>
      </c>
      <c r="Y29" s="187">
        <f t="shared" si="6"/>
        <v>1.5714285714285714</v>
      </c>
      <c r="Z29" s="842"/>
      <c r="AA29" s="748"/>
      <c r="AB29" s="344">
        <f t="shared" si="2"/>
        <v>20</v>
      </c>
      <c r="AC29" s="344"/>
    </row>
    <row r="30" spans="1:29" ht="26.25" customHeight="1" x14ac:dyDescent="0.25">
      <c r="N30" s="205">
        <v>21</v>
      </c>
      <c r="O30" s="206"/>
      <c r="P30" s="206" t="s">
        <v>97</v>
      </c>
      <c r="Q30" s="207">
        <v>16</v>
      </c>
      <c r="R30" s="207">
        <v>8</v>
      </c>
      <c r="S30" s="207">
        <v>1</v>
      </c>
      <c r="T30" s="207">
        <v>7</v>
      </c>
      <c r="U30" s="207">
        <v>41</v>
      </c>
      <c r="V30" s="207">
        <v>28</v>
      </c>
      <c r="W30" s="208">
        <f t="shared" si="4"/>
        <v>13</v>
      </c>
      <c r="X30" s="209">
        <f t="shared" si="5"/>
        <v>25</v>
      </c>
      <c r="Y30" s="187">
        <f t="shared" si="6"/>
        <v>1.5625</v>
      </c>
      <c r="Z30" s="842"/>
      <c r="AA30" s="748"/>
      <c r="AB30" s="344">
        <f t="shared" si="2"/>
        <v>21</v>
      </c>
      <c r="AC30" s="344"/>
    </row>
    <row r="31" spans="1:29" ht="26.25" customHeight="1" x14ac:dyDescent="0.25">
      <c r="N31" s="205">
        <v>22</v>
      </c>
      <c r="O31" s="206"/>
      <c r="P31" s="206" t="s">
        <v>37</v>
      </c>
      <c r="Q31" s="207">
        <v>16</v>
      </c>
      <c r="R31" s="207">
        <v>7</v>
      </c>
      <c r="S31" s="207">
        <v>2</v>
      </c>
      <c r="T31" s="207">
        <v>7</v>
      </c>
      <c r="U31" s="207">
        <v>34</v>
      </c>
      <c r="V31" s="207">
        <v>25</v>
      </c>
      <c r="W31" s="208">
        <f t="shared" si="4"/>
        <v>9</v>
      </c>
      <c r="X31" s="209">
        <f t="shared" si="5"/>
        <v>23</v>
      </c>
      <c r="Y31" s="187">
        <f t="shared" si="6"/>
        <v>1.4375</v>
      </c>
      <c r="Z31" s="842"/>
      <c r="AA31" s="748"/>
      <c r="AB31" s="344">
        <f t="shared" si="2"/>
        <v>22</v>
      </c>
      <c r="AC31" s="344"/>
    </row>
    <row r="32" spans="1:29" ht="26.25" customHeight="1" x14ac:dyDescent="0.25">
      <c r="N32" s="205">
        <v>23</v>
      </c>
      <c r="O32" s="206"/>
      <c r="P32" s="206" t="s">
        <v>208</v>
      </c>
      <c r="Q32" s="207">
        <v>16</v>
      </c>
      <c r="R32" s="207">
        <v>7</v>
      </c>
      <c r="S32" s="207">
        <v>1</v>
      </c>
      <c r="T32" s="207">
        <v>8</v>
      </c>
      <c r="U32" s="207">
        <v>34</v>
      </c>
      <c r="V32" s="207">
        <v>41</v>
      </c>
      <c r="W32" s="208">
        <f t="shared" si="4"/>
        <v>-7</v>
      </c>
      <c r="X32" s="209">
        <f t="shared" si="5"/>
        <v>22</v>
      </c>
      <c r="Y32" s="187">
        <f t="shared" si="6"/>
        <v>1.375</v>
      </c>
      <c r="Z32" s="842"/>
      <c r="AA32" s="748"/>
      <c r="AB32" s="344">
        <f t="shared" si="2"/>
        <v>23</v>
      </c>
      <c r="AC32" s="344"/>
    </row>
    <row r="33" spans="14:29" ht="26.25" customHeight="1" thickBot="1" x14ac:dyDescent="0.3">
      <c r="N33" s="205">
        <v>24</v>
      </c>
      <c r="O33" s="206"/>
      <c r="P33" s="206" t="s">
        <v>180</v>
      </c>
      <c r="Q33" s="207">
        <v>16</v>
      </c>
      <c r="R33" s="207">
        <v>5</v>
      </c>
      <c r="S33" s="207">
        <v>5</v>
      </c>
      <c r="T33" s="207">
        <v>6</v>
      </c>
      <c r="U33" s="207">
        <v>20</v>
      </c>
      <c r="V33" s="207">
        <v>20</v>
      </c>
      <c r="W33" s="208">
        <f t="shared" si="4"/>
        <v>0</v>
      </c>
      <c r="X33" s="209">
        <f t="shared" si="5"/>
        <v>20</v>
      </c>
      <c r="Y33" s="187">
        <f t="shared" si="6"/>
        <v>1.25</v>
      </c>
      <c r="Z33" s="842"/>
      <c r="AA33" s="749"/>
      <c r="AB33" s="344">
        <f t="shared" si="2"/>
        <v>24</v>
      </c>
      <c r="AC33" s="344"/>
    </row>
    <row r="34" spans="14:29" ht="26.25" customHeight="1" x14ac:dyDescent="0.25">
      <c r="N34" s="205">
        <v>25</v>
      </c>
      <c r="O34" s="206"/>
      <c r="P34" s="206" t="s">
        <v>84</v>
      </c>
      <c r="Q34" s="207">
        <v>19</v>
      </c>
      <c r="R34" s="207">
        <v>9</v>
      </c>
      <c r="S34" s="207">
        <v>2</v>
      </c>
      <c r="T34" s="207">
        <v>8</v>
      </c>
      <c r="U34" s="207">
        <v>46</v>
      </c>
      <c r="V34" s="207">
        <v>32</v>
      </c>
      <c r="W34" s="208">
        <f t="shared" si="4"/>
        <v>14</v>
      </c>
      <c r="X34" s="209">
        <f t="shared" si="5"/>
        <v>29</v>
      </c>
      <c r="Y34" s="187">
        <f t="shared" si="6"/>
        <v>1.5263157894736843</v>
      </c>
      <c r="Z34" s="842"/>
      <c r="AA34" s="747" t="s">
        <v>226</v>
      </c>
      <c r="AB34" s="344">
        <f t="shared" si="2"/>
        <v>25</v>
      </c>
      <c r="AC34" s="344"/>
    </row>
    <row r="35" spans="14:29" ht="26.25" customHeight="1" x14ac:dyDescent="0.25">
      <c r="N35" s="205">
        <v>26</v>
      </c>
      <c r="O35" s="206"/>
      <c r="P35" s="206" t="s">
        <v>209</v>
      </c>
      <c r="Q35" s="207">
        <v>18</v>
      </c>
      <c r="R35" s="207">
        <v>8</v>
      </c>
      <c r="S35" s="207">
        <v>1</v>
      </c>
      <c r="T35" s="207">
        <v>9</v>
      </c>
      <c r="U35" s="207">
        <v>33</v>
      </c>
      <c r="V35" s="207">
        <v>40</v>
      </c>
      <c r="W35" s="208">
        <f t="shared" si="4"/>
        <v>-7</v>
      </c>
      <c r="X35" s="209">
        <f t="shared" si="5"/>
        <v>25</v>
      </c>
      <c r="Y35" s="187">
        <f t="shared" si="6"/>
        <v>1.3888888888888888</v>
      </c>
      <c r="Z35" s="842"/>
      <c r="AA35" s="748"/>
      <c r="AB35" s="344">
        <f t="shared" si="2"/>
        <v>26</v>
      </c>
      <c r="AC35" s="344"/>
    </row>
    <row r="36" spans="14:29" ht="26.25" customHeight="1" x14ac:dyDescent="0.25">
      <c r="N36" s="205">
        <v>27</v>
      </c>
      <c r="O36" s="206"/>
      <c r="P36" s="206" t="s">
        <v>210</v>
      </c>
      <c r="Q36" s="207">
        <v>18</v>
      </c>
      <c r="R36" s="207">
        <v>7</v>
      </c>
      <c r="S36" s="207">
        <v>1</v>
      </c>
      <c r="T36" s="207">
        <v>10</v>
      </c>
      <c r="U36" s="207">
        <v>24</v>
      </c>
      <c r="V36" s="207">
        <v>38</v>
      </c>
      <c r="W36" s="208">
        <f t="shared" si="4"/>
        <v>-14</v>
      </c>
      <c r="X36" s="209">
        <f t="shared" si="5"/>
        <v>22</v>
      </c>
      <c r="Y36" s="187">
        <f t="shared" si="6"/>
        <v>1.2222222222222223</v>
      </c>
      <c r="Z36" s="842"/>
      <c r="AA36" s="748"/>
      <c r="AB36" s="344">
        <f t="shared" si="2"/>
        <v>27</v>
      </c>
      <c r="AC36" s="344"/>
    </row>
    <row r="37" spans="14:29" ht="26.25" customHeight="1" x14ac:dyDescent="0.25">
      <c r="N37" s="205">
        <v>28</v>
      </c>
      <c r="O37" s="206"/>
      <c r="P37" s="206" t="s">
        <v>64</v>
      </c>
      <c r="Q37" s="207">
        <v>19</v>
      </c>
      <c r="R37" s="207">
        <v>7</v>
      </c>
      <c r="S37" s="207">
        <v>2</v>
      </c>
      <c r="T37" s="207">
        <v>10</v>
      </c>
      <c r="U37" s="207">
        <v>25</v>
      </c>
      <c r="V37" s="207">
        <v>46</v>
      </c>
      <c r="W37" s="208">
        <f t="shared" si="4"/>
        <v>-21</v>
      </c>
      <c r="X37" s="209">
        <f t="shared" si="5"/>
        <v>23</v>
      </c>
      <c r="Y37" s="187">
        <f t="shared" si="6"/>
        <v>1.2105263157894737</v>
      </c>
      <c r="Z37" s="842"/>
      <c r="AA37" s="748"/>
      <c r="AB37" s="344">
        <f t="shared" si="2"/>
        <v>28</v>
      </c>
      <c r="AC37" s="344"/>
    </row>
    <row r="38" spans="14:29" ht="26.25" customHeight="1" x14ac:dyDescent="0.25">
      <c r="N38" s="205">
        <v>29</v>
      </c>
      <c r="O38" s="206"/>
      <c r="P38" s="206" t="s">
        <v>211</v>
      </c>
      <c r="Q38" s="207">
        <v>18</v>
      </c>
      <c r="R38" s="207">
        <v>6</v>
      </c>
      <c r="S38" s="207">
        <v>3</v>
      </c>
      <c r="T38" s="207">
        <v>9</v>
      </c>
      <c r="U38" s="207">
        <v>22</v>
      </c>
      <c r="V38" s="207">
        <v>36</v>
      </c>
      <c r="W38" s="208">
        <f t="shared" si="4"/>
        <v>-14</v>
      </c>
      <c r="X38" s="209">
        <f t="shared" si="5"/>
        <v>21</v>
      </c>
      <c r="Y38" s="187">
        <f t="shared" si="6"/>
        <v>1.1666666666666667</v>
      </c>
      <c r="Z38" s="842"/>
      <c r="AA38" s="748"/>
      <c r="AB38" s="344">
        <f t="shared" si="2"/>
        <v>29</v>
      </c>
      <c r="AC38" s="344"/>
    </row>
    <row r="39" spans="14:29" ht="26.25" customHeight="1" x14ac:dyDescent="0.25">
      <c r="N39" s="205">
        <v>30</v>
      </c>
      <c r="O39" s="206"/>
      <c r="P39" s="206" t="s">
        <v>96</v>
      </c>
      <c r="Q39" s="207">
        <v>18</v>
      </c>
      <c r="R39" s="207">
        <v>6</v>
      </c>
      <c r="S39" s="207">
        <v>2</v>
      </c>
      <c r="T39" s="207">
        <v>10</v>
      </c>
      <c r="U39" s="207">
        <v>31</v>
      </c>
      <c r="V39" s="207">
        <v>41</v>
      </c>
      <c r="W39" s="208">
        <f t="shared" si="4"/>
        <v>-10</v>
      </c>
      <c r="X39" s="209">
        <f t="shared" si="5"/>
        <v>20</v>
      </c>
      <c r="Y39" s="187">
        <f t="shared" si="6"/>
        <v>1.1111111111111112</v>
      </c>
      <c r="Z39" s="842"/>
      <c r="AA39" s="748"/>
      <c r="AB39" s="344">
        <f t="shared" si="2"/>
        <v>30</v>
      </c>
      <c r="AC39" s="344"/>
    </row>
    <row r="40" spans="14:29" ht="26.25" customHeight="1" x14ac:dyDescent="0.25">
      <c r="N40" s="205">
        <v>31</v>
      </c>
      <c r="O40" s="206"/>
      <c r="P40" s="206" t="s">
        <v>212</v>
      </c>
      <c r="Q40" s="207">
        <v>18</v>
      </c>
      <c r="R40" s="207">
        <v>5</v>
      </c>
      <c r="S40" s="207">
        <v>3</v>
      </c>
      <c r="T40" s="207">
        <v>10</v>
      </c>
      <c r="U40" s="207">
        <v>23</v>
      </c>
      <c r="V40" s="207">
        <v>47</v>
      </c>
      <c r="W40" s="208">
        <f t="shared" si="4"/>
        <v>-24</v>
      </c>
      <c r="X40" s="209">
        <f t="shared" si="5"/>
        <v>18</v>
      </c>
      <c r="Y40" s="187">
        <f t="shared" si="6"/>
        <v>1</v>
      </c>
      <c r="Z40" s="842"/>
      <c r="AA40" s="748"/>
      <c r="AB40" s="344">
        <f t="shared" si="2"/>
        <v>31</v>
      </c>
      <c r="AC40" s="344"/>
    </row>
    <row r="41" spans="14:29" ht="26.25" customHeight="1" thickBot="1" x14ac:dyDescent="0.3">
      <c r="N41" s="210">
        <v>32</v>
      </c>
      <c r="O41" s="211"/>
      <c r="P41" s="211" t="s">
        <v>213</v>
      </c>
      <c r="Q41" s="212">
        <v>19</v>
      </c>
      <c r="R41" s="212">
        <v>4</v>
      </c>
      <c r="S41" s="212">
        <v>6</v>
      </c>
      <c r="T41" s="212">
        <v>9</v>
      </c>
      <c r="U41" s="212">
        <v>25</v>
      </c>
      <c r="V41" s="212">
        <v>46</v>
      </c>
      <c r="W41" s="213">
        <f t="shared" ref="W41:W56" si="7">U41-V41</f>
        <v>-21</v>
      </c>
      <c r="X41" s="214">
        <f t="shared" ref="X41:X56" si="8">R41*3+S41</f>
        <v>18</v>
      </c>
      <c r="Y41" s="195">
        <f t="shared" ref="Y41:Y56" si="9">X41/Q41</f>
        <v>0.94736842105263153</v>
      </c>
      <c r="Z41" s="842"/>
      <c r="AA41" s="749"/>
      <c r="AB41" s="344">
        <f t="shared" si="2"/>
        <v>32</v>
      </c>
      <c r="AC41" s="344"/>
    </row>
    <row r="42" spans="14:29" ht="26.25" customHeight="1" x14ac:dyDescent="0.25">
      <c r="N42" s="215">
        <v>33</v>
      </c>
      <c r="O42" s="216"/>
      <c r="P42" s="216" t="s">
        <v>88</v>
      </c>
      <c r="Q42" s="217">
        <v>16</v>
      </c>
      <c r="R42" s="217">
        <v>4</v>
      </c>
      <c r="S42" s="217">
        <v>5</v>
      </c>
      <c r="T42" s="217">
        <v>7</v>
      </c>
      <c r="U42" s="217">
        <v>27</v>
      </c>
      <c r="V42" s="217">
        <v>32</v>
      </c>
      <c r="W42" s="218">
        <f t="shared" si="7"/>
        <v>-5</v>
      </c>
      <c r="X42" s="219">
        <f t="shared" si="8"/>
        <v>17</v>
      </c>
      <c r="Y42" s="117">
        <f t="shared" si="9"/>
        <v>1.0625</v>
      </c>
      <c r="Z42" s="877" t="s">
        <v>226</v>
      </c>
      <c r="AA42" s="878"/>
      <c r="AB42" s="344">
        <f t="shared" si="2"/>
        <v>33</v>
      </c>
      <c r="AC42" s="344"/>
    </row>
    <row r="43" spans="14:29" ht="26.25" customHeight="1" x14ac:dyDescent="0.25">
      <c r="N43" s="220">
        <v>34</v>
      </c>
      <c r="O43" s="221"/>
      <c r="P43" s="221" t="s">
        <v>214</v>
      </c>
      <c r="Q43" s="222">
        <v>14</v>
      </c>
      <c r="R43" s="222">
        <v>4</v>
      </c>
      <c r="S43" s="222">
        <v>2</v>
      </c>
      <c r="T43" s="222">
        <v>8</v>
      </c>
      <c r="U43" s="222">
        <v>16</v>
      </c>
      <c r="V43" s="222">
        <v>27</v>
      </c>
      <c r="W43" s="223">
        <f t="shared" si="7"/>
        <v>-11</v>
      </c>
      <c r="X43" s="224">
        <f t="shared" si="8"/>
        <v>14</v>
      </c>
      <c r="Y43" s="187">
        <f t="shared" si="9"/>
        <v>1</v>
      </c>
      <c r="Z43" s="879"/>
      <c r="AA43" s="880"/>
      <c r="AB43" s="344">
        <f t="shared" si="2"/>
        <v>34</v>
      </c>
      <c r="AC43" s="344"/>
    </row>
    <row r="44" spans="14:29" ht="26.25" customHeight="1" x14ac:dyDescent="0.25">
      <c r="N44" s="220">
        <v>35</v>
      </c>
      <c r="O44" s="221"/>
      <c r="P44" s="221" t="s">
        <v>215</v>
      </c>
      <c r="Q44" s="222">
        <v>15</v>
      </c>
      <c r="R44" s="222">
        <v>4</v>
      </c>
      <c r="S44" s="222">
        <v>3</v>
      </c>
      <c r="T44" s="222">
        <v>8</v>
      </c>
      <c r="U44" s="222">
        <v>19</v>
      </c>
      <c r="V44" s="222">
        <v>31</v>
      </c>
      <c r="W44" s="223">
        <f t="shared" si="7"/>
        <v>-12</v>
      </c>
      <c r="X44" s="224">
        <f t="shared" si="8"/>
        <v>15</v>
      </c>
      <c r="Y44" s="187">
        <f t="shared" si="9"/>
        <v>1</v>
      </c>
      <c r="Z44" s="879"/>
      <c r="AA44" s="880"/>
      <c r="AB44" s="344">
        <f t="shared" si="2"/>
        <v>35</v>
      </c>
      <c r="AC44" s="344"/>
    </row>
    <row r="45" spans="14:29" ht="26.25" customHeight="1" thickBot="1" x14ac:dyDescent="0.3">
      <c r="N45" s="225">
        <v>36</v>
      </c>
      <c r="O45" s="226"/>
      <c r="P45" s="226" t="s">
        <v>216</v>
      </c>
      <c r="Q45" s="227">
        <v>16</v>
      </c>
      <c r="R45" s="227">
        <v>4</v>
      </c>
      <c r="S45" s="227">
        <v>4</v>
      </c>
      <c r="T45" s="227">
        <v>8</v>
      </c>
      <c r="U45" s="227">
        <v>18</v>
      </c>
      <c r="V45" s="227">
        <v>31</v>
      </c>
      <c r="W45" s="228">
        <f t="shared" si="7"/>
        <v>-13</v>
      </c>
      <c r="X45" s="229">
        <f t="shared" si="8"/>
        <v>16</v>
      </c>
      <c r="Y45" s="188">
        <f t="shared" si="9"/>
        <v>1</v>
      </c>
      <c r="Z45" s="881"/>
      <c r="AA45" s="882"/>
      <c r="AB45" s="344">
        <f t="shared" si="2"/>
        <v>36</v>
      </c>
      <c r="AC45" s="344"/>
    </row>
    <row r="46" spans="14:29" ht="26.25" customHeight="1" x14ac:dyDescent="0.25">
      <c r="N46" s="149">
        <v>37</v>
      </c>
      <c r="O46" s="150"/>
      <c r="P46" s="150" t="s">
        <v>100</v>
      </c>
      <c r="Q46" s="151">
        <v>14</v>
      </c>
      <c r="R46" s="151">
        <v>2</v>
      </c>
      <c r="S46" s="151">
        <v>4</v>
      </c>
      <c r="T46" s="151">
        <v>8</v>
      </c>
      <c r="U46" s="151">
        <v>11</v>
      </c>
      <c r="V46" s="151">
        <v>25</v>
      </c>
      <c r="W46" s="152">
        <f t="shared" si="7"/>
        <v>-14</v>
      </c>
      <c r="X46" s="153">
        <f t="shared" si="8"/>
        <v>10</v>
      </c>
      <c r="Y46" s="117">
        <f t="shared" si="9"/>
        <v>0.7142857142857143</v>
      </c>
      <c r="Z46" s="833" t="s">
        <v>47</v>
      </c>
      <c r="AA46" s="834"/>
      <c r="AB46" s="344">
        <f t="shared" si="2"/>
        <v>37</v>
      </c>
      <c r="AC46" s="344"/>
    </row>
    <row r="47" spans="14:29" ht="26.25" customHeight="1" x14ac:dyDescent="0.25">
      <c r="N47" s="159">
        <v>38</v>
      </c>
      <c r="O47" s="160"/>
      <c r="P47" s="160" t="s">
        <v>91</v>
      </c>
      <c r="Q47" s="161">
        <v>14</v>
      </c>
      <c r="R47" s="161">
        <v>2</v>
      </c>
      <c r="S47" s="161">
        <v>4</v>
      </c>
      <c r="T47" s="161">
        <v>8</v>
      </c>
      <c r="U47" s="161">
        <v>11</v>
      </c>
      <c r="V47" s="161">
        <v>28</v>
      </c>
      <c r="W47" s="162">
        <f t="shared" si="7"/>
        <v>-17</v>
      </c>
      <c r="X47" s="179">
        <f t="shared" si="8"/>
        <v>10</v>
      </c>
      <c r="Y47" s="187">
        <f t="shared" si="9"/>
        <v>0.7142857142857143</v>
      </c>
      <c r="Z47" s="835"/>
      <c r="AA47" s="836"/>
      <c r="AB47" s="344">
        <f t="shared" si="2"/>
        <v>38</v>
      </c>
      <c r="AC47" s="344"/>
    </row>
    <row r="48" spans="14:29" ht="26.25" customHeight="1" x14ac:dyDescent="0.25">
      <c r="N48" s="159">
        <v>39</v>
      </c>
      <c r="O48" s="160"/>
      <c r="P48" s="160" t="s">
        <v>217</v>
      </c>
      <c r="Q48" s="161">
        <v>14</v>
      </c>
      <c r="R48" s="161">
        <v>3</v>
      </c>
      <c r="S48" s="161">
        <v>1</v>
      </c>
      <c r="T48" s="161">
        <v>10</v>
      </c>
      <c r="U48" s="161">
        <v>11</v>
      </c>
      <c r="V48" s="161">
        <v>40</v>
      </c>
      <c r="W48" s="162">
        <f t="shared" si="7"/>
        <v>-29</v>
      </c>
      <c r="X48" s="179">
        <f t="shared" si="8"/>
        <v>10</v>
      </c>
      <c r="Y48" s="187">
        <f t="shared" si="9"/>
        <v>0.7142857142857143</v>
      </c>
      <c r="Z48" s="835"/>
      <c r="AA48" s="836"/>
      <c r="AB48" s="344">
        <f t="shared" si="2"/>
        <v>39</v>
      </c>
      <c r="AC48" s="344"/>
    </row>
    <row r="49" spans="14:29" ht="26.25" customHeight="1" x14ac:dyDescent="0.25">
      <c r="N49" s="159">
        <v>40</v>
      </c>
      <c r="O49" s="160"/>
      <c r="P49" s="160" t="s">
        <v>218</v>
      </c>
      <c r="Q49" s="161">
        <v>14</v>
      </c>
      <c r="R49" s="161">
        <v>2</v>
      </c>
      <c r="S49" s="161">
        <v>2</v>
      </c>
      <c r="T49" s="161">
        <v>10</v>
      </c>
      <c r="U49" s="161">
        <v>9</v>
      </c>
      <c r="V49" s="161">
        <v>35</v>
      </c>
      <c r="W49" s="162">
        <f t="shared" si="7"/>
        <v>-26</v>
      </c>
      <c r="X49" s="179">
        <f t="shared" si="8"/>
        <v>8</v>
      </c>
      <c r="Y49" s="187">
        <f t="shared" si="9"/>
        <v>0.5714285714285714</v>
      </c>
      <c r="Z49" s="835"/>
      <c r="AA49" s="836"/>
      <c r="AB49" s="344">
        <f t="shared" si="2"/>
        <v>40</v>
      </c>
      <c r="AC49" s="344"/>
    </row>
    <row r="50" spans="14:29" ht="26.25" customHeight="1" x14ac:dyDescent="0.25">
      <c r="N50" s="159">
        <v>41</v>
      </c>
      <c r="O50" s="160"/>
      <c r="P50" s="160" t="s">
        <v>219</v>
      </c>
      <c r="Q50" s="161">
        <v>14</v>
      </c>
      <c r="R50" s="161">
        <v>2</v>
      </c>
      <c r="S50" s="161">
        <v>1</v>
      </c>
      <c r="T50" s="161">
        <v>11</v>
      </c>
      <c r="U50" s="161">
        <v>15</v>
      </c>
      <c r="V50" s="161">
        <v>37</v>
      </c>
      <c r="W50" s="162">
        <f t="shared" si="7"/>
        <v>-22</v>
      </c>
      <c r="X50" s="179">
        <f t="shared" si="8"/>
        <v>7</v>
      </c>
      <c r="Y50" s="187">
        <f t="shared" si="9"/>
        <v>0.5</v>
      </c>
      <c r="Z50" s="835"/>
      <c r="AA50" s="836"/>
      <c r="AB50" s="344">
        <f t="shared" si="2"/>
        <v>41</v>
      </c>
      <c r="AC50" s="344"/>
    </row>
    <row r="51" spans="14:29" ht="26.25" customHeight="1" x14ac:dyDescent="0.25">
      <c r="N51" s="159">
        <v>42</v>
      </c>
      <c r="O51" s="160"/>
      <c r="P51" s="160" t="s">
        <v>220</v>
      </c>
      <c r="Q51" s="161">
        <v>14</v>
      </c>
      <c r="R51" s="161">
        <v>1</v>
      </c>
      <c r="S51" s="161">
        <v>4</v>
      </c>
      <c r="T51" s="161">
        <v>9</v>
      </c>
      <c r="U51" s="161">
        <v>8</v>
      </c>
      <c r="V51" s="161">
        <v>30</v>
      </c>
      <c r="W51" s="162">
        <f t="shared" si="7"/>
        <v>-22</v>
      </c>
      <c r="X51" s="179">
        <f t="shared" si="8"/>
        <v>7</v>
      </c>
      <c r="Y51" s="187">
        <f t="shared" si="9"/>
        <v>0.5</v>
      </c>
      <c r="Z51" s="835"/>
      <c r="AA51" s="836"/>
      <c r="AB51" s="344">
        <f t="shared" si="2"/>
        <v>42</v>
      </c>
      <c r="AC51" s="344"/>
    </row>
    <row r="52" spans="14:29" ht="26.25" customHeight="1" x14ac:dyDescent="0.25">
      <c r="N52" s="159">
        <v>43</v>
      </c>
      <c r="O52" s="160"/>
      <c r="P52" s="160" t="s">
        <v>221</v>
      </c>
      <c r="Q52" s="161">
        <v>14</v>
      </c>
      <c r="R52" s="161">
        <v>2</v>
      </c>
      <c r="S52" s="161">
        <v>1</v>
      </c>
      <c r="T52" s="161">
        <v>11</v>
      </c>
      <c r="U52" s="161">
        <v>12</v>
      </c>
      <c r="V52" s="161">
        <v>54</v>
      </c>
      <c r="W52" s="162">
        <f t="shared" si="7"/>
        <v>-42</v>
      </c>
      <c r="X52" s="179">
        <f t="shared" si="8"/>
        <v>7</v>
      </c>
      <c r="Y52" s="187">
        <f t="shared" si="9"/>
        <v>0.5</v>
      </c>
      <c r="Z52" s="835"/>
      <c r="AA52" s="836"/>
      <c r="AB52" s="344">
        <f t="shared" si="2"/>
        <v>43</v>
      </c>
      <c r="AC52" s="344"/>
    </row>
    <row r="53" spans="14:29" ht="26.25" customHeight="1" x14ac:dyDescent="0.25">
      <c r="N53" s="159">
        <v>44</v>
      </c>
      <c r="O53" s="160"/>
      <c r="P53" s="160" t="s">
        <v>222</v>
      </c>
      <c r="Q53" s="161">
        <v>14</v>
      </c>
      <c r="R53" s="161">
        <v>1</v>
      </c>
      <c r="S53" s="161">
        <v>2</v>
      </c>
      <c r="T53" s="161">
        <v>11</v>
      </c>
      <c r="U53" s="161">
        <v>11</v>
      </c>
      <c r="V53" s="161">
        <v>32</v>
      </c>
      <c r="W53" s="162">
        <f t="shared" si="7"/>
        <v>-21</v>
      </c>
      <c r="X53" s="179">
        <f t="shared" si="8"/>
        <v>5</v>
      </c>
      <c r="Y53" s="187">
        <f t="shared" si="9"/>
        <v>0.35714285714285715</v>
      </c>
      <c r="Z53" s="835"/>
      <c r="AA53" s="836"/>
      <c r="AB53" s="344">
        <f t="shared" si="2"/>
        <v>44</v>
      </c>
      <c r="AC53" s="344"/>
    </row>
    <row r="54" spans="14:29" ht="26.25" customHeight="1" x14ac:dyDescent="0.25">
      <c r="N54" s="159">
        <v>45</v>
      </c>
      <c r="O54" s="160"/>
      <c r="P54" s="160" t="s">
        <v>223</v>
      </c>
      <c r="Q54" s="161">
        <v>14</v>
      </c>
      <c r="R54" s="161">
        <v>1</v>
      </c>
      <c r="S54" s="161">
        <v>2</v>
      </c>
      <c r="T54" s="161">
        <v>11</v>
      </c>
      <c r="U54" s="161">
        <v>14</v>
      </c>
      <c r="V54" s="161">
        <v>48</v>
      </c>
      <c r="W54" s="162">
        <f t="shared" si="7"/>
        <v>-34</v>
      </c>
      <c r="X54" s="179">
        <f t="shared" si="8"/>
        <v>5</v>
      </c>
      <c r="Y54" s="187">
        <f t="shared" si="9"/>
        <v>0.35714285714285715</v>
      </c>
      <c r="Z54" s="835"/>
      <c r="AA54" s="836"/>
      <c r="AB54" s="344">
        <f t="shared" si="2"/>
        <v>45</v>
      </c>
      <c r="AC54" s="344"/>
    </row>
    <row r="55" spans="14:29" ht="26.25" customHeight="1" x14ac:dyDescent="0.25">
      <c r="N55" s="159">
        <v>46</v>
      </c>
      <c r="O55" s="160"/>
      <c r="P55" s="160" t="s">
        <v>224</v>
      </c>
      <c r="Q55" s="161">
        <v>12</v>
      </c>
      <c r="R55" s="161">
        <v>0</v>
      </c>
      <c r="S55" s="161">
        <v>3</v>
      </c>
      <c r="T55" s="161">
        <v>9</v>
      </c>
      <c r="U55" s="161">
        <v>10</v>
      </c>
      <c r="V55" s="161">
        <v>35</v>
      </c>
      <c r="W55" s="162">
        <f t="shared" si="7"/>
        <v>-25</v>
      </c>
      <c r="X55" s="179">
        <f t="shared" si="8"/>
        <v>3</v>
      </c>
      <c r="Y55" s="187">
        <f t="shared" si="9"/>
        <v>0.25</v>
      </c>
      <c r="Z55" s="835"/>
      <c r="AA55" s="836"/>
      <c r="AB55" s="344">
        <f t="shared" si="2"/>
        <v>46</v>
      </c>
      <c r="AC55" s="344"/>
    </row>
    <row r="56" spans="14:29" ht="26.25" customHeight="1" thickBot="1" x14ac:dyDescent="0.3">
      <c r="N56" s="154">
        <v>47</v>
      </c>
      <c r="O56" s="155"/>
      <c r="P56" s="155" t="s">
        <v>225</v>
      </c>
      <c r="Q56" s="156">
        <v>14</v>
      </c>
      <c r="R56" s="156">
        <v>0</v>
      </c>
      <c r="S56" s="156">
        <v>0</v>
      </c>
      <c r="T56" s="156">
        <v>14</v>
      </c>
      <c r="U56" s="156">
        <v>8</v>
      </c>
      <c r="V56" s="156">
        <v>53</v>
      </c>
      <c r="W56" s="157">
        <f t="shared" si="7"/>
        <v>-45</v>
      </c>
      <c r="X56" s="185">
        <f t="shared" si="8"/>
        <v>0</v>
      </c>
      <c r="Y56" s="188">
        <f t="shared" si="9"/>
        <v>0</v>
      </c>
      <c r="Z56" s="837"/>
      <c r="AA56" s="838"/>
      <c r="AB56" s="344">
        <f t="shared" si="2"/>
        <v>47</v>
      </c>
      <c r="AC56" s="344"/>
    </row>
  </sheetData>
  <sheetProtection algorithmName="SHA-512" hashValue="nWOYT/YlwwCriep2N4MlKP4aYTbLfZ+gDrnLQjcEBT8JigphdzJENc0zImFyDgVtYpOOGGaxm9uShRu9p0NZAA==" saltValue="kC4Mc0NoZpEh/Zw1RZDNcA==" spinCount="100000" sheet="1" selectLockedCells="1"/>
  <mergeCells count="23">
    <mergeCell ref="E18:K18"/>
    <mergeCell ref="E20:K20"/>
    <mergeCell ref="E22:K22"/>
    <mergeCell ref="Z26:Z41"/>
    <mergeCell ref="E23:K23"/>
    <mergeCell ref="Z18:AA25"/>
    <mergeCell ref="E11:L11"/>
    <mergeCell ref="E13:L13"/>
    <mergeCell ref="E15:L15"/>
    <mergeCell ref="Z14:AA17"/>
    <mergeCell ref="Z12:AA13"/>
    <mergeCell ref="Z10:AA11"/>
    <mergeCell ref="L1:O4"/>
    <mergeCell ref="C6:G6"/>
    <mergeCell ref="K6:L6"/>
    <mergeCell ref="N6:Y6"/>
    <mergeCell ref="C8:L9"/>
    <mergeCell ref="Q8:X8"/>
    <mergeCell ref="C22:C23"/>
    <mergeCell ref="AA26:AA33"/>
    <mergeCell ref="AA34:AA41"/>
    <mergeCell ref="Z42:AA45"/>
    <mergeCell ref="Z46:AA56"/>
  </mergeCells>
  <conditionalFormatting sqref="Q12:V12">
    <cfRule type="expression" dxfId="68" priority="18">
      <formula>$Q$11=7</formula>
    </cfRule>
  </conditionalFormatting>
  <conditionalFormatting sqref="Q11:V11">
    <cfRule type="expression" dxfId="67" priority="17">
      <formula>$Q$11=7</formula>
    </cfRule>
  </conditionalFormatting>
  <conditionalFormatting sqref="Q10:X10 X11:X12 W11:W18">
    <cfRule type="expression" dxfId="66" priority="16">
      <formula>$Q$11=7</formula>
    </cfRule>
  </conditionalFormatting>
  <conditionalFormatting sqref="Q13:V14">
    <cfRule type="expression" dxfId="65" priority="15">
      <formula>$Q$11=7</formula>
    </cfRule>
  </conditionalFormatting>
  <conditionalFormatting sqref="X13:X18">
    <cfRule type="expression" dxfId="64" priority="14">
      <formula>$Q$11=7</formula>
    </cfRule>
  </conditionalFormatting>
  <conditionalFormatting sqref="Y12">
    <cfRule type="expression" dxfId="63" priority="13">
      <formula>$Q$11=7</formula>
    </cfRule>
  </conditionalFormatting>
  <conditionalFormatting sqref="Y11">
    <cfRule type="expression" dxfId="62" priority="12">
      <formula>$Q$11=7</formula>
    </cfRule>
  </conditionalFormatting>
  <conditionalFormatting sqref="Y10">
    <cfRule type="expression" dxfId="61" priority="11">
      <formula>$Q$11=7</formula>
    </cfRule>
  </conditionalFormatting>
  <conditionalFormatting sqref="Y13:Y18">
    <cfRule type="expression" dxfId="60" priority="10">
      <formula>$Q$11=7</formula>
    </cfRule>
  </conditionalFormatting>
  <conditionalFormatting sqref="Q15:V18">
    <cfRule type="expression" dxfId="59" priority="9">
      <formula>$Q$11=7</formula>
    </cfRule>
  </conditionalFormatting>
  <conditionalFormatting sqref="W26:W56">
    <cfRule type="expression" dxfId="58" priority="8">
      <formula>$Q$11=7</formula>
    </cfRule>
  </conditionalFormatting>
  <conditionalFormatting sqref="X26:X56">
    <cfRule type="expression" dxfId="57" priority="7">
      <formula>$Q$11=7</formula>
    </cfRule>
  </conditionalFormatting>
  <conditionalFormatting sqref="Y26:Y56">
    <cfRule type="expression" dxfId="56" priority="6">
      <formula>$Q$11=7</formula>
    </cfRule>
  </conditionalFormatting>
  <conditionalFormatting sqref="Q21:V56">
    <cfRule type="expression" dxfId="55" priority="5">
      <formula>$Q$11=7</formula>
    </cfRule>
  </conditionalFormatting>
  <conditionalFormatting sqref="W19:W25">
    <cfRule type="expression" dxfId="54" priority="4">
      <formula>$Q$11=7</formula>
    </cfRule>
  </conditionalFormatting>
  <conditionalFormatting sqref="X19:X25">
    <cfRule type="expression" dxfId="53" priority="3">
      <formula>$Q$11=7</formula>
    </cfRule>
  </conditionalFormatting>
  <conditionalFormatting sqref="Y19:Y25">
    <cfRule type="expression" dxfId="52" priority="2">
      <formula>$Q$11=7</formula>
    </cfRule>
  </conditionalFormatting>
  <conditionalFormatting sqref="Q19:V20">
    <cfRule type="expression" dxfId="51" priority="1">
      <formula>$Q$11=7</formula>
    </cfRule>
  </conditionalFormatting>
  <pageMargins left="0" right="0" top="0.15748031496062992" bottom="0.15748031496062992" header="0.31496062992125984" footer="0.31496062992125984"/>
  <pageSetup paperSize="9" scale="6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B42"/>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6" width="4.6640625" style="55" customWidth="1"/>
    <col min="27" max="27" width="9.109375" style="55"/>
    <col min="28" max="28" width="10.33203125" style="55" bestFit="1" customWidth="1"/>
    <col min="29" max="16384" width="9.109375" style="55"/>
  </cols>
  <sheetData>
    <row r="1" spans="1:28" ht="4.5" customHeight="1" x14ac:dyDescent="0.25">
      <c r="A1" s="82"/>
      <c r="B1" s="59"/>
      <c r="C1" s="57"/>
      <c r="D1" s="59"/>
      <c r="E1" s="59"/>
      <c r="F1" s="59"/>
      <c r="G1" s="59"/>
      <c r="H1" s="59"/>
      <c r="I1" s="59"/>
      <c r="J1" s="57"/>
      <c r="K1" s="57"/>
      <c r="L1" s="820" t="s">
        <v>75</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76</v>
      </c>
      <c r="D6" s="526"/>
      <c r="E6" s="526"/>
      <c r="F6" s="526"/>
      <c r="G6" s="527"/>
      <c r="H6" s="92"/>
      <c r="I6" s="92"/>
      <c r="J6" s="92"/>
      <c r="K6" s="776" t="s">
        <v>77</v>
      </c>
      <c r="L6" s="777"/>
      <c r="M6" s="92"/>
      <c r="N6" s="778" t="s">
        <v>78</v>
      </c>
      <c r="O6" s="779"/>
      <c r="P6" s="779"/>
      <c r="Q6" s="779"/>
      <c r="R6" s="779"/>
      <c r="S6" s="779"/>
      <c r="T6" s="779"/>
      <c r="U6" s="779"/>
      <c r="V6" s="779"/>
      <c r="W6" s="779"/>
      <c r="X6" s="779"/>
      <c r="Y6" s="78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3"/>
      <c r="O8" s="73"/>
      <c r="P8" s="73"/>
      <c r="Q8" s="787"/>
      <c r="R8" s="787"/>
      <c r="S8" s="787"/>
      <c r="T8" s="787"/>
      <c r="U8" s="787"/>
      <c r="V8" s="787"/>
      <c r="W8" s="787"/>
      <c r="X8" s="787"/>
      <c r="Y8" s="72"/>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59</v>
      </c>
      <c r="Q10" s="98">
        <v>23</v>
      </c>
      <c r="R10" s="98">
        <v>17</v>
      </c>
      <c r="S10" s="98">
        <v>5</v>
      </c>
      <c r="T10" s="98">
        <v>1</v>
      </c>
      <c r="U10" s="98">
        <v>64</v>
      </c>
      <c r="V10" s="98">
        <v>16</v>
      </c>
      <c r="W10" s="99">
        <f>U10-V10</f>
        <v>48</v>
      </c>
      <c r="X10" s="100">
        <f>R10*3+S10</f>
        <v>56</v>
      </c>
      <c r="Y10" s="117">
        <f>X10/Q10</f>
        <v>2.4347826086956523</v>
      </c>
      <c r="Z10" s="747" t="s">
        <v>65</v>
      </c>
      <c r="AB10" s="344">
        <f>N10</f>
        <v>1</v>
      </c>
    </row>
    <row r="11" spans="1:28" ht="26.25" customHeight="1" thickTop="1" thickBot="1" x14ac:dyDescent="0.3">
      <c r="C11" s="64" t="s">
        <v>25</v>
      </c>
      <c r="D11" s="61"/>
      <c r="E11" s="764" t="str">
        <f>P10</f>
        <v>Playaveli</v>
      </c>
      <c r="F11" s="764"/>
      <c r="G11" s="764"/>
      <c r="H11" s="764"/>
      <c r="I11" s="764"/>
      <c r="J11" s="764"/>
      <c r="K11" s="764"/>
      <c r="L11" s="765"/>
      <c r="N11" s="120">
        <v>2</v>
      </c>
      <c r="O11" s="121"/>
      <c r="P11" s="122" t="s">
        <v>79</v>
      </c>
      <c r="Q11" s="123">
        <v>24</v>
      </c>
      <c r="R11" s="123">
        <v>14</v>
      </c>
      <c r="S11" s="123">
        <v>5</v>
      </c>
      <c r="T11" s="123">
        <v>5</v>
      </c>
      <c r="U11" s="123">
        <v>62</v>
      </c>
      <c r="V11" s="123">
        <v>18</v>
      </c>
      <c r="W11" s="124">
        <f t="shared" ref="W11:W19" si="0">U11-V11</f>
        <v>44</v>
      </c>
      <c r="X11" s="125">
        <f t="shared" ref="X11:X19" si="1">R11*3+S11</f>
        <v>47</v>
      </c>
      <c r="Y11" s="126">
        <f>X11/Q11</f>
        <v>1.9583333333333333</v>
      </c>
      <c r="Z11" s="749"/>
      <c r="AB11" s="344">
        <f t="shared" ref="AB11:AB41" si="2">N11</f>
        <v>2</v>
      </c>
    </row>
    <row r="12" spans="1:28" ht="26.25" customHeight="1" thickTop="1" thickBot="1" x14ac:dyDescent="0.3">
      <c r="C12" s="73"/>
      <c r="D12" s="61"/>
      <c r="N12" s="127">
        <v>3</v>
      </c>
      <c r="O12" s="128"/>
      <c r="P12" s="128" t="s">
        <v>80</v>
      </c>
      <c r="Q12" s="129">
        <v>22</v>
      </c>
      <c r="R12" s="129">
        <v>10</v>
      </c>
      <c r="S12" s="129">
        <v>4</v>
      </c>
      <c r="T12" s="129">
        <v>8</v>
      </c>
      <c r="U12" s="129">
        <v>53</v>
      </c>
      <c r="V12" s="129">
        <v>41</v>
      </c>
      <c r="W12" s="130">
        <f t="shared" si="0"/>
        <v>12</v>
      </c>
      <c r="X12" s="131">
        <f t="shared" si="1"/>
        <v>34</v>
      </c>
      <c r="Y12" s="117">
        <f>X12/Q12</f>
        <v>1.5454545454545454</v>
      </c>
      <c r="Z12" s="747" t="s">
        <v>66</v>
      </c>
      <c r="AB12" s="344">
        <f t="shared" si="2"/>
        <v>3</v>
      </c>
    </row>
    <row r="13" spans="1:28" ht="26.25" customHeight="1" thickTop="1" thickBot="1" x14ac:dyDescent="0.3">
      <c r="C13" s="65" t="s">
        <v>26</v>
      </c>
      <c r="D13" s="62"/>
      <c r="E13" s="766" t="str">
        <f>P11</f>
        <v>Lucaa83</v>
      </c>
      <c r="F13" s="766"/>
      <c r="G13" s="766"/>
      <c r="H13" s="766"/>
      <c r="I13" s="766"/>
      <c r="J13" s="766"/>
      <c r="K13" s="766"/>
      <c r="L13" s="767"/>
      <c r="N13" s="105">
        <v>4</v>
      </c>
      <c r="O13" s="106"/>
      <c r="P13" s="106" t="s">
        <v>81</v>
      </c>
      <c r="Q13" s="107">
        <v>23</v>
      </c>
      <c r="R13" s="107">
        <v>12</v>
      </c>
      <c r="S13" s="107">
        <v>4</v>
      </c>
      <c r="T13" s="107">
        <v>7</v>
      </c>
      <c r="U13" s="107">
        <v>40</v>
      </c>
      <c r="V13" s="107">
        <v>35</v>
      </c>
      <c r="W13" s="108">
        <f t="shared" si="0"/>
        <v>5</v>
      </c>
      <c r="X13" s="109">
        <f t="shared" si="1"/>
        <v>40</v>
      </c>
      <c r="Y13" s="186">
        <f>X13/Q13</f>
        <v>1.7391304347826086</v>
      </c>
      <c r="Z13" s="749"/>
      <c r="AB13" s="344">
        <f t="shared" si="2"/>
        <v>4</v>
      </c>
    </row>
    <row r="14" spans="1:28" ht="26.25" customHeight="1" thickTop="1" thickBot="1" x14ac:dyDescent="0.3">
      <c r="C14" s="73"/>
      <c r="D14" s="61"/>
      <c r="N14" s="132">
        <v>5</v>
      </c>
      <c r="O14" s="133"/>
      <c r="P14" s="134" t="s">
        <v>82</v>
      </c>
      <c r="Q14" s="135">
        <v>18</v>
      </c>
      <c r="R14" s="135">
        <v>15</v>
      </c>
      <c r="S14" s="135">
        <v>2</v>
      </c>
      <c r="T14" s="135">
        <v>1</v>
      </c>
      <c r="U14" s="135">
        <v>58</v>
      </c>
      <c r="V14" s="135">
        <v>22</v>
      </c>
      <c r="W14" s="136">
        <f t="shared" si="0"/>
        <v>36</v>
      </c>
      <c r="X14" s="137">
        <f t="shared" si="1"/>
        <v>47</v>
      </c>
      <c r="Y14" s="117">
        <f>X14/Q14</f>
        <v>2.6111111111111112</v>
      </c>
      <c r="Z14" s="747" t="s">
        <v>67</v>
      </c>
      <c r="AB14" s="344">
        <f t="shared" si="2"/>
        <v>5</v>
      </c>
    </row>
    <row r="15" spans="1:28" ht="26.25" customHeight="1" thickTop="1" thickBot="1" x14ac:dyDescent="0.3">
      <c r="C15" s="66" t="s">
        <v>27</v>
      </c>
      <c r="D15" s="62"/>
      <c r="E15" s="768" t="str">
        <f>P12</f>
        <v>lobo</v>
      </c>
      <c r="F15" s="768"/>
      <c r="G15" s="768"/>
      <c r="H15" s="768"/>
      <c r="I15" s="768"/>
      <c r="J15" s="768"/>
      <c r="K15" s="768"/>
      <c r="L15" s="769"/>
      <c r="N15" s="138">
        <v>6</v>
      </c>
      <c r="O15" s="139"/>
      <c r="P15" s="140" t="s">
        <v>64</v>
      </c>
      <c r="Q15" s="141">
        <v>18</v>
      </c>
      <c r="R15" s="141">
        <v>9</v>
      </c>
      <c r="S15" s="141">
        <v>6</v>
      </c>
      <c r="T15" s="141">
        <v>3</v>
      </c>
      <c r="U15" s="141">
        <v>29</v>
      </c>
      <c r="V15" s="141">
        <v>26</v>
      </c>
      <c r="W15" s="142">
        <f t="shared" si="0"/>
        <v>3</v>
      </c>
      <c r="X15" s="143">
        <f t="shared" si="1"/>
        <v>33</v>
      </c>
      <c r="Y15" s="119">
        <f t="shared" ref="Y15:Y19" si="3">X15/Q15</f>
        <v>1.8333333333333333</v>
      </c>
      <c r="Z15" s="748"/>
      <c r="AB15" s="344">
        <f t="shared" si="2"/>
        <v>6</v>
      </c>
    </row>
    <row r="16" spans="1:28" ht="26.25" customHeight="1" thickTop="1" thickBot="1" x14ac:dyDescent="0.3">
      <c r="E16" s="71"/>
      <c r="F16" s="55"/>
      <c r="G16" s="55"/>
      <c r="N16" s="138">
        <v>7</v>
      </c>
      <c r="O16" s="140"/>
      <c r="P16" s="140" t="s">
        <v>83</v>
      </c>
      <c r="Q16" s="141">
        <v>18</v>
      </c>
      <c r="R16" s="141">
        <v>8</v>
      </c>
      <c r="S16" s="141">
        <v>7</v>
      </c>
      <c r="T16" s="141">
        <v>3</v>
      </c>
      <c r="U16" s="141">
        <v>33</v>
      </c>
      <c r="V16" s="141">
        <v>21</v>
      </c>
      <c r="W16" s="142">
        <f t="shared" si="0"/>
        <v>12</v>
      </c>
      <c r="X16" s="143">
        <f t="shared" si="1"/>
        <v>31</v>
      </c>
      <c r="Y16" s="119">
        <f t="shared" si="3"/>
        <v>1.7222222222222223</v>
      </c>
      <c r="Z16" s="748"/>
      <c r="AB16" s="344">
        <f t="shared" si="2"/>
        <v>7</v>
      </c>
    </row>
    <row r="17" spans="1:28" ht="26.25" customHeight="1" thickTop="1" thickBot="1" x14ac:dyDescent="0.3">
      <c r="C17" s="87"/>
      <c r="D17" s="88"/>
      <c r="E17" s="87"/>
      <c r="F17" s="88"/>
      <c r="G17" s="88"/>
      <c r="H17" s="87"/>
      <c r="I17" s="87"/>
      <c r="J17" s="87"/>
      <c r="K17" s="87"/>
      <c r="L17" s="87"/>
      <c r="N17" s="144">
        <v>8</v>
      </c>
      <c r="O17" s="145"/>
      <c r="P17" s="145" t="s">
        <v>84</v>
      </c>
      <c r="Q17" s="146">
        <v>18</v>
      </c>
      <c r="R17" s="146">
        <v>9</v>
      </c>
      <c r="S17" s="146">
        <v>2</v>
      </c>
      <c r="T17" s="146">
        <v>7</v>
      </c>
      <c r="U17" s="146">
        <v>29</v>
      </c>
      <c r="V17" s="146">
        <v>30</v>
      </c>
      <c r="W17" s="147">
        <f t="shared" si="0"/>
        <v>-1</v>
      </c>
      <c r="X17" s="148">
        <f t="shared" si="1"/>
        <v>29</v>
      </c>
      <c r="Y17" s="186">
        <f t="shared" si="3"/>
        <v>1.6111111111111112</v>
      </c>
      <c r="Z17" s="749"/>
      <c r="AB17" s="344">
        <f t="shared" si="2"/>
        <v>8</v>
      </c>
    </row>
    <row r="18" spans="1:28" ht="26.25" customHeight="1" x14ac:dyDescent="0.25">
      <c r="A18" s="55"/>
      <c r="C18" s="83" t="s">
        <v>44</v>
      </c>
      <c r="E18" s="883" t="s">
        <v>85</v>
      </c>
      <c r="F18" s="883"/>
      <c r="G18" s="883"/>
      <c r="H18" s="883"/>
      <c r="I18" s="883"/>
      <c r="J18" s="883"/>
      <c r="K18" s="884"/>
      <c r="L18" s="166" t="s">
        <v>105</v>
      </c>
      <c r="N18" s="169">
        <v>9</v>
      </c>
      <c r="O18" s="170"/>
      <c r="P18" s="170" t="s">
        <v>85</v>
      </c>
      <c r="Q18" s="171">
        <v>16</v>
      </c>
      <c r="R18" s="171">
        <v>12</v>
      </c>
      <c r="S18" s="171">
        <v>1</v>
      </c>
      <c r="T18" s="171">
        <v>3</v>
      </c>
      <c r="U18" s="171">
        <v>55</v>
      </c>
      <c r="V18" s="171">
        <v>19</v>
      </c>
      <c r="W18" s="172">
        <f t="shared" si="0"/>
        <v>36</v>
      </c>
      <c r="X18" s="173">
        <f t="shared" si="1"/>
        <v>37</v>
      </c>
      <c r="Y18" s="117">
        <f t="shared" si="3"/>
        <v>2.3125</v>
      </c>
      <c r="Z18" s="747" t="s">
        <v>104</v>
      </c>
      <c r="AB18" s="344">
        <f t="shared" si="2"/>
        <v>9</v>
      </c>
    </row>
    <row r="19" spans="1:28" ht="26.25" customHeight="1" x14ac:dyDescent="0.25">
      <c r="A19" s="55"/>
      <c r="N19" s="174">
        <v>10</v>
      </c>
      <c r="O19" s="175"/>
      <c r="P19" s="175" t="s">
        <v>36</v>
      </c>
      <c r="Q19" s="176">
        <v>16</v>
      </c>
      <c r="R19" s="176">
        <v>9</v>
      </c>
      <c r="S19" s="176">
        <v>3</v>
      </c>
      <c r="T19" s="176">
        <v>4</v>
      </c>
      <c r="U19" s="176">
        <v>30</v>
      </c>
      <c r="V19" s="176">
        <v>20</v>
      </c>
      <c r="W19" s="177">
        <f t="shared" si="0"/>
        <v>10</v>
      </c>
      <c r="X19" s="178">
        <f t="shared" si="1"/>
        <v>30</v>
      </c>
      <c r="Y19" s="119">
        <f t="shared" si="3"/>
        <v>1.875</v>
      </c>
      <c r="Z19" s="748"/>
      <c r="AB19" s="344">
        <f t="shared" si="2"/>
        <v>10</v>
      </c>
    </row>
    <row r="20" spans="1:28" ht="26.25" customHeight="1" x14ac:dyDescent="0.25">
      <c r="A20" s="55"/>
      <c r="C20" s="89" t="s">
        <v>43</v>
      </c>
      <c r="E20" s="750" t="s">
        <v>79</v>
      </c>
      <c r="F20" s="750"/>
      <c r="G20" s="750"/>
      <c r="H20" s="750"/>
      <c r="I20" s="750"/>
      <c r="J20" s="750"/>
      <c r="K20" s="751"/>
      <c r="L20" s="167" t="s">
        <v>106</v>
      </c>
      <c r="N20" s="174">
        <v>11</v>
      </c>
      <c r="O20" s="175"/>
      <c r="P20" s="175" t="s">
        <v>86</v>
      </c>
      <c r="Q20" s="176">
        <v>16</v>
      </c>
      <c r="R20" s="176">
        <v>8</v>
      </c>
      <c r="S20" s="176">
        <v>5</v>
      </c>
      <c r="T20" s="176">
        <v>3</v>
      </c>
      <c r="U20" s="176">
        <v>26</v>
      </c>
      <c r="V20" s="176">
        <v>18</v>
      </c>
      <c r="W20" s="177">
        <f t="shared" ref="W20:W24" si="4">U20-V20</f>
        <v>8</v>
      </c>
      <c r="X20" s="178">
        <f t="shared" ref="X20:X24" si="5">R20*3+S20</f>
        <v>29</v>
      </c>
      <c r="Y20" s="119">
        <f t="shared" ref="Y20:Y24" si="6">X20/Q20</f>
        <v>1.8125</v>
      </c>
      <c r="Z20" s="748"/>
      <c r="AB20" s="344">
        <f t="shared" si="2"/>
        <v>11</v>
      </c>
    </row>
    <row r="21" spans="1:28" ht="26.25" customHeight="1" x14ac:dyDescent="0.25">
      <c r="A21" s="55"/>
      <c r="N21" s="174">
        <v>12</v>
      </c>
      <c r="O21" s="175"/>
      <c r="P21" s="175" t="s">
        <v>87</v>
      </c>
      <c r="Q21" s="176">
        <v>16</v>
      </c>
      <c r="R21" s="176">
        <v>7</v>
      </c>
      <c r="S21" s="176">
        <v>4</v>
      </c>
      <c r="T21" s="176">
        <v>5</v>
      </c>
      <c r="U21" s="176">
        <v>32</v>
      </c>
      <c r="V21" s="176">
        <v>24</v>
      </c>
      <c r="W21" s="177">
        <f t="shared" si="4"/>
        <v>8</v>
      </c>
      <c r="X21" s="178">
        <f t="shared" si="5"/>
        <v>25</v>
      </c>
      <c r="Y21" s="119">
        <f t="shared" si="6"/>
        <v>1.5625</v>
      </c>
      <c r="Z21" s="748"/>
      <c r="AB21" s="344">
        <f t="shared" si="2"/>
        <v>12</v>
      </c>
    </row>
    <row r="22" spans="1:28" ht="26.25" customHeight="1" thickBot="1" x14ac:dyDescent="0.3">
      <c r="A22" s="55"/>
      <c r="C22" s="732" t="s">
        <v>45</v>
      </c>
      <c r="E22" s="730" t="s">
        <v>79</v>
      </c>
      <c r="F22" s="730"/>
      <c r="G22" s="730"/>
      <c r="H22" s="730"/>
      <c r="I22" s="730"/>
      <c r="J22" s="730"/>
      <c r="K22" s="731"/>
      <c r="L22" s="191" t="s">
        <v>203</v>
      </c>
      <c r="N22" s="174">
        <v>13</v>
      </c>
      <c r="O22" s="175"/>
      <c r="P22" s="175" t="s">
        <v>37</v>
      </c>
      <c r="Q22" s="176">
        <v>16</v>
      </c>
      <c r="R22" s="176">
        <v>7</v>
      </c>
      <c r="S22" s="176">
        <v>3</v>
      </c>
      <c r="T22" s="176">
        <v>6</v>
      </c>
      <c r="U22" s="176">
        <v>27</v>
      </c>
      <c r="V22" s="176">
        <v>27</v>
      </c>
      <c r="W22" s="177">
        <f t="shared" si="4"/>
        <v>0</v>
      </c>
      <c r="X22" s="178">
        <f t="shared" si="5"/>
        <v>24</v>
      </c>
      <c r="Y22" s="119">
        <f t="shared" si="6"/>
        <v>1.5</v>
      </c>
      <c r="Z22" s="748"/>
      <c r="AB22" s="344">
        <f t="shared" si="2"/>
        <v>13</v>
      </c>
    </row>
    <row r="23" spans="1:28" ht="26.25" customHeight="1" thickTop="1" thickBot="1" x14ac:dyDescent="0.3">
      <c r="C23" s="732"/>
      <c r="E23" s="861" t="s">
        <v>59</v>
      </c>
      <c r="F23" s="861"/>
      <c r="G23" s="861"/>
      <c r="H23" s="861"/>
      <c r="I23" s="861"/>
      <c r="J23" s="861"/>
      <c r="K23" s="862"/>
      <c r="L23" s="192" t="s">
        <v>204</v>
      </c>
      <c r="N23" s="174">
        <v>14</v>
      </c>
      <c r="O23" s="175"/>
      <c r="P23" s="175" t="s">
        <v>88</v>
      </c>
      <c r="Q23" s="176">
        <v>16</v>
      </c>
      <c r="R23" s="176">
        <v>7</v>
      </c>
      <c r="S23" s="176">
        <v>2</v>
      </c>
      <c r="T23" s="176">
        <v>7</v>
      </c>
      <c r="U23" s="176">
        <v>24</v>
      </c>
      <c r="V23" s="176">
        <v>26</v>
      </c>
      <c r="W23" s="177">
        <f t="shared" si="4"/>
        <v>-2</v>
      </c>
      <c r="X23" s="178">
        <f t="shared" si="5"/>
        <v>23</v>
      </c>
      <c r="Y23" s="119">
        <f t="shared" si="6"/>
        <v>1.4375</v>
      </c>
      <c r="Z23" s="748"/>
      <c r="AB23" s="344">
        <f t="shared" si="2"/>
        <v>14</v>
      </c>
    </row>
    <row r="24" spans="1:28" ht="26.25" customHeight="1" thickTop="1" x14ac:dyDescent="0.25">
      <c r="C24" s="732"/>
      <c r="E24" s="730" t="s">
        <v>61</v>
      </c>
      <c r="F24" s="730"/>
      <c r="G24" s="730"/>
      <c r="H24" s="730"/>
      <c r="I24" s="730"/>
      <c r="J24" s="730"/>
      <c r="K24" s="731"/>
      <c r="L24" s="191" t="s">
        <v>204</v>
      </c>
      <c r="N24" s="174">
        <v>15</v>
      </c>
      <c r="O24" s="175"/>
      <c r="P24" s="175" t="s">
        <v>89</v>
      </c>
      <c r="Q24" s="176">
        <v>16</v>
      </c>
      <c r="R24" s="176">
        <v>6</v>
      </c>
      <c r="S24" s="176">
        <v>2</v>
      </c>
      <c r="T24" s="176">
        <v>8</v>
      </c>
      <c r="U24" s="176">
        <v>28</v>
      </c>
      <c r="V24" s="176">
        <v>26</v>
      </c>
      <c r="W24" s="177">
        <f t="shared" si="4"/>
        <v>2</v>
      </c>
      <c r="X24" s="178">
        <f t="shared" si="5"/>
        <v>20</v>
      </c>
      <c r="Y24" s="119">
        <f t="shared" si="6"/>
        <v>1.25</v>
      </c>
      <c r="Z24" s="748"/>
      <c r="AB24" s="344">
        <f t="shared" si="2"/>
        <v>15</v>
      </c>
    </row>
    <row r="25" spans="1:28" ht="26.25" customHeight="1" thickBot="1" x14ac:dyDescent="0.3">
      <c r="N25" s="180">
        <v>16</v>
      </c>
      <c r="O25" s="181"/>
      <c r="P25" s="181" t="s">
        <v>90</v>
      </c>
      <c r="Q25" s="182">
        <v>16</v>
      </c>
      <c r="R25" s="182">
        <v>5</v>
      </c>
      <c r="S25" s="182">
        <v>4</v>
      </c>
      <c r="T25" s="182">
        <v>7</v>
      </c>
      <c r="U25" s="182">
        <v>22</v>
      </c>
      <c r="V25" s="182">
        <v>24</v>
      </c>
      <c r="W25" s="183">
        <f t="shared" ref="W25" si="7">U25-V25</f>
        <v>-2</v>
      </c>
      <c r="X25" s="184">
        <f t="shared" ref="X25" si="8">R25*3+S25</f>
        <v>19</v>
      </c>
      <c r="Y25" s="186">
        <f t="shared" ref="Y25" si="9">X25/Q25</f>
        <v>1.1875</v>
      </c>
      <c r="Z25" s="749"/>
      <c r="AB25" s="344">
        <f t="shared" si="2"/>
        <v>16</v>
      </c>
    </row>
    <row r="26" spans="1:28" ht="26.25" customHeight="1" x14ac:dyDescent="0.25">
      <c r="N26" s="149">
        <v>17</v>
      </c>
      <c r="O26" s="150"/>
      <c r="P26" s="150" t="s">
        <v>60</v>
      </c>
      <c r="Q26" s="151">
        <v>14</v>
      </c>
      <c r="R26" s="151">
        <v>6</v>
      </c>
      <c r="S26" s="151">
        <v>3</v>
      </c>
      <c r="T26" s="151">
        <v>5</v>
      </c>
      <c r="U26" s="151">
        <v>23</v>
      </c>
      <c r="V26" s="151">
        <v>20</v>
      </c>
      <c r="W26" s="152">
        <f>U26-V26</f>
        <v>3</v>
      </c>
      <c r="X26" s="153">
        <f>R26*3+S26</f>
        <v>21</v>
      </c>
      <c r="Y26" s="117">
        <f>X26/Q26</f>
        <v>1.5</v>
      </c>
      <c r="Z26" s="841" t="s">
        <v>47</v>
      </c>
      <c r="AB26" s="344">
        <f t="shared" si="2"/>
        <v>17</v>
      </c>
    </row>
    <row r="27" spans="1:28" ht="26.25" customHeight="1" x14ac:dyDescent="0.25">
      <c r="N27" s="159">
        <v>18</v>
      </c>
      <c r="O27" s="160"/>
      <c r="P27" s="160" t="s">
        <v>61</v>
      </c>
      <c r="Q27" s="161">
        <v>14</v>
      </c>
      <c r="R27" s="161">
        <v>6</v>
      </c>
      <c r="S27" s="161">
        <v>1</v>
      </c>
      <c r="T27" s="161">
        <v>7</v>
      </c>
      <c r="U27" s="161">
        <v>32</v>
      </c>
      <c r="V27" s="161">
        <v>29</v>
      </c>
      <c r="W27" s="162">
        <f>U27-V27</f>
        <v>3</v>
      </c>
      <c r="X27" s="179">
        <f>R27*3+S27</f>
        <v>19</v>
      </c>
      <c r="Y27" s="187">
        <f>X27/Q27</f>
        <v>1.3571428571428572</v>
      </c>
      <c r="Z27" s="842"/>
      <c r="AB27" s="344">
        <f t="shared" si="2"/>
        <v>18</v>
      </c>
    </row>
    <row r="28" spans="1:28" ht="26.25" customHeight="1" x14ac:dyDescent="0.25">
      <c r="N28" s="159">
        <v>19</v>
      </c>
      <c r="O28" s="160"/>
      <c r="P28" s="160" t="s">
        <v>91</v>
      </c>
      <c r="Q28" s="161">
        <v>14</v>
      </c>
      <c r="R28" s="161">
        <v>6</v>
      </c>
      <c r="S28" s="161">
        <v>1</v>
      </c>
      <c r="T28" s="161">
        <v>7</v>
      </c>
      <c r="U28" s="161">
        <v>20</v>
      </c>
      <c r="V28" s="161">
        <v>27</v>
      </c>
      <c r="W28" s="162">
        <f t="shared" ref="W28:W41" si="10">U28-V28</f>
        <v>-7</v>
      </c>
      <c r="X28" s="179">
        <f t="shared" ref="X28:X41" si="11">R28*3+S28</f>
        <v>19</v>
      </c>
      <c r="Y28" s="187">
        <f t="shared" ref="Y28:Y41" si="12">X28/Q28</f>
        <v>1.3571428571428572</v>
      </c>
      <c r="Z28" s="842"/>
      <c r="AB28" s="344">
        <f t="shared" si="2"/>
        <v>19</v>
      </c>
    </row>
    <row r="29" spans="1:28" ht="26.25" customHeight="1" x14ac:dyDescent="0.25">
      <c r="N29" s="159">
        <v>20</v>
      </c>
      <c r="O29" s="160"/>
      <c r="P29" s="160" t="s">
        <v>92</v>
      </c>
      <c r="Q29" s="161">
        <v>14</v>
      </c>
      <c r="R29" s="161">
        <v>5</v>
      </c>
      <c r="S29" s="161">
        <v>3</v>
      </c>
      <c r="T29" s="161">
        <v>6</v>
      </c>
      <c r="U29" s="161">
        <v>15</v>
      </c>
      <c r="V29" s="161">
        <v>21</v>
      </c>
      <c r="W29" s="162">
        <f t="shared" si="10"/>
        <v>-6</v>
      </c>
      <c r="X29" s="179">
        <f t="shared" si="11"/>
        <v>18</v>
      </c>
      <c r="Y29" s="187">
        <f t="shared" si="12"/>
        <v>1.2857142857142858</v>
      </c>
      <c r="Z29" s="842"/>
      <c r="AB29" s="344">
        <f t="shared" si="2"/>
        <v>20</v>
      </c>
    </row>
    <row r="30" spans="1:28" ht="26.25" customHeight="1" x14ac:dyDescent="0.25">
      <c r="N30" s="159">
        <v>21</v>
      </c>
      <c r="O30" s="160"/>
      <c r="P30" s="160" t="s">
        <v>93</v>
      </c>
      <c r="Q30" s="161">
        <v>14</v>
      </c>
      <c r="R30" s="161">
        <v>5</v>
      </c>
      <c r="S30" s="161">
        <v>2</v>
      </c>
      <c r="T30" s="161">
        <v>7</v>
      </c>
      <c r="U30" s="161">
        <v>26</v>
      </c>
      <c r="V30" s="161">
        <v>23</v>
      </c>
      <c r="W30" s="162">
        <f t="shared" si="10"/>
        <v>3</v>
      </c>
      <c r="X30" s="179">
        <f t="shared" si="11"/>
        <v>17</v>
      </c>
      <c r="Y30" s="187">
        <f t="shared" si="12"/>
        <v>1.2142857142857142</v>
      </c>
      <c r="Z30" s="842"/>
      <c r="AB30" s="344">
        <f t="shared" si="2"/>
        <v>21</v>
      </c>
    </row>
    <row r="31" spans="1:28" ht="26.25" customHeight="1" x14ac:dyDescent="0.25">
      <c r="N31" s="159">
        <v>22</v>
      </c>
      <c r="O31" s="160"/>
      <c r="P31" s="160" t="s">
        <v>94</v>
      </c>
      <c r="Q31" s="161">
        <v>14</v>
      </c>
      <c r="R31" s="161">
        <v>4</v>
      </c>
      <c r="S31" s="161">
        <v>5</v>
      </c>
      <c r="T31" s="161">
        <v>5</v>
      </c>
      <c r="U31" s="161">
        <v>20</v>
      </c>
      <c r="V31" s="161">
        <v>23</v>
      </c>
      <c r="W31" s="162">
        <f t="shared" si="10"/>
        <v>-3</v>
      </c>
      <c r="X31" s="179">
        <f t="shared" si="11"/>
        <v>17</v>
      </c>
      <c r="Y31" s="187">
        <f t="shared" si="12"/>
        <v>1.2142857142857142</v>
      </c>
      <c r="Z31" s="842"/>
      <c r="AB31" s="344">
        <f t="shared" si="2"/>
        <v>22</v>
      </c>
    </row>
    <row r="32" spans="1:28" ht="26.25" customHeight="1" x14ac:dyDescent="0.25">
      <c r="N32" s="159">
        <v>23</v>
      </c>
      <c r="O32" s="160"/>
      <c r="P32" s="160" t="s">
        <v>95</v>
      </c>
      <c r="Q32" s="161">
        <v>14</v>
      </c>
      <c r="R32" s="161">
        <v>5</v>
      </c>
      <c r="S32" s="161">
        <v>2</v>
      </c>
      <c r="T32" s="161">
        <v>7</v>
      </c>
      <c r="U32" s="161">
        <v>31</v>
      </c>
      <c r="V32" s="161">
        <v>35</v>
      </c>
      <c r="W32" s="162">
        <f t="shared" si="10"/>
        <v>-4</v>
      </c>
      <c r="X32" s="179">
        <f t="shared" si="11"/>
        <v>17</v>
      </c>
      <c r="Y32" s="187">
        <f t="shared" si="12"/>
        <v>1.2142857142857142</v>
      </c>
      <c r="Z32" s="842"/>
      <c r="AB32" s="344">
        <f t="shared" si="2"/>
        <v>23</v>
      </c>
    </row>
    <row r="33" spans="14:28" ht="26.25" customHeight="1" x14ac:dyDescent="0.25">
      <c r="N33" s="159">
        <v>24</v>
      </c>
      <c r="O33" s="160"/>
      <c r="P33" s="160" t="s">
        <v>96</v>
      </c>
      <c r="Q33" s="161">
        <v>14</v>
      </c>
      <c r="R33" s="161">
        <v>3</v>
      </c>
      <c r="S33" s="161">
        <v>5</v>
      </c>
      <c r="T33" s="161">
        <v>6</v>
      </c>
      <c r="U33" s="161">
        <v>12</v>
      </c>
      <c r="V33" s="161">
        <v>19</v>
      </c>
      <c r="W33" s="162">
        <f t="shared" si="10"/>
        <v>-7</v>
      </c>
      <c r="X33" s="179">
        <f t="shared" si="11"/>
        <v>14</v>
      </c>
      <c r="Y33" s="187">
        <f t="shared" si="12"/>
        <v>1</v>
      </c>
      <c r="Z33" s="842"/>
      <c r="AB33" s="344">
        <f t="shared" si="2"/>
        <v>24</v>
      </c>
    </row>
    <row r="34" spans="14:28" ht="26.25" customHeight="1" x14ac:dyDescent="0.25">
      <c r="N34" s="159">
        <v>25</v>
      </c>
      <c r="O34" s="160"/>
      <c r="P34" s="160" t="s">
        <v>38</v>
      </c>
      <c r="Q34" s="161">
        <v>14</v>
      </c>
      <c r="R34" s="161">
        <v>4</v>
      </c>
      <c r="S34" s="161">
        <v>1</v>
      </c>
      <c r="T34" s="161">
        <v>9</v>
      </c>
      <c r="U34" s="161">
        <v>18</v>
      </c>
      <c r="V34" s="161">
        <v>25</v>
      </c>
      <c r="W34" s="162">
        <f t="shared" si="10"/>
        <v>-7</v>
      </c>
      <c r="X34" s="179">
        <f t="shared" si="11"/>
        <v>13</v>
      </c>
      <c r="Y34" s="187">
        <f t="shared" si="12"/>
        <v>0.9285714285714286</v>
      </c>
      <c r="Z34" s="842"/>
      <c r="AB34" s="344">
        <f t="shared" si="2"/>
        <v>25</v>
      </c>
    </row>
    <row r="35" spans="14:28" ht="26.25" customHeight="1" x14ac:dyDescent="0.25">
      <c r="N35" s="159">
        <v>26</v>
      </c>
      <c r="O35" s="160"/>
      <c r="P35" s="160" t="s">
        <v>97</v>
      </c>
      <c r="Q35" s="161">
        <v>14</v>
      </c>
      <c r="R35" s="161">
        <v>3</v>
      </c>
      <c r="S35" s="161">
        <v>3</v>
      </c>
      <c r="T35" s="161">
        <v>8</v>
      </c>
      <c r="U35" s="161">
        <v>18</v>
      </c>
      <c r="V35" s="161">
        <v>33</v>
      </c>
      <c r="W35" s="162">
        <f t="shared" si="10"/>
        <v>-15</v>
      </c>
      <c r="X35" s="179">
        <f t="shared" si="11"/>
        <v>12</v>
      </c>
      <c r="Y35" s="187">
        <f t="shared" si="12"/>
        <v>0.8571428571428571</v>
      </c>
      <c r="Z35" s="842"/>
      <c r="AB35" s="344">
        <f t="shared" si="2"/>
        <v>26</v>
      </c>
    </row>
    <row r="36" spans="14:28" ht="26.25" customHeight="1" x14ac:dyDescent="0.25">
      <c r="N36" s="159">
        <v>27</v>
      </c>
      <c r="O36" s="160"/>
      <c r="P36" s="160" t="s">
        <v>98</v>
      </c>
      <c r="Q36" s="161">
        <v>14</v>
      </c>
      <c r="R36" s="161">
        <v>3</v>
      </c>
      <c r="S36" s="161">
        <v>2</v>
      </c>
      <c r="T36" s="161">
        <v>9</v>
      </c>
      <c r="U36" s="161">
        <v>16</v>
      </c>
      <c r="V36" s="161">
        <v>23</v>
      </c>
      <c r="W36" s="162">
        <f t="shared" si="10"/>
        <v>-7</v>
      </c>
      <c r="X36" s="179">
        <f t="shared" si="11"/>
        <v>11</v>
      </c>
      <c r="Y36" s="187">
        <f t="shared" si="12"/>
        <v>0.7857142857142857</v>
      </c>
      <c r="Z36" s="842"/>
      <c r="AB36" s="344">
        <f t="shared" si="2"/>
        <v>27</v>
      </c>
    </row>
    <row r="37" spans="14:28" ht="26.25" customHeight="1" x14ac:dyDescent="0.25">
      <c r="N37" s="159">
        <v>28</v>
      </c>
      <c r="O37" s="160"/>
      <c r="P37" s="160" t="s">
        <v>99</v>
      </c>
      <c r="Q37" s="161">
        <v>14</v>
      </c>
      <c r="R37" s="161">
        <v>3</v>
      </c>
      <c r="S37" s="161">
        <v>1</v>
      </c>
      <c r="T37" s="161">
        <v>10</v>
      </c>
      <c r="U37" s="161">
        <v>18</v>
      </c>
      <c r="V37" s="161">
        <v>47</v>
      </c>
      <c r="W37" s="162">
        <f t="shared" si="10"/>
        <v>-29</v>
      </c>
      <c r="X37" s="179">
        <f t="shared" si="11"/>
        <v>10</v>
      </c>
      <c r="Y37" s="187">
        <f t="shared" si="12"/>
        <v>0.7142857142857143</v>
      </c>
      <c r="Z37" s="842"/>
      <c r="AB37" s="344">
        <f t="shared" si="2"/>
        <v>28</v>
      </c>
    </row>
    <row r="38" spans="14:28" ht="26.25" customHeight="1" x14ac:dyDescent="0.25">
      <c r="N38" s="159">
        <v>29</v>
      </c>
      <c r="O38" s="160"/>
      <c r="P38" s="160" t="s">
        <v>100</v>
      </c>
      <c r="Q38" s="161">
        <v>14</v>
      </c>
      <c r="R38" s="161">
        <v>2</v>
      </c>
      <c r="S38" s="161">
        <v>3</v>
      </c>
      <c r="T38" s="161">
        <v>9</v>
      </c>
      <c r="U38" s="161">
        <v>10</v>
      </c>
      <c r="V38" s="161">
        <v>26</v>
      </c>
      <c r="W38" s="162">
        <f t="shared" si="10"/>
        <v>-16</v>
      </c>
      <c r="X38" s="179">
        <f t="shared" si="11"/>
        <v>9</v>
      </c>
      <c r="Y38" s="187">
        <f t="shared" si="12"/>
        <v>0.6428571428571429</v>
      </c>
      <c r="Z38" s="842"/>
      <c r="AB38" s="344">
        <f t="shared" si="2"/>
        <v>29</v>
      </c>
    </row>
    <row r="39" spans="14:28" ht="26.25" customHeight="1" x14ac:dyDescent="0.25">
      <c r="N39" s="159">
        <v>30</v>
      </c>
      <c r="O39" s="160"/>
      <c r="P39" s="160" t="s">
        <v>101</v>
      </c>
      <c r="Q39" s="161">
        <v>14</v>
      </c>
      <c r="R39" s="161">
        <v>1</v>
      </c>
      <c r="S39" s="161">
        <v>1</v>
      </c>
      <c r="T39" s="161">
        <v>12</v>
      </c>
      <c r="U39" s="161">
        <v>11</v>
      </c>
      <c r="V39" s="161">
        <v>33</v>
      </c>
      <c r="W39" s="162">
        <f t="shared" si="10"/>
        <v>-22</v>
      </c>
      <c r="X39" s="179">
        <f t="shared" si="11"/>
        <v>4</v>
      </c>
      <c r="Y39" s="187">
        <f t="shared" si="12"/>
        <v>0.2857142857142857</v>
      </c>
      <c r="Z39" s="842"/>
      <c r="AB39" s="344">
        <f t="shared" si="2"/>
        <v>30</v>
      </c>
    </row>
    <row r="40" spans="14:28" ht="26.25" customHeight="1" x14ac:dyDescent="0.25">
      <c r="N40" s="159">
        <v>31</v>
      </c>
      <c r="O40" s="160"/>
      <c r="P40" s="160" t="s">
        <v>102</v>
      </c>
      <c r="Q40" s="161">
        <v>14</v>
      </c>
      <c r="R40" s="161">
        <v>1</v>
      </c>
      <c r="S40" s="161">
        <v>0</v>
      </c>
      <c r="T40" s="161">
        <v>13</v>
      </c>
      <c r="U40" s="161">
        <v>9</v>
      </c>
      <c r="V40" s="161">
        <v>44</v>
      </c>
      <c r="W40" s="162">
        <f t="shared" si="10"/>
        <v>-35</v>
      </c>
      <c r="X40" s="179">
        <f t="shared" si="11"/>
        <v>3</v>
      </c>
      <c r="Y40" s="187">
        <f t="shared" si="12"/>
        <v>0.21428571428571427</v>
      </c>
      <c r="Z40" s="842"/>
      <c r="AB40" s="344">
        <f t="shared" si="2"/>
        <v>31</v>
      </c>
    </row>
    <row r="41" spans="14:28" ht="26.25" customHeight="1" thickBot="1" x14ac:dyDescent="0.3">
      <c r="N41" s="154">
        <v>32</v>
      </c>
      <c r="O41" s="155"/>
      <c r="P41" s="155" t="s">
        <v>103</v>
      </c>
      <c r="Q41" s="156">
        <v>14</v>
      </c>
      <c r="R41" s="156">
        <v>0</v>
      </c>
      <c r="S41" s="156">
        <v>0</v>
      </c>
      <c r="T41" s="156">
        <v>14</v>
      </c>
      <c r="U41" s="156">
        <v>2</v>
      </c>
      <c r="V41" s="156">
        <v>72</v>
      </c>
      <c r="W41" s="157">
        <f t="shared" si="10"/>
        <v>-70</v>
      </c>
      <c r="X41" s="185">
        <f t="shared" si="11"/>
        <v>0</v>
      </c>
      <c r="Y41" s="188">
        <f t="shared" si="12"/>
        <v>0</v>
      </c>
      <c r="Z41" s="843"/>
      <c r="AB41" s="344">
        <f t="shared" si="2"/>
        <v>32</v>
      </c>
    </row>
    <row r="42" spans="14:28" ht="26.25" customHeight="1" x14ac:dyDescent="0.25"/>
  </sheetData>
  <sheetProtection algorithmName="SHA-512" hashValue="iI5bqKZzJM7I6XXmX8AW6DO1Qh+TTUyrNr3onFjJCXDve68s+aZ2cOseEAr685pcOC+PreSb842sylMcY+ir9A==" saltValue="wAb4Vkx9MXaHhw5cLDsg+g==" spinCount="100000" sheet="1" selectLockedCells="1"/>
  <mergeCells count="20">
    <mergeCell ref="Z10:Z11"/>
    <mergeCell ref="E11:L11"/>
    <mergeCell ref="Z12:Z13"/>
    <mergeCell ref="E13:L13"/>
    <mergeCell ref="Z14:Z17"/>
    <mergeCell ref="E15:L15"/>
    <mergeCell ref="Z26:Z41"/>
    <mergeCell ref="E18:K18"/>
    <mergeCell ref="E20:K20"/>
    <mergeCell ref="E22:K22"/>
    <mergeCell ref="Z18:Z25"/>
    <mergeCell ref="E23:K23"/>
    <mergeCell ref="E24:K24"/>
    <mergeCell ref="C22:C24"/>
    <mergeCell ref="L1:O4"/>
    <mergeCell ref="C6:G6"/>
    <mergeCell ref="K6:L6"/>
    <mergeCell ref="C8:L9"/>
    <mergeCell ref="N6:Y6"/>
    <mergeCell ref="Q8:X8"/>
  </mergeCells>
  <conditionalFormatting sqref="Q12:V12">
    <cfRule type="expression" dxfId="50" priority="19">
      <formula>$Q$11=7</formula>
    </cfRule>
  </conditionalFormatting>
  <conditionalFormatting sqref="Q11:V11">
    <cfRule type="expression" dxfId="49" priority="18">
      <formula>$Q$11=7</formula>
    </cfRule>
  </conditionalFormatting>
  <conditionalFormatting sqref="Q10:X10 X11:X12 W11:W18">
    <cfRule type="expression" dxfId="48" priority="17">
      <formula>$Q$11=7</formula>
    </cfRule>
  </conditionalFormatting>
  <conditionalFormatting sqref="Q13:V14">
    <cfRule type="expression" dxfId="47" priority="16">
      <formula>$Q$11=7</formula>
    </cfRule>
  </conditionalFormatting>
  <conditionalFormatting sqref="X13:X18">
    <cfRule type="expression" dxfId="46" priority="15">
      <formula>$Q$11=7</formula>
    </cfRule>
  </conditionalFormatting>
  <conditionalFormatting sqref="Y12">
    <cfRule type="expression" dxfId="45" priority="14">
      <formula>$Q$11=7</formula>
    </cfRule>
  </conditionalFormatting>
  <conditionalFormatting sqref="Y11">
    <cfRule type="expression" dxfId="44" priority="13">
      <formula>$Q$11=7</formula>
    </cfRule>
  </conditionalFormatting>
  <conditionalFormatting sqref="Y10">
    <cfRule type="expression" dxfId="43" priority="12">
      <formula>$Q$11=7</formula>
    </cfRule>
  </conditionalFormatting>
  <conditionalFormatting sqref="Y13:Y18">
    <cfRule type="expression" dxfId="42" priority="11">
      <formula>$Q$11=7</formula>
    </cfRule>
  </conditionalFormatting>
  <conditionalFormatting sqref="Q15:V18">
    <cfRule type="expression" dxfId="41" priority="10">
      <formula>$Q$11=7</formula>
    </cfRule>
  </conditionalFormatting>
  <conditionalFormatting sqref="Q21:V41">
    <cfRule type="expression" dxfId="40" priority="5">
      <formula>$Q$11=7</formula>
    </cfRule>
  </conditionalFormatting>
  <conditionalFormatting sqref="W26:W41">
    <cfRule type="expression" dxfId="39" priority="8">
      <formula>$Q$11=7</formula>
    </cfRule>
  </conditionalFormatting>
  <conditionalFormatting sqref="X26:X41">
    <cfRule type="expression" dxfId="38" priority="7">
      <formula>$Q$11=7</formula>
    </cfRule>
  </conditionalFormatting>
  <conditionalFormatting sqref="Y26:Y41">
    <cfRule type="expression" dxfId="37" priority="6">
      <formula>$Q$11=7</formula>
    </cfRule>
  </conditionalFormatting>
  <conditionalFormatting sqref="W19:W25">
    <cfRule type="expression" dxfId="36" priority="4">
      <formula>$Q$11=7</formula>
    </cfRule>
  </conditionalFormatting>
  <conditionalFormatting sqref="X19:X25">
    <cfRule type="expression" dxfId="35" priority="3">
      <formula>$Q$11=7</formula>
    </cfRule>
  </conditionalFormatting>
  <conditionalFormatting sqref="Y19:Y25">
    <cfRule type="expression" dxfId="34" priority="2">
      <formula>$Q$11=7</formula>
    </cfRule>
  </conditionalFormatting>
  <conditionalFormatting sqref="Q19:V20">
    <cfRule type="expression" dxfId="33"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B22"/>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6" width="4.6640625" style="55" customWidth="1"/>
    <col min="27" max="16384" width="9.109375" style="55"/>
  </cols>
  <sheetData>
    <row r="1" spans="1:28" ht="4.5" customHeight="1" x14ac:dyDescent="0.25">
      <c r="A1" s="82"/>
      <c r="B1" s="59"/>
      <c r="C1" s="57"/>
      <c r="D1" s="59"/>
      <c r="E1" s="59"/>
      <c r="F1" s="59"/>
      <c r="G1" s="59"/>
      <c r="H1" s="59"/>
      <c r="I1" s="59"/>
      <c r="J1" s="57"/>
      <c r="K1" s="57"/>
      <c r="L1" s="820" t="s">
        <v>53</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58</v>
      </c>
      <c r="D6" s="526"/>
      <c r="E6" s="526"/>
      <c r="F6" s="526"/>
      <c r="G6" s="527"/>
      <c r="H6" s="92"/>
      <c r="I6" s="92"/>
      <c r="J6" s="92"/>
      <c r="K6" s="776" t="s">
        <v>54</v>
      </c>
      <c r="L6" s="777"/>
      <c r="M6" s="92"/>
      <c r="N6" s="778" t="s">
        <v>55</v>
      </c>
      <c r="O6" s="779"/>
      <c r="P6" s="779"/>
      <c r="Q6" s="779"/>
      <c r="R6" s="779"/>
      <c r="S6" s="779"/>
      <c r="T6" s="779"/>
      <c r="U6" s="779"/>
      <c r="V6" s="779"/>
      <c r="W6" s="779"/>
      <c r="X6" s="780"/>
      <c r="Y6" s="11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0"/>
      <c r="O8" s="70"/>
      <c r="P8" s="70"/>
      <c r="Q8" s="787"/>
      <c r="R8" s="787"/>
      <c r="S8" s="787"/>
      <c r="T8" s="787"/>
      <c r="U8" s="787"/>
      <c r="V8" s="787"/>
      <c r="W8" s="787"/>
      <c r="X8" s="787"/>
      <c r="Y8" s="69"/>
    </row>
    <row r="9" spans="1:28" ht="26.25" customHeight="1" thickBot="1" x14ac:dyDescent="0.3">
      <c r="C9" s="784"/>
      <c r="D9" s="785"/>
      <c r="E9" s="785"/>
      <c r="F9" s="785"/>
      <c r="G9" s="785"/>
      <c r="H9" s="785"/>
      <c r="I9" s="785"/>
      <c r="J9" s="785"/>
      <c r="K9" s="785"/>
      <c r="L9" s="786"/>
      <c r="N9" s="70"/>
      <c r="O9" s="70"/>
      <c r="P9" s="95" t="s">
        <v>42</v>
      </c>
      <c r="Q9" s="68" t="s">
        <v>28</v>
      </c>
      <c r="R9" s="68" t="s">
        <v>3</v>
      </c>
      <c r="S9" s="68" t="s">
        <v>4</v>
      </c>
      <c r="T9" s="68" t="s">
        <v>5</v>
      </c>
      <c r="U9" s="68" t="s">
        <v>29</v>
      </c>
      <c r="V9" s="68" t="s">
        <v>11</v>
      </c>
      <c r="W9" s="63" t="s">
        <v>6</v>
      </c>
      <c r="X9" s="63" t="s">
        <v>30</v>
      </c>
      <c r="Y9" s="111" t="s">
        <v>52</v>
      </c>
    </row>
    <row r="10" spans="1:28" ht="26.25" customHeight="1" thickBot="1" x14ac:dyDescent="0.3">
      <c r="N10" s="96">
        <v>1</v>
      </c>
      <c r="O10" s="97"/>
      <c r="P10" s="97" t="s">
        <v>59</v>
      </c>
      <c r="Q10" s="98">
        <v>14</v>
      </c>
      <c r="R10" s="98">
        <v>10</v>
      </c>
      <c r="S10" s="98">
        <v>1</v>
      </c>
      <c r="T10" s="98">
        <v>3</v>
      </c>
      <c r="U10" s="98">
        <v>34</v>
      </c>
      <c r="V10" s="98">
        <v>16</v>
      </c>
      <c r="W10" s="99">
        <f>U10-V10</f>
        <v>18</v>
      </c>
      <c r="X10" s="100">
        <f>R10*3+S10</f>
        <v>31</v>
      </c>
      <c r="Y10" s="117">
        <f>X10/Q10</f>
        <v>2.2142857142857144</v>
      </c>
      <c r="Z10" s="747" t="s">
        <v>65</v>
      </c>
      <c r="AB10" s="344">
        <f>N10</f>
        <v>1</v>
      </c>
    </row>
    <row r="11" spans="1:28" ht="26.25" customHeight="1" thickTop="1" thickBot="1" x14ac:dyDescent="0.3">
      <c r="C11" s="64" t="s">
        <v>25</v>
      </c>
      <c r="D11" s="61"/>
      <c r="E11" s="764" t="str">
        <f>P10</f>
        <v>Playaveli</v>
      </c>
      <c r="F11" s="764"/>
      <c r="G11" s="764"/>
      <c r="H11" s="764"/>
      <c r="I11" s="764"/>
      <c r="J11" s="764"/>
      <c r="K11" s="764"/>
      <c r="L11" s="765"/>
      <c r="N11" s="120">
        <v>2</v>
      </c>
      <c r="O11" s="121"/>
      <c r="P11" s="122" t="s">
        <v>36</v>
      </c>
      <c r="Q11" s="123">
        <v>14</v>
      </c>
      <c r="R11" s="123">
        <v>7</v>
      </c>
      <c r="S11" s="123">
        <v>4</v>
      </c>
      <c r="T11" s="123">
        <v>3</v>
      </c>
      <c r="U11" s="123">
        <v>31</v>
      </c>
      <c r="V11" s="123">
        <v>19</v>
      </c>
      <c r="W11" s="124">
        <f t="shared" ref="W11:W14" si="0">U11-V11</f>
        <v>12</v>
      </c>
      <c r="X11" s="125">
        <f t="shared" ref="X11:X14" si="1">R11*3+S11</f>
        <v>25</v>
      </c>
      <c r="Y11" s="126">
        <f>X11/Q11</f>
        <v>1.7857142857142858</v>
      </c>
      <c r="Z11" s="749"/>
      <c r="AB11" s="344">
        <f t="shared" ref="AB11:AB19" si="2">N11</f>
        <v>2</v>
      </c>
    </row>
    <row r="12" spans="1:28" ht="26.25" customHeight="1" thickTop="1" thickBot="1" x14ac:dyDescent="0.3">
      <c r="C12" s="70"/>
      <c r="D12" s="61"/>
      <c r="N12" s="127">
        <v>3</v>
      </c>
      <c r="O12" s="128"/>
      <c r="P12" s="128" t="s">
        <v>60</v>
      </c>
      <c r="Q12" s="129">
        <v>14</v>
      </c>
      <c r="R12" s="129">
        <v>8</v>
      </c>
      <c r="S12" s="129">
        <v>3</v>
      </c>
      <c r="T12" s="129">
        <v>3</v>
      </c>
      <c r="U12" s="129">
        <v>25</v>
      </c>
      <c r="V12" s="129">
        <v>18</v>
      </c>
      <c r="W12" s="130">
        <f t="shared" si="0"/>
        <v>7</v>
      </c>
      <c r="X12" s="131">
        <f t="shared" si="1"/>
        <v>27</v>
      </c>
      <c r="Y12" s="117">
        <f>X12/Q12</f>
        <v>1.9285714285714286</v>
      </c>
      <c r="Z12" s="747" t="s">
        <v>66</v>
      </c>
      <c r="AB12" s="344">
        <f t="shared" si="2"/>
        <v>3</v>
      </c>
    </row>
    <row r="13" spans="1:28" ht="26.25" customHeight="1" thickTop="1" thickBot="1" x14ac:dyDescent="0.3">
      <c r="C13" s="65" t="s">
        <v>26</v>
      </c>
      <c r="D13" s="62"/>
      <c r="E13" s="766" t="str">
        <f>P11</f>
        <v>Redhair</v>
      </c>
      <c r="F13" s="766"/>
      <c r="G13" s="766"/>
      <c r="H13" s="766"/>
      <c r="I13" s="766"/>
      <c r="J13" s="766"/>
      <c r="K13" s="766"/>
      <c r="L13" s="767"/>
      <c r="N13" s="105">
        <v>4</v>
      </c>
      <c r="O13" s="106"/>
      <c r="P13" s="106" t="s">
        <v>61</v>
      </c>
      <c r="Q13" s="107">
        <v>14</v>
      </c>
      <c r="R13" s="107">
        <v>5</v>
      </c>
      <c r="S13" s="107">
        <v>4</v>
      </c>
      <c r="T13" s="107">
        <v>5</v>
      </c>
      <c r="U13" s="107">
        <v>21</v>
      </c>
      <c r="V13" s="107">
        <v>29</v>
      </c>
      <c r="W13" s="108">
        <f t="shared" si="0"/>
        <v>-8</v>
      </c>
      <c r="X13" s="109">
        <f t="shared" si="1"/>
        <v>19</v>
      </c>
      <c r="Y13" s="186">
        <f>X13/Q13</f>
        <v>1.3571428571428572</v>
      </c>
      <c r="Z13" s="749"/>
      <c r="AB13" s="344">
        <f t="shared" si="2"/>
        <v>4</v>
      </c>
    </row>
    <row r="14" spans="1:28" ht="26.25" customHeight="1" thickTop="1" thickBot="1" x14ac:dyDescent="0.3">
      <c r="C14" s="70"/>
      <c r="D14" s="61"/>
      <c r="N14" s="132">
        <v>5</v>
      </c>
      <c r="O14" s="133"/>
      <c r="P14" s="134" t="s">
        <v>41</v>
      </c>
      <c r="Q14" s="135">
        <v>10</v>
      </c>
      <c r="R14" s="135">
        <v>4</v>
      </c>
      <c r="S14" s="135">
        <v>2</v>
      </c>
      <c r="T14" s="135">
        <v>4</v>
      </c>
      <c r="U14" s="135">
        <v>13</v>
      </c>
      <c r="V14" s="135">
        <v>11</v>
      </c>
      <c r="W14" s="136">
        <f t="shared" si="0"/>
        <v>2</v>
      </c>
      <c r="X14" s="137">
        <f t="shared" si="1"/>
        <v>14</v>
      </c>
      <c r="Y14" s="117">
        <f>X14/Q14</f>
        <v>1.4</v>
      </c>
      <c r="Z14" s="747" t="s">
        <v>67</v>
      </c>
      <c r="AB14" s="344">
        <f t="shared" si="2"/>
        <v>5</v>
      </c>
    </row>
    <row r="15" spans="1:28" ht="26.25" customHeight="1" thickTop="1" thickBot="1" x14ac:dyDescent="0.3">
      <c r="C15" s="66" t="s">
        <v>27</v>
      </c>
      <c r="D15" s="62"/>
      <c r="E15" s="768" t="str">
        <f>P12</f>
        <v>Eleven</v>
      </c>
      <c r="F15" s="768"/>
      <c r="G15" s="768"/>
      <c r="H15" s="768"/>
      <c r="I15" s="768"/>
      <c r="J15" s="768"/>
      <c r="K15" s="768"/>
      <c r="L15" s="769"/>
      <c r="N15" s="138">
        <v>6</v>
      </c>
      <c r="O15" s="139"/>
      <c r="P15" s="140" t="s">
        <v>62</v>
      </c>
      <c r="Q15" s="141">
        <v>10</v>
      </c>
      <c r="R15" s="141">
        <v>4</v>
      </c>
      <c r="S15" s="141">
        <v>0</v>
      </c>
      <c r="T15" s="141">
        <v>6</v>
      </c>
      <c r="U15" s="141">
        <v>17</v>
      </c>
      <c r="V15" s="141">
        <v>24</v>
      </c>
      <c r="W15" s="142">
        <f t="shared" ref="W15:W19" si="3">U15-V15</f>
        <v>-7</v>
      </c>
      <c r="X15" s="143">
        <f t="shared" ref="X15:X19" si="4">R15*3+S15</f>
        <v>12</v>
      </c>
      <c r="Y15" s="119">
        <f t="shared" ref="Y15:Y19" si="5">X15/Q15</f>
        <v>1.2</v>
      </c>
      <c r="Z15" s="748"/>
      <c r="AB15" s="344">
        <f t="shared" si="2"/>
        <v>6</v>
      </c>
    </row>
    <row r="16" spans="1:28" ht="26.25" customHeight="1" thickTop="1" thickBot="1" x14ac:dyDescent="0.3">
      <c r="E16" s="71"/>
      <c r="F16" s="55"/>
      <c r="G16" s="55"/>
      <c r="N16" s="138">
        <v>7</v>
      </c>
      <c r="O16" s="140"/>
      <c r="P16" s="140" t="s">
        <v>63</v>
      </c>
      <c r="Q16" s="141">
        <v>10</v>
      </c>
      <c r="R16" s="141">
        <v>2</v>
      </c>
      <c r="S16" s="141">
        <v>4</v>
      </c>
      <c r="T16" s="141">
        <v>4</v>
      </c>
      <c r="U16" s="141">
        <v>9</v>
      </c>
      <c r="V16" s="141">
        <v>13</v>
      </c>
      <c r="W16" s="142">
        <f t="shared" si="3"/>
        <v>-4</v>
      </c>
      <c r="X16" s="143">
        <f t="shared" si="4"/>
        <v>10</v>
      </c>
      <c r="Y16" s="119">
        <f t="shared" si="5"/>
        <v>1</v>
      </c>
      <c r="Z16" s="748"/>
      <c r="AB16" s="344">
        <f t="shared" si="2"/>
        <v>7</v>
      </c>
    </row>
    <row r="17" spans="1:28" ht="26.25" customHeight="1" thickTop="1" thickBot="1" x14ac:dyDescent="0.3">
      <c r="C17" s="87"/>
      <c r="D17" s="88"/>
      <c r="E17" s="87"/>
      <c r="F17" s="88"/>
      <c r="G17" s="88"/>
      <c r="H17" s="87"/>
      <c r="I17" s="87"/>
      <c r="J17" s="87"/>
      <c r="K17" s="87"/>
      <c r="L17" s="87"/>
      <c r="N17" s="144">
        <v>8</v>
      </c>
      <c r="O17" s="145"/>
      <c r="P17" s="145" t="s">
        <v>64</v>
      </c>
      <c r="Q17" s="146">
        <v>10</v>
      </c>
      <c r="R17" s="146">
        <v>2</v>
      </c>
      <c r="S17" s="146">
        <v>3</v>
      </c>
      <c r="T17" s="146">
        <v>5</v>
      </c>
      <c r="U17" s="146">
        <v>13</v>
      </c>
      <c r="V17" s="146">
        <v>17</v>
      </c>
      <c r="W17" s="147">
        <f t="shared" si="3"/>
        <v>-4</v>
      </c>
      <c r="X17" s="148">
        <f t="shared" si="4"/>
        <v>9</v>
      </c>
      <c r="Y17" s="186">
        <f t="shared" si="5"/>
        <v>0.9</v>
      </c>
      <c r="Z17" s="749"/>
      <c r="AB17" s="344">
        <f t="shared" si="2"/>
        <v>8</v>
      </c>
    </row>
    <row r="18" spans="1:28" ht="26.25" customHeight="1" x14ac:dyDescent="0.25">
      <c r="A18" s="55"/>
      <c r="C18" s="83" t="s">
        <v>44</v>
      </c>
      <c r="E18" s="745" t="s">
        <v>59</v>
      </c>
      <c r="F18" s="745"/>
      <c r="G18" s="745"/>
      <c r="H18" s="745"/>
      <c r="I18" s="745"/>
      <c r="J18" s="745"/>
      <c r="K18" s="746"/>
      <c r="L18" s="166" t="s">
        <v>73</v>
      </c>
      <c r="N18" s="149">
        <v>9</v>
      </c>
      <c r="O18" s="150"/>
      <c r="P18" s="150" t="s">
        <v>38</v>
      </c>
      <c r="Q18" s="151">
        <v>8</v>
      </c>
      <c r="R18" s="151">
        <v>1</v>
      </c>
      <c r="S18" s="151">
        <v>3</v>
      </c>
      <c r="T18" s="151">
        <v>4</v>
      </c>
      <c r="U18" s="151">
        <v>7</v>
      </c>
      <c r="V18" s="151">
        <v>10</v>
      </c>
      <c r="W18" s="152">
        <f t="shared" si="3"/>
        <v>-3</v>
      </c>
      <c r="X18" s="153">
        <f t="shared" si="4"/>
        <v>6</v>
      </c>
      <c r="Y18" s="117">
        <f t="shared" si="5"/>
        <v>0.75</v>
      </c>
      <c r="Z18" s="747" t="s">
        <v>68</v>
      </c>
      <c r="AB18" s="344">
        <f t="shared" si="2"/>
        <v>9</v>
      </c>
    </row>
    <row r="19" spans="1:28" ht="26.25" customHeight="1" thickBot="1" x14ac:dyDescent="0.3">
      <c r="A19" s="55"/>
      <c r="N19" s="154">
        <v>10</v>
      </c>
      <c r="O19" s="155"/>
      <c r="P19" s="155" t="s">
        <v>37</v>
      </c>
      <c r="Q19" s="156">
        <v>8</v>
      </c>
      <c r="R19" s="156">
        <v>1</v>
      </c>
      <c r="S19" s="156">
        <v>0</v>
      </c>
      <c r="T19" s="156">
        <v>7</v>
      </c>
      <c r="U19" s="156">
        <v>6</v>
      </c>
      <c r="V19" s="156">
        <v>19</v>
      </c>
      <c r="W19" s="157">
        <f t="shared" si="3"/>
        <v>-13</v>
      </c>
      <c r="X19" s="158">
        <f t="shared" si="4"/>
        <v>3</v>
      </c>
      <c r="Y19" s="186">
        <f t="shared" si="5"/>
        <v>0.375</v>
      </c>
      <c r="Z19" s="749"/>
      <c r="AB19" s="344">
        <f t="shared" si="2"/>
        <v>10</v>
      </c>
    </row>
    <row r="20" spans="1:28" ht="26.25" customHeight="1" x14ac:dyDescent="0.25">
      <c r="A20" s="55"/>
      <c r="C20" s="89" t="s">
        <v>43</v>
      </c>
      <c r="E20" s="750" t="s">
        <v>41</v>
      </c>
      <c r="F20" s="750"/>
      <c r="G20" s="750"/>
      <c r="H20" s="750"/>
      <c r="I20" s="750"/>
      <c r="J20" s="750"/>
      <c r="K20" s="751"/>
      <c r="L20" s="167" t="s">
        <v>74</v>
      </c>
    </row>
    <row r="21" spans="1:28" ht="26.25" customHeight="1" x14ac:dyDescent="0.25">
      <c r="A21" s="55"/>
    </row>
    <row r="22" spans="1:28" ht="26.25" customHeight="1" x14ac:dyDescent="0.25">
      <c r="A22" s="55"/>
      <c r="C22" s="90" t="s">
        <v>45</v>
      </c>
      <c r="E22" s="730" t="s">
        <v>59</v>
      </c>
      <c r="F22" s="730"/>
      <c r="G22" s="730"/>
      <c r="H22" s="730"/>
      <c r="I22" s="730"/>
      <c r="J22" s="730"/>
      <c r="K22" s="731"/>
      <c r="L22" s="191" t="s">
        <v>202</v>
      </c>
    </row>
  </sheetData>
  <sheetProtection algorithmName="SHA-512" hashValue="XUwQNHUlInCKHOHArV9TqRBSSrmOuQYnZHb2Pk7NgGNQs8gJt8vkEqEQY9t72x67lLZtJ3gwQpFencGcTXAjHA==" saltValue="oIzIEvFcW6ljJyqLnbV0fw==" spinCount="100000" sheet="1" selectLockedCells="1"/>
  <mergeCells count="16">
    <mergeCell ref="L1:O4"/>
    <mergeCell ref="C6:G6"/>
    <mergeCell ref="K6:L6"/>
    <mergeCell ref="N6:X6"/>
    <mergeCell ref="C8:L9"/>
    <mergeCell ref="Q8:X8"/>
    <mergeCell ref="E20:K20"/>
    <mergeCell ref="E22:K22"/>
    <mergeCell ref="Z10:Z11"/>
    <mergeCell ref="Z12:Z13"/>
    <mergeCell ref="Z14:Z17"/>
    <mergeCell ref="Z18:Z19"/>
    <mergeCell ref="E11:L11"/>
    <mergeCell ref="E13:L13"/>
    <mergeCell ref="E15:L15"/>
    <mergeCell ref="E18:K18"/>
  </mergeCells>
  <conditionalFormatting sqref="Q12:V12">
    <cfRule type="expression" dxfId="32" priority="21">
      <formula>$Q$11=7</formula>
    </cfRule>
  </conditionalFormatting>
  <conditionalFormatting sqref="Q11:V11">
    <cfRule type="expression" dxfId="31" priority="20">
      <formula>$Q$11=7</formula>
    </cfRule>
  </conditionalFormatting>
  <conditionalFormatting sqref="Q10:X10 X11:X12 W11:W19">
    <cfRule type="expression" dxfId="30" priority="19">
      <formula>$Q$11=7</formula>
    </cfRule>
  </conditionalFormatting>
  <conditionalFormatting sqref="Q13:V14">
    <cfRule type="expression" dxfId="29" priority="18">
      <formula>$Q$11=7</formula>
    </cfRule>
  </conditionalFormatting>
  <conditionalFormatting sqref="X13:X19">
    <cfRule type="expression" dxfId="28" priority="17">
      <formula>$Q$11=7</formula>
    </cfRule>
  </conditionalFormatting>
  <conditionalFormatting sqref="Y12">
    <cfRule type="expression" dxfId="27" priority="12">
      <formula>$Q$11=7</formula>
    </cfRule>
  </conditionalFormatting>
  <conditionalFormatting sqref="Y11">
    <cfRule type="expression" dxfId="26" priority="11">
      <formula>$Q$11=7</formula>
    </cfRule>
  </conditionalFormatting>
  <conditionalFormatting sqref="Y10">
    <cfRule type="expression" dxfId="25" priority="10">
      <formula>$Q$11=7</formula>
    </cfRule>
  </conditionalFormatting>
  <conditionalFormatting sqref="Y13:Y19">
    <cfRule type="expression" dxfId="24" priority="9">
      <formula>$Q$11=7</formula>
    </cfRule>
  </conditionalFormatting>
  <conditionalFormatting sqref="Q15:V18">
    <cfRule type="expression" dxfId="23" priority="7">
      <formula>$Q$11=7</formula>
    </cfRule>
  </conditionalFormatting>
  <conditionalFormatting sqref="Q19:V19">
    <cfRule type="expression" dxfId="22" priority="3">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B22"/>
  <sheetViews>
    <sheetView showGridLines="0" showRowColHeaders="0" tabSelected="1" zoomScale="80" zoomScaleNormal="80" workbookViewId="0">
      <pane ySplit="9" topLeftCell="A10" activePane="bottomLeft" state="frozen"/>
      <selection activeCell="A9" sqref="A9"/>
      <selection pane="bottomLeft" activeCell="A9" sqref="A9"/>
    </sheetView>
  </sheetViews>
  <sheetFormatPr defaultColWidth="9.109375" defaultRowHeight="13.2" x14ac:dyDescent="0.25"/>
  <cols>
    <col min="1" max="1" width="0.109375" style="50" customWidth="1"/>
    <col min="2" max="2" width="2" style="55" customWidth="1"/>
    <col min="3" max="3" width="24.6640625" style="71" customWidth="1"/>
    <col min="4" max="4" width="5" style="55" customWidth="1"/>
    <col min="5" max="5" width="3.6640625" style="55" customWidth="1"/>
    <col min="6" max="6" width="3.6640625" style="71" customWidth="1"/>
    <col min="7" max="7" width="3.33203125" style="71" customWidth="1"/>
    <col min="8" max="8" width="0.88671875" style="71" customWidth="1"/>
    <col min="9" max="9" width="3.33203125" style="71" customWidth="1"/>
    <col min="10" max="10" width="3.6640625" style="71" customWidth="1"/>
    <col min="11" max="11" width="2.5546875" style="71" customWidth="1"/>
    <col min="12" max="12" width="24.6640625" style="71" customWidth="1"/>
    <col min="13" max="13" width="7.6640625" style="71" customWidth="1"/>
    <col min="14" max="14" width="3.88671875" style="71" customWidth="1"/>
    <col min="15" max="15" width="5" style="71" customWidth="1"/>
    <col min="16" max="16" width="24" style="71" bestFit="1" customWidth="1"/>
    <col min="17" max="25" width="4.6640625" style="71" customWidth="1"/>
    <col min="26" max="26" width="4.6640625" style="55" customWidth="1"/>
    <col min="27" max="16384" width="9.109375" style="55"/>
  </cols>
  <sheetData>
    <row r="1" spans="1:28" ht="4.5" customHeight="1" x14ac:dyDescent="0.25">
      <c r="A1" s="82"/>
      <c r="B1" s="59"/>
      <c r="C1" s="57"/>
      <c r="D1" s="59"/>
      <c r="E1" s="59"/>
      <c r="F1" s="59"/>
      <c r="G1" s="59"/>
      <c r="H1" s="59"/>
      <c r="I1" s="59"/>
      <c r="J1" s="57"/>
      <c r="K1" s="57"/>
      <c r="L1" s="820" t="s">
        <v>50</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57</v>
      </c>
      <c r="D6" s="526"/>
      <c r="E6" s="526"/>
      <c r="F6" s="526"/>
      <c r="G6" s="527"/>
      <c r="H6" s="92"/>
      <c r="I6" s="92"/>
      <c r="J6" s="92"/>
      <c r="K6" s="776" t="s">
        <v>51</v>
      </c>
      <c r="L6" s="777"/>
      <c r="M6" s="92"/>
      <c r="N6" s="778" t="s">
        <v>49</v>
      </c>
      <c r="O6" s="779"/>
      <c r="P6" s="779"/>
      <c r="Q6" s="779"/>
      <c r="R6" s="779"/>
      <c r="S6" s="779"/>
      <c r="T6" s="779"/>
      <c r="U6" s="779"/>
      <c r="V6" s="779"/>
      <c r="W6" s="779"/>
      <c r="X6" s="780"/>
      <c r="Y6" s="11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70"/>
      <c r="O8" s="70"/>
      <c r="P8" s="70"/>
      <c r="Q8" s="787"/>
      <c r="R8" s="787"/>
      <c r="S8" s="787"/>
      <c r="T8" s="787"/>
      <c r="U8" s="787"/>
      <c r="V8" s="787"/>
      <c r="W8" s="787"/>
      <c r="X8" s="787"/>
      <c r="Y8" s="69"/>
    </row>
    <row r="9" spans="1:28" ht="26.25" customHeight="1" thickBot="1" x14ac:dyDescent="0.3">
      <c r="C9" s="784"/>
      <c r="D9" s="785"/>
      <c r="E9" s="785"/>
      <c r="F9" s="785"/>
      <c r="G9" s="785"/>
      <c r="H9" s="785"/>
      <c r="I9" s="785"/>
      <c r="J9" s="785"/>
      <c r="K9" s="785"/>
      <c r="L9" s="786"/>
      <c r="N9" s="70"/>
      <c r="O9" s="70"/>
      <c r="P9" s="95" t="s">
        <v>42</v>
      </c>
      <c r="Q9" s="68" t="s">
        <v>28</v>
      </c>
      <c r="R9" s="68" t="s">
        <v>3</v>
      </c>
      <c r="S9" s="68" t="s">
        <v>4</v>
      </c>
      <c r="T9" s="68" t="s">
        <v>5</v>
      </c>
      <c r="U9" s="68" t="s">
        <v>29</v>
      </c>
      <c r="V9" s="68" t="s">
        <v>11</v>
      </c>
      <c r="W9" s="63" t="s">
        <v>6</v>
      </c>
      <c r="X9" s="63" t="s">
        <v>30</v>
      </c>
      <c r="Y9" s="111" t="s">
        <v>52</v>
      </c>
    </row>
    <row r="10" spans="1:28" ht="26.25" customHeight="1" thickBot="1" x14ac:dyDescent="0.3">
      <c r="N10" s="96">
        <v>1</v>
      </c>
      <c r="O10" s="97"/>
      <c r="P10" s="97" t="s">
        <v>36</v>
      </c>
      <c r="Q10" s="98">
        <v>8</v>
      </c>
      <c r="R10" s="98">
        <v>6</v>
      </c>
      <c r="S10" s="98">
        <v>1</v>
      </c>
      <c r="T10" s="98">
        <v>1</v>
      </c>
      <c r="U10" s="98">
        <v>20</v>
      </c>
      <c r="V10" s="98">
        <v>7</v>
      </c>
      <c r="W10" s="99">
        <f>U10-V10</f>
        <v>13</v>
      </c>
      <c r="X10" s="100">
        <f>R10*3+S10</f>
        <v>19</v>
      </c>
      <c r="Y10" s="117">
        <f>X10/Q10</f>
        <v>2.375</v>
      </c>
      <c r="Z10" s="747" t="s">
        <v>47</v>
      </c>
      <c r="AB10" s="344">
        <f>N10</f>
        <v>1</v>
      </c>
    </row>
    <row r="11" spans="1:28" ht="26.25" customHeight="1" thickTop="1" thickBot="1" x14ac:dyDescent="0.3">
      <c r="C11" s="64" t="s">
        <v>25</v>
      </c>
      <c r="D11" s="61"/>
      <c r="E11" s="764" t="str">
        <f>P10</f>
        <v>Redhair</v>
      </c>
      <c r="F11" s="764"/>
      <c r="G11" s="764"/>
      <c r="H11" s="764"/>
      <c r="I11" s="764"/>
      <c r="J11" s="764"/>
      <c r="K11" s="764"/>
      <c r="L11" s="765"/>
      <c r="N11" s="101">
        <v>2</v>
      </c>
      <c r="O11" s="91"/>
      <c r="P11" s="76" t="s">
        <v>38</v>
      </c>
      <c r="Q11" s="77">
        <v>8</v>
      </c>
      <c r="R11" s="77">
        <v>5</v>
      </c>
      <c r="S11" s="77">
        <v>1</v>
      </c>
      <c r="T11" s="77">
        <v>2</v>
      </c>
      <c r="U11" s="77">
        <v>16</v>
      </c>
      <c r="V11" s="77">
        <v>10</v>
      </c>
      <c r="W11" s="78">
        <f t="shared" ref="W11:W14" si="0">U11-V11</f>
        <v>6</v>
      </c>
      <c r="X11" s="102">
        <f t="shared" ref="X11:X14" si="1">R11*3+S11</f>
        <v>16</v>
      </c>
      <c r="Y11" s="118">
        <f>X11/Q11</f>
        <v>2</v>
      </c>
      <c r="Z11" s="748"/>
      <c r="AB11" s="344">
        <f t="shared" ref="AB11:AB14" si="2">N11</f>
        <v>2</v>
      </c>
    </row>
    <row r="12" spans="1:28" ht="26.25" customHeight="1" thickTop="1" thickBot="1" x14ac:dyDescent="0.3">
      <c r="C12" s="70"/>
      <c r="D12" s="61"/>
      <c r="N12" s="103">
        <v>3</v>
      </c>
      <c r="O12" s="79"/>
      <c r="P12" s="79" t="s">
        <v>35</v>
      </c>
      <c r="Q12" s="80">
        <v>8</v>
      </c>
      <c r="R12" s="80">
        <v>2</v>
      </c>
      <c r="S12" s="80">
        <v>2</v>
      </c>
      <c r="T12" s="80">
        <v>4</v>
      </c>
      <c r="U12" s="80">
        <v>7</v>
      </c>
      <c r="V12" s="80">
        <v>12</v>
      </c>
      <c r="W12" s="81">
        <f t="shared" si="0"/>
        <v>-5</v>
      </c>
      <c r="X12" s="104">
        <f t="shared" si="1"/>
        <v>8</v>
      </c>
      <c r="Y12" s="119">
        <f>X12/Q12</f>
        <v>1</v>
      </c>
      <c r="Z12" s="748"/>
      <c r="AB12" s="344">
        <f t="shared" si="2"/>
        <v>3</v>
      </c>
    </row>
    <row r="13" spans="1:28" ht="26.25" customHeight="1" thickTop="1" thickBot="1" x14ac:dyDescent="0.3">
      <c r="C13" s="65" t="s">
        <v>26</v>
      </c>
      <c r="D13" s="62"/>
      <c r="E13" s="766" t="str">
        <f>P11</f>
        <v>Oli O</v>
      </c>
      <c r="F13" s="766"/>
      <c r="G13" s="766"/>
      <c r="H13" s="766"/>
      <c r="I13" s="766"/>
      <c r="J13" s="766"/>
      <c r="K13" s="766"/>
      <c r="L13" s="767"/>
      <c r="N13" s="159">
        <v>4</v>
      </c>
      <c r="O13" s="160"/>
      <c r="P13" s="160" t="s">
        <v>41</v>
      </c>
      <c r="Q13" s="161">
        <v>8</v>
      </c>
      <c r="R13" s="161">
        <v>1</v>
      </c>
      <c r="S13" s="161">
        <v>3</v>
      </c>
      <c r="T13" s="161">
        <v>4</v>
      </c>
      <c r="U13" s="161">
        <v>6</v>
      </c>
      <c r="V13" s="161">
        <v>11</v>
      </c>
      <c r="W13" s="162">
        <f t="shared" si="0"/>
        <v>-5</v>
      </c>
      <c r="X13" s="163">
        <f t="shared" si="1"/>
        <v>6</v>
      </c>
      <c r="Y13" s="115">
        <f>X13/Q13</f>
        <v>0.75</v>
      </c>
      <c r="Z13" s="748"/>
      <c r="AB13" s="344">
        <f t="shared" si="2"/>
        <v>4</v>
      </c>
    </row>
    <row r="14" spans="1:28" ht="26.25" customHeight="1" thickTop="1" thickBot="1" x14ac:dyDescent="0.3">
      <c r="C14" s="70"/>
      <c r="D14" s="61"/>
      <c r="N14" s="154">
        <v>5</v>
      </c>
      <c r="O14" s="155"/>
      <c r="P14" s="155" t="s">
        <v>37</v>
      </c>
      <c r="Q14" s="156">
        <v>8</v>
      </c>
      <c r="R14" s="156">
        <v>1</v>
      </c>
      <c r="S14" s="156">
        <v>3</v>
      </c>
      <c r="T14" s="156">
        <v>4</v>
      </c>
      <c r="U14" s="156">
        <v>10</v>
      </c>
      <c r="V14" s="156">
        <v>19</v>
      </c>
      <c r="W14" s="157">
        <f t="shared" si="0"/>
        <v>-9</v>
      </c>
      <c r="X14" s="158">
        <f t="shared" si="1"/>
        <v>6</v>
      </c>
      <c r="Y14" s="116">
        <f>X14/Q14</f>
        <v>0.75</v>
      </c>
      <c r="Z14" s="749"/>
      <c r="AB14" s="344">
        <f t="shared" si="2"/>
        <v>5</v>
      </c>
    </row>
    <row r="15" spans="1:28" ht="26.25" customHeight="1" thickTop="1" thickBot="1" x14ac:dyDescent="0.3">
      <c r="C15" s="66" t="s">
        <v>27</v>
      </c>
      <c r="D15" s="62"/>
      <c r="E15" s="768" t="str">
        <f>P12</f>
        <v>Obi-wan</v>
      </c>
      <c r="F15" s="768"/>
      <c r="G15" s="768"/>
      <c r="H15" s="768"/>
      <c r="I15" s="768"/>
      <c r="J15" s="768"/>
      <c r="K15" s="768"/>
      <c r="L15" s="769"/>
      <c r="N15" s="84"/>
      <c r="O15" s="84"/>
      <c r="P15" s="84"/>
      <c r="Q15" s="85"/>
      <c r="R15" s="85"/>
      <c r="S15" s="85"/>
      <c r="T15" s="85"/>
      <c r="U15" s="85"/>
      <c r="V15" s="85"/>
      <c r="W15" s="86"/>
      <c r="X15" s="84"/>
      <c r="Y15" s="84"/>
      <c r="Z15" s="84"/>
    </row>
    <row r="16" spans="1:28" ht="26.25" customHeight="1" thickTop="1" thickBot="1" x14ac:dyDescent="0.3">
      <c r="E16" s="71"/>
      <c r="F16" s="55"/>
      <c r="G16" s="55"/>
      <c r="N16" s="84"/>
      <c r="O16" s="84"/>
      <c r="P16" s="84"/>
      <c r="Q16" s="85"/>
      <c r="R16" s="85"/>
      <c r="S16" s="85"/>
      <c r="T16" s="85"/>
      <c r="U16" s="85"/>
      <c r="V16" s="85"/>
      <c r="W16" s="86"/>
      <c r="X16" s="84"/>
      <c r="Y16" s="84"/>
      <c r="Z16" s="84"/>
    </row>
    <row r="17" spans="1:25" ht="26.25" customHeight="1" thickTop="1" x14ac:dyDescent="0.25">
      <c r="C17" s="87"/>
      <c r="D17" s="88"/>
      <c r="E17" s="87"/>
      <c r="F17" s="88"/>
      <c r="G17" s="88"/>
      <c r="H17" s="87"/>
      <c r="I17" s="87"/>
      <c r="J17" s="87"/>
      <c r="K17" s="87"/>
      <c r="L17" s="87"/>
      <c r="N17" s="84"/>
      <c r="O17" s="84"/>
      <c r="P17" s="84"/>
      <c r="Q17" s="85"/>
      <c r="R17" s="85"/>
      <c r="S17" s="85"/>
      <c r="T17" s="85"/>
      <c r="U17" s="85"/>
      <c r="V17" s="85"/>
      <c r="W17" s="86"/>
      <c r="X17" s="84"/>
      <c r="Y17" s="84"/>
    </row>
    <row r="18" spans="1:25" ht="26.25" customHeight="1" x14ac:dyDescent="0.25">
      <c r="A18" s="55"/>
      <c r="C18" s="83" t="s">
        <v>44</v>
      </c>
      <c r="E18" s="745" t="s">
        <v>36</v>
      </c>
      <c r="F18" s="745"/>
      <c r="G18" s="745"/>
      <c r="H18" s="745"/>
      <c r="I18" s="745"/>
      <c r="J18" s="745"/>
      <c r="K18" s="746"/>
      <c r="L18" s="166" t="s">
        <v>71</v>
      </c>
    </row>
    <row r="19" spans="1:25" ht="26.25" customHeight="1" x14ac:dyDescent="0.25">
      <c r="A19" s="55"/>
    </row>
    <row r="20" spans="1:25" ht="26.25" customHeight="1" x14ac:dyDescent="0.25">
      <c r="A20" s="55"/>
      <c r="C20" s="89" t="s">
        <v>43</v>
      </c>
      <c r="E20" s="750" t="s">
        <v>36</v>
      </c>
      <c r="F20" s="750"/>
      <c r="G20" s="750"/>
      <c r="H20" s="750"/>
      <c r="I20" s="750"/>
      <c r="J20" s="750"/>
      <c r="K20" s="751"/>
      <c r="L20" s="167" t="s">
        <v>72</v>
      </c>
    </row>
    <row r="21" spans="1:25" ht="26.25" customHeight="1" x14ac:dyDescent="0.25">
      <c r="A21" s="55"/>
    </row>
    <row r="22" spans="1:25" ht="26.25" customHeight="1" x14ac:dyDescent="0.25">
      <c r="A22" s="55"/>
      <c r="C22" s="90" t="s">
        <v>45</v>
      </c>
      <c r="E22" s="730" t="s">
        <v>36</v>
      </c>
      <c r="F22" s="730"/>
      <c r="G22" s="730"/>
      <c r="H22" s="730"/>
      <c r="I22" s="730"/>
      <c r="J22" s="730"/>
      <c r="K22" s="731"/>
      <c r="L22" s="191" t="s">
        <v>201</v>
      </c>
    </row>
  </sheetData>
  <sheetProtection algorithmName="SHA-512" hashValue="fTxO40paQGr0gOT85N/f5jeD76vYi6z+R42FD667hGKDJdfibebADzT62QINnTWVVh1Q6gy0DJrq3D7cKveOWg==" saltValue="1TwO5TCUAaT8Nqn8AFbRzg==" spinCount="100000" sheet="1" selectLockedCells="1"/>
  <mergeCells count="13">
    <mergeCell ref="L1:O4"/>
    <mergeCell ref="C6:G6"/>
    <mergeCell ref="K6:L6"/>
    <mergeCell ref="N6:X6"/>
    <mergeCell ref="C8:L9"/>
    <mergeCell ref="Q8:X8"/>
    <mergeCell ref="E20:K20"/>
    <mergeCell ref="E22:K22"/>
    <mergeCell ref="Z10:Z14"/>
    <mergeCell ref="E11:L11"/>
    <mergeCell ref="E13:L13"/>
    <mergeCell ref="E15:L15"/>
    <mergeCell ref="E18:K18"/>
  </mergeCells>
  <conditionalFormatting sqref="Q12:V12">
    <cfRule type="expression" dxfId="21" priority="13">
      <formula>$Q$11=7</formula>
    </cfRule>
  </conditionalFormatting>
  <conditionalFormatting sqref="Q11:V11">
    <cfRule type="expression" dxfId="20" priority="12">
      <formula>$Q$11=7</formula>
    </cfRule>
  </conditionalFormatting>
  <conditionalFormatting sqref="Q10:X10 X11:X12 W11:W14 W17">
    <cfRule type="expression" dxfId="19" priority="11">
      <formula>$Q$11=7</formula>
    </cfRule>
  </conditionalFormatting>
  <conditionalFormatting sqref="Q13:V14 Q17:V17">
    <cfRule type="expression" dxfId="18" priority="10">
      <formula>$Q$11=7</formula>
    </cfRule>
  </conditionalFormatting>
  <conditionalFormatting sqref="X13:X14 X17:Y17">
    <cfRule type="expression" dxfId="17" priority="9">
      <formula>$Q$11=7</formula>
    </cfRule>
  </conditionalFormatting>
  <conditionalFormatting sqref="W15:W16">
    <cfRule type="expression" dxfId="16" priority="8">
      <formula>$Q$11=7</formula>
    </cfRule>
  </conditionalFormatting>
  <conditionalFormatting sqref="Q15:V16">
    <cfRule type="expression" dxfId="15" priority="7">
      <formula>$Q$11=7</formula>
    </cfRule>
  </conditionalFormatting>
  <conditionalFormatting sqref="X15:Y16">
    <cfRule type="expression" dxfId="14" priority="6">
      <formula>$Q$11=7</formula>
    </cfRule>
  </conditionalFormatting>
  <conditionalFormatting sqref="Z15:Z16">
    <cfRule type="expression" dxfId="13" priority="5">
      <formula>$Q$11=7</formula>
    </cfRule>
  </conditionalFormatting>
  <conditionalFormatting sqref="Y12">
    <cfRule type="expression" dxfId="12" priority="4">
      <formula>$Q$11=7</formula>
    </cfRule>
  </conditionalFormatting>
  <conditionalFormatting sqref="Y11">
    <cfRule type="expression" dxfId="11" priority="3">
      <formula>$Q$11=7</formula>
    </cfRule>
  </conditionalFormatting>
  <conditionalFormatting sqref="Y10">
    <cfRule type="expression" dxfId="10" priority="2">
      <formula>$Q$11=7</formula>
    </cfRule>
  </conditionalFormatting>
  <conditionalFormatting sqref="Y13:Y14">
    <cfRule type="expression" dxfId="9"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Munka6">
    <tabColor rgb="FF92D050"/>
  </sheetPr>
  <dimension ref="A1:AB22"/>
  <sheetViews>
    <sheetView showGridLines="0" showRowColHeaders="0" tabSelected="1" zoomScale="80" zoomScaleNormal="80" workbookViewId="0">
      <pane xSplit="1" ySplit="9" topLeftCell="B10" activePane="bottomRight" state="frozen"/>
      <selection activeCell="A9" sqref="A9"/>
      <selection pane="topRight" activeCell="A9" sqref="A9"/>
      <selection pane="bottomLeft" activeCell="A9" sqref="A9"/>
      <selection pane="bottomRight" activeCell="A9" sqref="A9"/>
    </sheetView>
  </sheetViews>
  <sheetFormatPr defaultColWidth="9.109375" defaultRowHeight="13.2" x14ac:dyDescent="0.25"/>
  <cols>
    <col min="1" max="1" width="0.109375" style="50" customWidth="1"/>
    <col min="2" max="2" width="2" style="55" customWidth="1"/>
    <col min="3" max="3" width="24.6640625" style="48" customWidth="1"/>
    <col min="4" max="4" width="5" style="55" customWidth="1"/>
    <col min="5" max="5" width="3.6640625" style="55" customWidth="1"/>
    <col min="6" max="6" width="3.6640625" style="48" customWidth="1"/>
    <col min="7" max="7" width="3.33203125" style="48" customWidth="1"/>
    <col min="8" max="8" width="0.88671875" style="48" customWidth="1"/>
    <col min="9" max="9" width="3.33203125" style="48" customWidth="1"/>
    <col min="10" max="10" width="3.6640625" style="48" customWidth="1"/>
    <col min="11" max="11" width="2.5546875" style="48" customWidth="1"/>
    <col min="12" max="12" width="24.6640625" style="48" customWidth="1"/>
    <col min="13" max="13" width="7.6640625" style="48" customWidth="1"/>
    <col min="14" max="14" width="3.88671875" style="48" customWidth="1"/>
    <col min="15" max="15" width="5" style="71" customWidth="1"/>
    <col min="16" max="16" width="24" style="48" bestFit="1" customWidth="1"/>
    <col min="17" max="24" width="4.6640625" style="48" customWidth="1"/>
    <col min="25" max="25" width="4.6640625" style="71" customWidth="1"/>
    <col min="26" max="26" width="4.6640625" style="55" customWidth="1"/>
    <col min="27" max="16384" width="9.109375" style="55"/>
  </cols>
  <sheetData>
    <row r="1" spans="1:28" ht="4.5" customHeight="1" x14ac:dyDescent="0.25">
      <c r="A1" s="82"/>
      <c r="B1" s="59"/>
      <c r="C1" s="57"/>
      <c r="D1" s="59"/>
      <c r="E1" s="59"/>
      <c r="F1" s="59"/>
      <c r="G1" s="59"/>
      <c r="H1" s="59"/>
      <c r="I1" s="59"/>
      <c r="J1" s="57"/>
      <c r="K1" s="57"/>
      <c r="L1" s="820" t="s">
        <v>48</v>
      </c>
      <c r="M1" s="821"/>
      <c r="N1" s="821"/>
      <c r="O1" s="822"/>
      <c r="P1" s="57"/>
      <c r="Q1" s="57"/>
      <c r="R1" s="57"/>
      <c r="S1" s="57"/>
      <c r="T1" s="57"/>
      <c r="U1" s="57"/>
      <c r="V1" s="57"/>
      <c r="W1" s="57"/>
      <c r="X1" s="57"/>
      <c r="Y1" s="57"/>
    </row>
    <row r="2" spans="1:28" ht="42.75" customHeight="1" x14ac:dyDescent="0.25">
      <c r="A2" s="82"/>
      <c r="B2" s="59"/>
      <c r="C2" s="57"/>
      <c r="D2" s="59"/>
      <c r="E2" s="59"/>
      <c r="F2" s="59"/>
      <c r="G2" s="59"/>
      <c r="H2" s="59"/>
      <c r="I2" s="59"/>
      <c r="J2" s="57"/>
      <c r="K2" s="57"/>
      <c r="L2" s="820"/>
      <c r="M2" s="821"/>
      <c r="N2" s="821"/>
      <c r="O2" s="822"/>
      <c r="P2" s="58"/>
      <c r="Q2" s="58"/>
      <c r="R2" s="58"/>
      <c r="S2" s="58"/>
      <c r="T2" s="58"/>
      <c r="U2" s="58"/>
      <c r="V2" s="58"/>
      <c r="W2" s="58"/>
      <c r="X2" s="58"/>
      <c r="Y2" s="58"/>
    </row>
    <row r="3" spans="1:28" ht="42.75" customHeight="1" x14ac:dyDescent="0.25">
      <c r="A3" s="82"/>
      <c r="B3" s="59"/>
      <c r="C3" s="57"/>
      <c r="D3" s="59"/>
      <c r="E3" s="59"/>
      <c r="F3" s="59"/>
      <c r="G3" s="59"/>
      <c r="H3" s="59"/>
      <c r="I3" s="59"/>
      <c r="J3" s="57"/>
      <c r="K3" s="57"/>
      <c r="L3" s="820"/>
      <c r="M3" s="821"/>
      <c r="N3" s="821"/>
      <c r="O3" s="822"/>
      <c r="P3" s="58"/>
      <c r="Q3" s="58"/>
      <c r="R3" s="58"/>
      <c r="S3" s="58"/>
      <c r="T3" s="58"/>
      <c r="U3" s="58"/>
      <c r="V3" s="58"/>
      <c r="W3" s="58"/>
      <c r="X3" s="58"/>
      <c r="Y3" s="58"/>
    </row>
    <row r="4" spans="1:28" ht="42.75" customHeight="1" x14ac:dyDescent="0.25">
      <c r="A4" s="82"/>
      <c r="B4" s="59"/>
      <c r="C4" s="57"/>
      <c r="D4" s="59"/>
      <c r="E4" s="59"/>
      <c r="F4" s="59"/>
      <c r="G4" s="59"/>
      <c r="H4" s="59"/>
      <c r="I4" s="59"/>
      <c r="J4" s="57"/>
      <c r="K4" s="57"/>
      <c r="L4" s="820"/>
      <c r="M4" s="821"/>
      <c r="N4" s="821"/>
      <c r="O4" s="822"/>
      <c r="P4" s="58"/>
      <c r="Q4" s="58"/>
      <c r="R4" s="58"/>
      <c r="S4" s="58"/>
      <c r="T4" s="58"/>
      <c r="U4" s="58"/>
      <c r="V4" s="58"/>
      <c r="W4" s="58"/>
      <c r="X4" s="58"/>
      <c r="Y4" s="58"/>
    </row>
    <row r="5" spans="1:28" ht="15" customHeight="1" thickBot="1" x14ac:dyDescent="0.3">
      <c r="A5" s="49"/>
      <c r="B5" s="366" t="s">
        <v>631</v>
      </c>
      <c r="C5" s="60"/>
      <c r="D5" s="60"/>
      <c r="E5" s="60"/>
      <c r="F5" s="60"/>
      <c r="G5" s="60"/>
      <c r="H5" s="60"/>
      <c r="I5" s="60"/>
      <c r="J5" s="60"/>
      <c r="K5" s="60"/>
      <c r="L5" s="60"/>
      <c r="M5" s="60"/>
      <c r="N5" s="60"/>
      <c r="O5" s="60"/>
      <c r="P5" s="60"/>
      <c r="Q5" s="60"/>
      <c r="R5" s="60"/>
      <c r="S5" s="60"/>
      <c r="T5" s="60"/>
      <c r="U5" s="60"/>
      <c r="V5" s="60"/>
      <c r="W5" s="60"/>
      <c r="X5" s="60"/>
      <c r="Y5" s="60"/>
    </row>
    <row r="6" spans="1:28" ht="26.25" customHeight="1" thickBot="1" x14ac:dyDescent="0.45">
      <c r="A6" s="49"/>
      <c r="B6" s="60"/>
      <c r="C6" s="775" t="s">
        <v>56</v>
      </c>
      <c r="D6" s="526"/>
      <c r="E6" s="526"/>
      <c r="F6" s="526"/>
      <c r="G6" s="527"/>
      <c r="H6" s="92"/>
      <c r="I6" s="92"/>
      <c r="J6" s="92"/>
      <c r="K6" s="776" t="s">
        <v>46</v>
      </c>
      <c r="L6" s="777"/>
      <c r="M6" s="92"/>
      <c r="N6" s="778" t="s">
        <v>49</v>
      </c>
      <c r="O6" s="779"/>
      <c r="P6" s="779"/>
      <c r="Q6" s="779"/>
      <c r="R6" s="779"/>
      <c r="S6" s="779"/>
      <c r="T6" s="779"/>
      <c r="U6" s="779"/>
      <c r="V6" s="779"/>
      <c r="W6" s="779"/>
      <c r="X6" s="780"/>
      <c r="Y6" s="110"/>
    </row>
    <row r="7" spans="1:28" ht="15" customHeight="1" thickBot="1" x14ac:dyDescent="0.3">
      <c r="A7" s="49"/>
      <c r="B7" s="60"/>
      <c r="C7" s="60"/>
      <c r="D7" s="60"/>
      <c r="E7" s="60"/>
      <c r="F7" s="60"/>
      <c r="G7" s="60"/>
      <c r="H7" s="60"/>
      <c r="I7" s="60"/>
      <c r="J7" s="60"/>
      <c r="K7" s="60"/>
      <c r="L7" s="60"/>
      <c r="M7" s="60"/>
      <c r="N7" s="60"/>
      <c r="O7" s="60"/>
      <c r="P7" s="60"/>
      <c r="Q7" s="60"/>
      <c r="R7" s="60"/>
      <c r="S7" s="60"/>
      <c r="T7" s="60"/>
      <c r="U7" s="60"/>
      <c r="V7" s="60"/>
      <c r="W7" s="60"/>
      <c r="X7" s="60"/>
      <c r="Y7" s="60"/>
    </row>
    <row r="8" spans="1:28" ht="13.5" customHeight="1" x14ac:dyDescent="0.25">
      <c r="C8" s="781" t="s">
        <v>24</v>
      </c>
      <c r="D8" s="782"/>
      <c r="E8" s="782"/>
      <c r="F8" s="782"/>
      <c r="G8" s="782"/>
      <c r="H8" s="782"/>
      <c r="I8" s="782"/>
      <c r="J8" s="782"/>
      <c r="K8" s="782"/>
      <c r="L8" s="783"/>
      <c r="N8" s="67"/>
      <c r="O8" s="70"/>
      <c r="P8" s="67"/>
      <c r="Q8" s="787"/>
      <c r="R8" s="787"/>
      <c r="S8" s="787"/>
      <c r="T8" s="787"/>
      <c r="U8" s="787"/>
      <c r="V8" s="787"/>
      <c r="W8" s="787"/>
      <c r="X8" s="787"/>
      <c r="Y8" s="69"/>
    </row>
    <row r="9" spans="1:28" ht="26.25" customHeight="1" thickBot="1" x14ac:dyDescent="0.3">
      <c r="C9" s="784"/>
      <c r="D9" s="785"/>
      <c r="E9" s="785"/>
      <c r="F9" s="785"/>
      <c r="G9" s="785"/>
      <c r="H9" s="785"/>
      <c r="I9" s="785"/>
      <c r="J9" s="785"/>
      <c r="K9" s="785"/>
      <c r="L9" s="786"/>
      <c r="N9" s="73"/>
      <c r="O9" s="73"/>
      <c r="P9" s="95" t="s">
        <v>42</v>
      </c>
      <c r="Q9" s="74" t="s">
        <v>28</v>
      </c>
      <c r="R9" s="74" t="s">
        <v>3</v>
      </c>
      <c r="S9" s="74" t="s">
        <v>4</v>
      </c>
      <c r="T9" s="74" t="s">
        <v>5</v>
      </c>
      <c r="U9" s="74" t="s">
        <v>29</v>
      </c>
      <c r="V9" s="74" t="s">
        <v>11</v>
      </c>
      <c r="W9" s="63" t="s">
        <v>6</v>
      </c>
      <c r="X9" s="63" t="s">
        <v>30</v>
      </c>
      <c r="Y9" s="111" t="s">
        <v>52</v>
      </c>
    </row>
    <row r="10" spans="1:28" ht="26.25" customHeight="1" thickBot="1" x14ac:dyDescent="0.3">
      <c r="N10" s="96">
        <v>1</v>
      </c>
      <c r="O10" s="97"/>
      <c r="P10" s="97" t="s">
        <v>35</v>
      </c>
      <c r="Q10" s="98">
        <v>12</v>
      </c>
      <c r="R10" s="98">
        <v>9</v>
      </c>
      <c r="S10" s="98">
        <v>2</v>
      </c>
      <c r="T10" s="98">
        <v>1</v>
      </c>
      <c r="U10" s="98">
        <v>29</v>
      </c>
      <c r="V10" s="98">
        <v>7</v>
      </c>
      <c r="W10" s="99">
        <f>U10-V10</f>
        <v>22</v>
      </c>
      <c r="X10" s="112">
        <f>R10*3+S10</f>
        <v>29</v>
      </c>
      <c r="Y10" s="113">
        <f>X10/Q10</f>
        <v>2.4166666666666665</v>
      </c>
      <c r="Z10" s="747" t="s">
        <v>47</v>
      </c>
      <c r="AB10" s="344">
        <f>N10</f>
        <v>1</v>
      </c>
    </row>
    <row r="11" spans="1:28" ht="26.25" customHeight="1" thickTop="1" thickBot="1" x14ac:dyDescent="0.3">
      <c r="C11" s="64" t="s">
        <v>25</v>
      </c>
      <c r="D11" s="61"/>
      <c r="E11" s="764" t="str">
        <f>P10</f>
        <v>Obi-wan</v>
      </c>
      <c r="F11" s="764"/>
      <c r="G11" s="764"/>
      <c r="H11" s="764"/>
      <c r="I11" s="764"/>
      <c r="J11" s="764"/>
      <c r="K11" s="764"/>
      <c r="L11" s="765"/>
      <c r="N11" s="101">
        <v>2</v>
      </c>
      <c r="O11" s="91"/>
      <c r="P11" s="76" t="s">
        <v>36</v>
      </c>
      <c r="Q11" s="77">
        <v>12</v>
      </c>
      <c r="R11" s="77">
        <v>9</v>
      </c>
      <c r="S11" s="77">
        <v>1</v>
      </c>
      <c r="T11" s="77">
        <v>2</v>
      </c>
      <c r="U11" s="77">
        <v>30</v>
      </c>
      <c r="V11" s="77">
        <v>19</v>
      </c>
      <c r="W11" s="78">
        <f t="shared" ref="W11:W16" si="0">U11-V11</f>
        <v>11</v>
      </c>
      <c r="X11" s="93">
        <f t="shared" ref="X11:X16" si="1">R11*3+S11</f>
        <v>28</v>
      </c>
      <c r="Y11" s="114">
        <f>X11/Q11</f>
        <v>2.3333333333333335</v>
      </c>
      <c r="Z11" s="748"/>
      <c r="AB11" s="344">
        <f t="shared" ref="AB11:AB16" si="2">N11</f>
        <v>2</v>
      </c>
    </row>
    <row r="12" spans="1:28" ht="26.25" customHeight="1" thickTop="1" thickBot="1" x14ac:dyDescent="0.3">
      <c r="C12" s="67"/>
      <c r="D12" s="61"/>
      <c r="N12" s="103">
        <v>3</v>
      </c>
      <c r="O12" s="79"/>
      <c r="P12" s="79" t="s">
        <v>37</v>
      </c>
      <c r="Q12" s="80">
        <v>12</v>
      </c>
      <c r="R12" s="80">
        <v>7</v>
      </c>
      <c r="S12" s="80">
        <v>0</v>
      </c>
      <c r="T12" s="80">
        <v>5</v>
      </c>
      <c r="U12" s="80">
        <v>27</v>
      </c>
      <c r="V12" s="80">
        <v>29</v>
      </c>
      <c r="W12" s="81">
        <f t="shared" si="0"/>
        <v>-2</v>
      </c>
      <c r="X12" s="94">
        <f t="shared" si="1"/>
        <v>21</v>
      </c>
      <c r="Y12" s="119">
        <f>X12/Q12</f>
        <v>1.75</v>
      </c>
      <c r="Z12" s="748"/>
      <c r="AB12" s="344">
        <f t="shared" si="2"/>
        <v>3</v>
      </c>
    </row>
    <row r="13" spans="1:28" ht="26.25" customHeight="1" thickTop="1" thickBot="1" x14ac:dyDescent="0.3">
      <c r="C13" s="65" t="s">
        <v>26</v>
      </c>
      <c r="D13" s="62"/>
      <c r="E13" s="766" t="str">
        <f>P11</f>
        <v>Redhair</v>
      </c>
      <c r="F13" s="766"/>
      <c r="G13" s="766"/>
      <c r="H13" s="766"/>
      <c r="I13" s="766"/>
      <c r="J13" s="766"/>
      <c r="K13" s="766"/>
      <c r="L13" s="767"/>
      <c r="N13" s="159">
        <v>4</v>
      </c>
      <c r="O13" s="160"/>
      <c r="P13" s="160" t="s">
        <v>38</v>
      </c>
      <c r="Q13" s="161">
        <v>12</v>
      </c>
      <c r="R13" s="161">
        <v>6</v>
      </c>
      <c r="S13" s="161">
        <v>0</v>
      </c>
      <c r="T13" s="161">
        <v>6</v>
      </c>
      <c r="U13" s="161">
        <v>42</v>
      </c>
      <c r="V13" s="161">
        <v>26</v>
      </c>
      <c r="W13" s="162">
        <f t="shared" si="0"/>
        <v>16</v>
      </c>
      <c r="X13" s="164">
        <f t="shared" si="1"/>
        <v>18</v>
      </c>
      <c r="Y13" s="119">
        <f>X13/Q13</f>
        <v>1.5</v>
      </c>
      <c r="Z13" s="748"/>
      <c r="AB13" s="344">
        <f t="shared" si="2"/>
        <v>4</v>
      </c>
    </row>
    <row r="14" spans="1:28" ht="26.25" customHeight="1" thickTop="1" thickBot="1" x14ac:dyDescent="0.3">
      <c r="C14" s="67"/>
      <c r="D14" s="61"/>
      <c r="N14" s="159">
        <v>5</v>
      </c>
      <c r="O14" s="160"/>
      <c r="P14" s="160" t="s">
        <v>39</v>
      </c>
      <c r="Q14" s="161">
        <v>12</v>
      </c>
      <c r="R14" s="161">
        <v>3</v>
      </c>
      <c r="S14" s="161">
        <v>1</v>
      </c>
      <c r="T14" s="161">
        <v>8</v>
      </c>
      <c r="U14" s="161">
        <v>18</v>
      </c>
      <c r="V14" s="161">
        <v>36</v>
      </c>
      <c r="W14" s="162">
        <f t="shared" si="0"/>
        <v>-18</v>
      </c>
      <c r="X14" s="164">
        <f t="shared" si="1"/>
        <v>10</v>
      </c>
      <c r="Y14" s="119">
        <f t="shared" ref="Y14:Y15" si="3">X14/Q14</f>
        <v>0.83333333333333337</v>
      </c>
      <c r="Z14" s="748"/>
      <c r="AB14" s="344">
        <f t="shared" si="2"/>
        <v>5</v>
      </c>
    </row>
    <row r="15" spans="1:28" ht="26.25" customHeight="1" thickTop="1" thickBot="1" x14ac:dyDescent="0.3">
      <c r="C15" s="66" t="s">
        <v>27</v>
      </c>
      <c r="D15" s="62"/>
      <c r="E15" s="768" t="str">
        <f>P12</f>
        <v>ElMichaJ</v>
      </c>
      <c r="F15" s="768"/>
      <c r="G15" s="768"/>
      <c r="H15" s="768"/>
      <c r="I15" s="768"/>
      <c r="J15" s="768"/>
      <c r="K15" s="768"/>
      <c r="L15" s="769"/>
      <c r="N15" s="159">
        <v>6</v>
      </c>
      <c r="O15" s="160"/>
      <c r="P15" s="160" t="s">
        <v>40</v>
      </c>
      <c r="Q15" s="161">
        <v>12</v>
      </c>
      <c r="R15" s="161">
        <v>3</v>
      </c>
      <c r="S15" s="161">
        <v>0</v>
      </c>
      <c r="T15" s="161">
        <v>9</v>
      </c>
      <c r="U15" s="161">
        <v>21</v>
      </c>
      <c r="V15" s="161">
        <v>35</v>
      </c>
      <c r="W15" s="162">
        <f t="shared" si="0"/>
        <v>-14</v>
      </c>
      <c r="X15" s="164">
        <f t="shared" si="1"/>
        <v>9</v>
      </c>
      <c r="Y15" s="119">
        <f t="shared" si="3"/>
        <v>0.75</v>
      </c>
      <c r="Z15" s="748"/>
      <c r="AB15" s="344">
        <f t="shared" si="2"/>
        <v>6</v>
      </c>
    </row>
    <row r="16" spans="1:28" ht="26.25" customHeight="1" thickTop="1" thickBot="1" x14ac:dyDescent="0.3">
      <c r="E16" s="48"/>
      <c r="F16" s="55"/>
      <c r="G16" s="55"/>
      <c r="N16" s="154">
        <v>7</v>
      </c>
      <c r="O16" s="155"/>
      <c r="P16" s="155" t="s">
        <v>41</v>
      </c>
      <c r="Q16" s="156">
        <v>12</v>
      </c>
      <c r="R16" s="156">
        <v>2</v>
      </c>
      <c r="S16" s="156">
        <v>2</v>
      </c>
      <c r="T16" s="156">
        <v>8</v>
      </c>
      <c r="U16" s="156">
        <v>21</v>
      </c>
      <c r="V16" s="156">
        <v>36</v>
      </c>
      <c r="W16" s="157">
        <f t="shared" si="0"/>
        <v>-15</v>
      </c>
      <c r="X16" s="165">
        <f t="shared" si="1"/>
        <v>8</v>
      </c>
      <c r="Y16" s="186">
        <f>X16/Q16</f>
        <v>0.66666666666666663</v>
      </c>
      <c r="Z16" s="749"/>
      <c r="AB16" s="344">
        <f t="shared" si="2"/>
        <v>7</v>
      </c>
    </row>
    <row r="17" spans="1:25" ht="26.25" customHeight="1" thickTop="1" x14ac:dyDescent="0.25">
      <c r="C17" s="87"/>
      <c r="D17" s="88"/>
      <c r="E17" s="87"/>
      <c r="F17" s="88"/>
      <c r="G17" s="88"/>
      <c r="H17" s="87"/>
      <c r="I17" s="87"/>
      <c r="J17" s="87"/>
      <c r="K17" s="87"/>
      <c r="L17" s="87"/>
      <c r="M17" s="71"/>
      <c r="N17" s="84"/>
      <c r="O17" s="84"/>
      <c r="P17" s="84"/>
      <c r="Q17" s="85"/>
      <c r="R17" s="85"/>
      <c r="S17" s="85"/>
      <c r="T17" s="85"/>
      <c r="U17" s="85"/>
      <c r="V17" s="85"/>
      <c r="W17" s="86"/>
      <c r="X17" s="84"/>
      <c r="Y17" s="84"/>
    </row>
    <row r="18" spans="1:25" ht="26.25" customHeight="1" x14ac:dyDescent="0.25">
      <c r="A18" s="55"/>
      <c r="C18" s="83" t="s">
        <v>44</v>
      </c>
      <c r="E18" s="745" t="s">
        <v>38</v>
      </c>
      <c r="F18" s="745"/>
      <c r="G18" s="745"/>
      <c r="H18" s="745"/>
      <c r="I18" s="745"/>
      <c r="J18" s="745"/>
      <c r="K18" s="746"/>
      <c r="L18" s="166" t="s">
        <v>69</v>
      </c>
      <c r="N18" s="71"/>
      <c r="P18" s="71"/>
      <c r="Q18" s="71"/>
      <c r="R18" s="71"/>
      <c r="S18" s="71"/>
      <c r="T18" s="71"/>
      <c r="U18" s="71"/>
      <c r="V18" s="71"/>
      <c r="W18" s="71"/>
      <c r="X18" s="71"/>
    </row>
    <row r="19" spans="1:25" ht="26.25" customHeight="1" x14ac:dyDescent="0.25">
      <c r="A19" s="55"/>
    </row>
    <row r="20" spans="1:25" ht="26.25" customHeight="1" x14ac:dyDescent="0.25">
      <c r="A20" s="55"/>
      <c r="C20" s="89" t="s">
        <v>43</v>
      </c>
      <c r="E20" s="750" t="s">
        <v>35</v>
      </c>
      <c r="F20" s="750"/>
      <c r="G20" s="750"/>
      <c r="H20" s="750"/>
      <c r="I20" s="750"/>
      <c r="J20" s="750"/>
      <c r="K20" s="751"/>
      <c r="L20" s="167" t="s">
        <v>70</v>
      </c>
      <c r="M20" s="71"/>
      <c r="N20" s="71"/>
      <c r="P20" s="71"/>
      <c r="Q20" s="71"/>
      <c r="R20" s="71"/>
      <c r="S20" s="71"/>
      <c r="T20" s="71"/>
      <c r="U20" s="71"/>
      <c r="V20" s="71"/>
      <c r="W20" s="71"/>
      <c r="X20" s="71"/>
    </row>
    <row r="21" spans="1:25" ht="26.25" customHeight="1" x14ac:dyDescent="0.25">
      <c r="A21" s="55"/>
    </row>
    <row r="22" spans="1:25" ht="26.25" customHeight="1" x14ac:dyDescent="0.25">
      <c r="A22" s="55"/>
      <c r="C22" s="90" t="s">
        <v>45</v>
      </c>
      <c r="E22" s="730" t="s">
        <v>38</v>
      </c>
      <c r="F22" s="730"/>
      <c r="G22" s="730"/>
      <c r="H22" s="730"/>
      <c r="I22" s="730"/>
      <c r="J22" s="730"/>
      <c r="K22" s="731"/>
      <c r="L22" s="191" t="s">
        <v>200</v>
      </c>
      <c r="M22" s="71"/>
      <c r="N22" s="71"/>
      <c r="P22" s="71"/>
      <c r="Q22" s="71"/>
      <c r="R22" s="71"/>
      <c r="S22" s="71"/>
      <c r="T22" s="71"/>
      <c r="U22" s="71"/>
      <c r="V22" s="71"/>
      <c r="W22" s="71"/>
      <c r="X22" s="71"/>
    </row>
  </sheetData>
  <sheetProtection algorithmName="SHA-512" hashValue="fpvrI/qpVQc4X8szzDsE3o0+A9MGGc+KbmYYC7L24j8KchQdQ25VsaVeDebMGIKukF21A2+NjQXfU11VAAU6tA==" saltValue="CKKACQ0ZBcstwYYDrCx/cw==" spinCount="100000" sheet="1" selectLockedCells="1"/>
  <mergeCells count="13">
    <mergeCell ref="E18:K18"/>
    <mergeCell ref="E20:K20"/>
    <mergeCell ref="E22:K22"/>
    <mergeCell ref="Z10:Z16"/>
    <mergeCell ref="L1:O4"/>
    <mergeCell ref="C6:G6"/>
    <mergeCell ref="K6:L6"/>
    <mergeCell ref="N6:X6"/>
    <mergeCell ref="Q8:X8"/>
    <mergeCell ref="C8:L9"/>
    <mergeCell ref="E11:L11"/>
    <mergeCell ref="E13:L13"/>
    <mergeCell ref="E15:L15"/>
  </mergeCells>
  <conditionalFormatting sqref="Q12:V12">
    <cfRule type="expression" dxfId="8" priority="11">
      <formula>$Q$11=7</formula>
    </cfRule>
  </conditionalFormatting>
  <conditionalFormatting sqref="Q11:V11">
    <cfRule type="expression" dxfId="7" priority="10">
      <formula>$Q$11=7</formula>
    </cfRule>
  </conditionalFormatting>
  <conditionalFormatting sqref="Q10:X10 X11:X12 W11:W17">
    <cfRule type="expression" dxfId="6" priority="9">
      <formula>$Q$11=7</formula>
    </cfRule>
  </conditionalFormatting>
  <conditionalFormatting sqref="Q13:V17">
    <cfRule type="expression" dxfId="5" priority="6">
      <formula>$Q$11=7</formula>
    </cfRule>
  </conditionalFormatting>
  <conditionalFormatting sqref="X17:Y17 X13:X16">
    <cfRule type="expression" dxfId="4" priority="5">
      <formula>$Q$11=7</formula>
    </cfRule>
  </conditionalFormatting>
  <conditionalFormatting sqref="Y12">
    <cfRule type="expression" dxfId="3" priority="4">
      <formula>$Q$11=7</formula>
    </cfRule>
  </conditionalFormatting>
  <conditionalFormatting sqref="Y11">
    <cfRule type="expression" dxfId="2" priority="3">
      <formula>$Q$11=7</formula>
    </cfRule>
  </conditionalFormatting>
  <conditionalFormatting sqref="Y10">
    <cfRule type="expression" dxfId="1" priority="2">
      <formula>$Q$11=7</formula>
    </cfRule>
  </conditionalFormatting>
  <conditionalFormatting sqref="Y13:Y16">
    <cfRule type="expression" dxfId="0" priority="1">
      <formula>$Q$11=7</formula>
    </cfRule>
  </conditionalFormatting>
  <pageMargins left="0.11811023622047245" right="0.11811023622047245" top="0.15748031496062992" bottom="0.15748031496062992" header="0.31496062992125984" footer="0.31496062992125984"/>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Q68"/>
  <sheetViews>
    <sheetView showGridLines="0" showRowColHeaders="0" tabSelected="1" zoomScale="80" zoomScaleNormal="80" workbookViewId="0">
      <pane ySplit="10" topLeftCell="A11"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3" width="4.6640625" customWidth="1"/>
  </cols>
  <sheetData>
    <row r="1" spans="1:43" ht="4.5" customHeight="1" x14ac:dyDescent="0.25">
      <c r="A1" s="56"/>
      <c r="B1" s="56"/>
      <c r="C1" s="56"/>
      <c r="D1" s="56"/>
      <c r="E1" s="353"/>
      <c r="F1" s="353"/>
      <c r="G1" s="353"/>
      <c r="H1" s="353"/>
      <c r="I1" s="353"/>
      <c r="J1" s="353"/>
      <c r="K1" s="353"/>
      <c r="L1" s="353"/>
      <c r="M1" s="353"/>
      <c r="N1" s="537" t="s">
        <v>621</v>
      </c>
      <c r="O1" s="537"/>
      <c r="P1" s="537"/>
      <c r="Q1" s="537"/>
      <c r="R1" s="537"/>
      <c r="S1" s="537"/>
      <c r="T1" s="537"/>
      <c r="U1" s="537"/>
      <c r="V1" s="537"/>
      <c r="W1" s="537"/>
      <c r="X1" s="537"/>
      <c r="Y1" s="427"/>
      <c r="Z1" s="427"/>
      <c r="AA1" s="353"/>
      <c r="AB1" s="353"/>
      <c r="AC1" s="353"/>
      <c r="AD1" s="353"/>
      <c r="AE1" s="353"/>
      <c r="AF1" s="353"/>
      <c r="AG1" s="353"/>
      <c r="AH1" s="353"/>
      <c r="AI1" s="353"/>
      <c r="AJ1" s="353"/>
      <c r="AK1" s="353"/>
      <c r="AL1" s="57"/>
      <c r="AM1" s="57"/>
      <c r="AN1" s="57"/>
      <c r="AO1" s="57"/>
      <c r="AP1" s="57"/>
      <c r="AQ1" s="354"/>
    </row>
    <row r="2" spans="1:43"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56"/>
      <c r="AM2" s="56"/>
      <c r="AN2" s="56"/>
      <c r="AO2" s="56"/>
      <c r="AP2" s="56"/>
      <c r="AQ2" s="355"/>
    </row>
    <row r="3" spans="1:43"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56"/>
      <c r="AM3" s="56"/>
      <c r="AN3" s="56"/>
      <c r="AO3" s="56"/>
      <c r="AP3" s="56"/>
      <c r="AQ3" s="355"/>
    </row>
    <row r="4" spans="1:43"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56"/>
      <c r="AM4" s="56"/>
      <c r="AN4" s="56"/>
      <c r="AO4" s="56"/>
      <c r="AP4" s="56"/>
      <c r="AQ4" s="355"/>
    </row>
    <row r="5" spans="1:43" x14ac:dyDescent="0.25">
      <c r="A5" s="366" t="s">
        <v>631</v>
      </c>
    </row>
    <row r="6" spans="1:43" ht="25.95" customHeight="1" x14ac:dyDescent="0.25">
      <c r="A6" s="55"/>
      <c r="B6" s="55"/>
      <c r="C6" s="367"/>
      <c r="D6" s="504" t="s">
        <v>522</v>
      </c>
      <c r="E6" s="505"/>
      <c r="F6" s="505"/>
      <c r="G6" s="505"/>
      <c r="H6" s="505"/>
      <c r="I6" s="505"/>
      <c r="J6" s="505"/>
      <c r="K6" s="505"/>
      <c r="L6" s="505"/>
      <c r="M6" s="505"/>
      <c r="N6" s="505"/>
      <c r="O6" s="55"/>
      <c r="P6" s="367"/>
      <c r="Q6" s="504" t="s">
        <v>523</v>
      </c>
      <c r="R6" s="505"/>
      <c r="S6" s="505"/>
      <c r="T6" s="505"/>
      <c r="U6" s="505"/>
      <c r="V6" s="505"/>
      <c r="W6" s="505"/>
      <c r="X6" s="505"/>
      <c r="Y6" s="505"/>
      <c r="Z6" s="505"/>
      <c r="AA6" s="505"/>
      <c r="AB6" s="55"/>
      <c r="AC6" s="367"/>
      <c r="AD6" s="504" t="s">
        <v>524</v>
      </c>
      <c r="AE6" s="505"/>
      <c r="AF6" s="505"/>
      <c r="AG6" s="505"/>
      <c r="AH6" s="505"/>
      <c r="AI6" s="505"/>
      <c r="AJ6" s="505"/>
      <c r="AK6" s="505"/>
      <c r="AL6" s="505"/>
      <c r="AM6" s="505"/>
      <c r="AN6" s="505"/>
      <c r="AO6" s="55"/>
      <c r="AP6" s="55"/>
    </row>
    <row r="7" spans="1:43" ht="7.95" customHeight="1" thickBot="1" x14ac:dyDescent="0.3">
      <c r="A7" s="55"/>
      <c r="B7" s="55"/>
      <c r="C7" s="55"/>
      <c r="D7" s="55"/>
      <c r="E7" s="55"/>
      <c r="F7" s="55"/>
      <c r="G7" s="55"/>
      <c r="H7" s="55"/>
      <c r="I7" s="55"/>
      <c r="J7" s="55"/>
      <c r="K7" s="55"/>
      <c r="L7" s="55"/>
      <c r="M7" s="368"/>
      <c r="N7" s="55"/>
      <c r="O7" s="55"/>
      <c r="P7" s="55"/>
      <c r="Q7" s="55"/>
      <c r="R7" s="55"/>
      <c r="S7" s="55"/>
      <c r="T7" s="55"/>
      <c r="U7" s="55"/>
      <c r="V7" s="55"/>
      <c r="W7" s="55"/>
      <c r="X7" s="55"/>
      <c r="Y7" s="55"/>
      <c r="Z7" s="55"/>
      <c r="AA7" s="55"/>
      <c r="AB7" s="55"/>
      <c r="AC7" s="55"/>
      <c r="AD7" s="55"/>
      <c r="AE7" s="55"/>
      <c r="AF7" s="55"/>
      <c r="AG7" s="55"/>
      <c r="AH7" s="55"/>
      <c r="AI7" s="55"/>
      <c r="AJ7" s="55"/>
      <c r="AK7" s="71"/>
      <c r="AL7" s="71"/>
      <c r="AM7" s="71"/>
      <c r="AN7" s="71"/>
      <c r="AO7" s="71"/>
      <c r="AP7" s="71"/>
      <c r="AQ7" s="325"/>
    </row>
    <row r="8" spans="1:43" ht="25.95" customHeight="1" thickBot="1" x14ac:dyDescent="0.3">
      <c r="A8" s="369" t="s">
        <v>525</v>
      </c>
      <c r="B8" s="55"/>
      <c r="C8" s="55"/>
      <c r="D8" s="50"/>
      <c r="E8" s="501" t="s">
        <v>527</v>
      </c>
      <c r="F8" s="502"/>
      <c r="G8" s="502"/>
      <c r="H8" s="503"/>
      <c r="I8" s="50"/>
      <c r="J8" s="531" t="s">
        <v>528</v>
      </c>
      <c r="K8" s="532"/>
      <c r="L8" s="532"/>
      <c r="M8" s="533"/>
      <c r="N8" s="50"/>
      <c r="O8" s="50"/>
      <c r="P8" s="50"/>
      <c r="Q8" s="50"/>
      <c r="R8" s="506" t="s">
        <v>31</v>
      </c>
      <c r="S8" s="507"/>
      <c r="T8" s="507"/>
      <c r="U8" s="508"/>
      <c r="V8" s="50"/>
      <c r="W8" s="501" t="s">
        <v>526</v>
      </c>
      <c r="X8" s="502"/>
      <c r="Y8" s="502"/>
      <c r="Z8" s="503"/>
      <c r="AA8" s="50"/>
      <c r="AB8" s="50"/>
      <c r="AC8" s="50"/>
      <c r="AD8" s="50"/>
      <c r="AE8" s="506" t="s">
        <v>31</v>
      </c>
      <c r="AF8" s="507"/>
      <c r="AG8" s="507"/>
      <c r="AH8" s="508"/>
      <c r="AI8" s="50"/>
      <c r="AJ8" s="501" t="s">
        <v>529</v>
      </c>
      <c r="AK8" s="502"/>
      <c r="AL8" s="502"/>
      <c r="AM8" s="503"/>
      <c r="AN8" s="50"/>
      <c r="AO8" s="55"/>
      <c r="AP8" s="55"/>
    </row>
    <row r="9" spans="1:43" ht="12" customHeight="1" thickBot="1" x14ac:dyDescent="0.3">
      <c r="A9" s="55"/>
      <c r="B9" s="55"/>
      <c r="C9" s="55"/>
      <c r="D9" s="55"/>
      <c r="E9" s="55"/>
      <c r="F9" s="55"/>
      <c r="G9" s="55"/>
      <c r="H9" s="55"/>
      <c r="I9" s="55"/>
      <c r="J9" s="55"/>
      <c r="K9" s="55"/>
      <c r="L9" s="55"/>
      <c r="M9" s="368"/>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row>
    <row r="10" spans="1:43" ht="25.95" customHeight="1" thickBot="1" x14ac:dyDescent="0.45">
      <c r="A10" s="55"/>
      <c r="B10" s="552" t="s">
        <v>34</v>
      </c>
      <c r="C10" s="553"/>
      <c r="D10" s="394"/>
      <c r="E10" s="554" t="s">
        <v>445</v>
      </c>
      <c r="F10" s="555"/>
      <c r="G10" s="555"/>
      <c r="H10" s="555"/>
      <c r="I10" s="555"/>
      <c r="J10" s="556"/>
      <c r="K10" s="394"/>
      <c r="L10" s="394"/>
      <c r="M10" s="557" t="s">
        <v>533</v>
      </c>
      <c r="N10" s="558"/>
      <c r="O10" s="558"/>
      <c r="P10" s="558"/>
      <c r="Q10" s="558"/>
      <c r="R10" s="559"/>
      <c r="S10" s="394"/>
      <c r="T10" s="560" t="s">
        <v>534</v>
      </c>
      <c r="U10" s="561"/>
      <c r="V10" s="561"/>
      <c r="W10" s="561"/>
      <c r="X10" s="561"/>
      <c r="Y10" s="562"/>
      <c r="Z10" s="394"/>
      <c r="AA10" s="394"/>
      <c r="AB10" s="563" t="s">
        <v>535</v>
      </c>
      <c r="AC10" s="564"/>
      <c r="AD10" s="564"/>
      <c r="AE10" s="564"/>
      <c r="AF10" s="564"/>
      <c r="AG10" s="565"/>
      <c r="AH10" s="394"/>
      <c r="AI10" s="566" t="s">
        <v>459</v>
      </c>
      <c r="AJ10" s="567"/>
      <c r="AK10" s="567"/>
      <c r="AL10" s="567"/>
      <c r="AM10" s="567"/>
      <c r="AN10" s="568"/>
      <c r="AO10" s="55"/>
      <c r="AP10" s="55"/>
    </row>
    <row r="11" spans="1:43" ht="12" customHeight="1" thickBot="1" x14ac:dyDescent="0.3">
      <c r="A11" s="50"/>
      <c r="B11" s="55"/>
      <c r="C11" s="55"/>
      <c r="D11" s="55"/>
      <c r="E11" s="55"/>
      <c r="F11" s="55"/>
      <c r="G11" s="55"/>
      <c r="H11" s="55"/>
      <c r="I11" s="55"/>
      <c r="J11" s="55"/>
      <c r="K11" s="55"/>
      <c r="L11" s="55"/>
      <c r="M11" s="368"/>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row>
    <row r="12" spans="1:43" ht="15" customHeight="1" thickBot="1" x14ac:dyDescent="0.3">
      <c r="A12" s="55"/>
      <c r="B12" s="546">
        <v>2021</v>
      </c>
      <c r="C12" s="547"/>
      <c r="D12" s="55"/>
      <c r="E12" s="538"/>
      <c r="F12" s="540" t="s">
        <v>80</v>
      </c>
      <c r="G12" s="540"/>
      <c r="H12" s="540"/>
      <c r="I12" s="540"/>
      <c r="J12" s="541"/>
      <c r="K12" s="550" t="s">
        <v>628</v>
      </c>
      <c r="L12" s="551"/>
      <c r="M12" s="538" t="s">
        <v>132</v>
      </c>
      <c r="N12" s="540"/>
      <c r="O12" s="540"/>
      <c r="P12" s="540"/>
      <c r="Q12" s="540"/>
      <c r="R12" s="395"/>
      <c r="S12" s="55"/>
      <c r="T12" s="538"/>
      <c r="U12" s="540" t="s">
        <v>83</v>
      </c>
      <c r="V12" s="540"/>
      <c r="W12" s="540"/>
      <c r="X12" s="540"/>
      <c r="Y12" s="541"/>
      <c r="Z12" s="550" t="s">
        <v>554</v>
      </c>
      <c r="AA12" s="551"/>
      <c r="AB12" s="538" t="s">
        <v>110</v>
      </c>
      <c r="AC12" s="540"/>
      <c r="AD12" s="540"/>
      <c r="AE12" s="540"/>
      <c r="AF12" s="540"/>
      <c r="AG12" s="395"/>
      <c r="AH12" s="55"/>
      <c r="AI12" s="538"/>
      <c r="AJ12" s="540" t="s">
        <v>627</v>
      </c>
      <c r="AK12" s="540"/>
      <c r="AL12" s="540"/>
      <c r="AM12" s="540"/>
      <c r="AN12" s="541"/>
      <c r="AO12" s="55"/>
      <c r="AP12" s="55"/>
    </row>
    <row r="13" spans="1:43" ht="15" customHeight="1" thickBot="1" x14ac:dyDescent="0.3">
      <c r="A13" s="55"/>
      <c r="B13" s="548"/>
      <c r="C13" s="549"/>
      <c r="D13" s="55"/>
      <c r="E13" s="539"/>
      <c r="F13" s="542"/>
      <c r="G13" s="542"/>
      <c r="H13" s="542"/>
      <c r="I13" s="542"/>
      <c r="J13" s="543"/>
      <c r="K13" s="544" t="s">
        <v>540</v>
      </c>
      <c r="L13" s="545"/>
      <c r="M13" s="539"/>
      <c r="N13" s="542"/>
      <c r="O13" s="542"/>
      <c r="P13" s="542"/>
      <c r="Q13" s="542"/>
      <c r="R13" s="396"/>
      <c r="S13" s="55"/>
      <c r="T13" s="539"/>
      <c r="U13" s="542"/>
      <c r="V13" s="542"/>
      <c r="W13" s="542"/>
      <c r="X13" s="542"/>
      <c r="Y13" s="543"/>
      <c r="Z13" s="544" t="s">
        <v>544</v>
      </c>
      <c r="AA13" s="545"/>
      <c r="AB13" s="539"/>
      <c r="AC13" s="542"/>
      <c r="AD13" s="542"/>
      <c r="AE13" s="542"/>
      <c r="AF13" s="542"/>
      <c r="AG13" s="396"/>
      <c r="AH13" s="55"/>
      <c r="AI13" s="539"/>
      <c r="AJ13" s="542"/>
      <c r="AK13" s="542"/>
      <c r="AL13" s="542"/>
      <c r="AM13" s="542"/>
      <c r="AN13" s="543"/>
      <c r="AO13" s="55"/>
      <c r="AP13" s="55"/>
    </row>
    <row r="14" spans="1:43" ht="12" customHeight="1" thickBot="1" x14ac:dyDescent="0.3">
      <c r="A14" s="50"/>
      <c r="B14" s="55"/>
      <c r="C14" s="55"/>
      <c r="D14" s="55"/>
      <c r="E14" s="55"/>
      <c r="F14" s="55"/>
      <c r="G14" s="55"/>
      <c r="H14" s="55"/>
      <c r="I14" s="55"/>
      <c r="J14" s="55"/>
      <c r="K14" s="55"/>
      <c r="L14" s="55"/>
      <c r="M14" s="368"/>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row>
    <row r="15" spans="1:43" ht="15" customHeight="1" thickBot="1" x14ac:dyDescent="0.3">
      <c r="A15" s="55"/>
      <c r="B15" s="546">
        <v>2020</v>
      </c>
      <c r="C15" s="547"/>
      <c r="D15" s="55"/>
      <c r="E15" s="538"/>
      <c r="F15" s="540" t="s">
        <v>132</v>
      </c>
      <c r="G15" s="540"/>
      <c r="H15" s="540"/>
      <c r="I15" s="540"/>
      <c r="J15" s="541"/>
      <c r="K15" s="550" t="s">
        <v>625</v>
      </c>
      <c r="L15" s="551"/>
      <c r="M15" s="538" t="s">
        <v>305</v>
      </c>
      <c r="N15" s="540"/>
      <c r="O15" s="540"/>
      <c r="P15" s="540"/>
      <c r="Q15" s="540"/>
      <c r="R15" s="395"/>
      <c r="S15" s="55"/>
      <c r="T15" s="538"/>
      <c r="U15" s="540" t="s">
        <v>80</v>
      </c>
      <c r="V15" s="540"/>
      <c r="W15" s="540"/>
      <c r="X15" s="540"/>
      <c r="Y15" s="541"/>
      <c r="Z15" s="550" t="s">
        <v>624</v>
      </c>
      <c r="AA15" s="551"/>
      <c r="AB15" s="538" t="s">
        <v>110</v>
      </c>
      <c r="AC15" s="540"/>
      <c r="AD15" s="540"/>
      <c r="AE15" s="540"/>
      <c r="AF15" s="540"/>
      <c r="AG15" s="395"/>
      <c r="AH15" s="55"/>
      <c r="AI15" s="538"/>
      <c r="AJ15" s="540" t="s">
        <v>94</v>
      </c>
      <c r="AK15" s="540"/>
      <c r="AL15" s="540"/>
      <c r="AM15" s="540"/>
      <c r="AN15" s="541"/>
      <c r="AO15" s="55"/>
      <c r="AP15" s="55"/>
    </row>
    <row r="16" spans="1:43" ht="15" customHeight="1" thickBot="1" x14ac:dyDescent="0.3">
      <c r="A16" s="55"/>
      <c r="B16" s="548"/>
      <c r="C16" s="549"/>
      <c r="D16" s="55"/>
      <c r="E16" s="539"/>
      <c r="F16" s="542"/>
      <c r="G16" s="542"/>
      <c r="H16" s="542"/>
      <c r="I16" s="542"/>
      <c r="J16" s="543"/>
      <c r="K16" s="544" t="s">
        <v>626</v>
      </c>
      <c r="L16" s="545"/>
      <c r="M16" s="539"/>
      <c r="N16" s="542"/>
      <c r="O16" s="542"/>
      <c r="P16" s="542"/>
      <c r="Q16" s="542"/>
      <c r="R16" s="396"/>
      <c r="S16" s="55"/>
      <c r="T16" s="539"/>
      <c r="U16" s="542"/>
      <c r="V16" s="542"/>
      <c r="W16" s="542"/>
      <c r="X16" s="542"/>
      <c r="Y16" s="543"/>
      <c r="Z16" s="544" t="s">
        <v>549</v>
      </c>
      <c r="AA16" s="545"/>
      <c r="AB16" s="539"/>
      <c r="AC16" s="542"/>
      <c r="AD16" s="542"/>
      <c r="AE16" s="542"/>
      <c r="AF16" s="542"/>
      <c r="AG16" s="396"/>
      <c r="AH16" s="55"/>
      <c r="AI16" s="539"/>
      <c r="AJ16" s="542"/>
      <c r="AK16" s="542"/>
      <c r="AL16" s="542"/>
      <c r="AM16" s="542"/>
      <c r="AN16" s="543"/>
      <c r="AO16" s="55"/>
      <c r="AP16" s="55"/>
    </row>
    <row r="17" spans="1:42" ht="12" customHeight="1" thickBot="1" x14ac:dyDescent="0.3">
      <c r="A17" s="50"/>
      <c r="B17" s="55"/>
      <c r="C17" s="55"/>
      <c r="D17" s="55"/>
      <c r="E17" s="55"/>
      <c r="F17" s="55"/>
      <c r="G17" s="55"/>
      <c r="H17" s="55"/>
      <c r="I17" s="55"/>
      <c r="J17" s="55"/>
      <c r="K17" s="55"/>
      <c r="L17" s="55"/>
      <c r="M17" s="368"/>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row>
    <row r="18" spans="1:42" ht="15" customHeight="1" thickBot="1" x14ac:dyDescent="0.3">
      <c r="A18" s="55"/>
      <c r="B18" s="546">
        <v>2019</v>
      </c>
      <c r="C18" s="547"/>
      <c r="D18" s="55"/>
      <c r="E18" s="538"/>
      <c r="F18" s="540" t="s">
        <v>132</v>
      </c>
      <c r="G18" s="540"/>
      <c r="H18" s="540"/>
      <c r="I18" s="540"/>
      <c r="J18" s="541"/>
      <c r="K18" s="550" t="s">
        <v>545</v>
      </c>
      <c r="L18" s="551"/>
      <c r="M18" s="538" t="s">
        <v>139</v>
      </c>
      <c r="N18" s="540"/>
      <c r="O18" s="540"/>
      <c r="P18" s="540"/>
      <c r="Q18" s="540"/>
      <c r="R18" s="395"/>
      <c r="S18" s="55"/>
      <c r="T18" s="538"/>
      <c r="U18" s="540" t="s">
        <v>151</v>
      </c>
      <c r="V18" s="540"/>
      <c r="W18" s="540"/>
      <c r="X18" s="540"/>
      <c r="Y18" s="541"/>
      <c r="Z18" s="550" t="s">
        <v>539</v>
      </c>
      <c r="AA18" s="551"/>
      <c r="AB18" s="538" t="s">
        <v>110</v>
      </c>
      <c r="AC18" s="540"/>
      <c r="AD18" s="540"/>
      <c r="AE18" s="540"/>
      <c r="AF18" s="540"/>
      <c r="AG18" s="395"/>
      <c r="AH18" s="55"/>
      <c r="AI18" s="538"/>
      <c r="AJ18" s="540" t="s">
        <v>178</v>
      </c>
      <c r="AK18" s="540"/>
      <c r="AL18" s="540"/>
      <c r="AM18" s="540"/>
      <c r="AN18" s="541"/>
      <c r="AO18" s="55"/>
      <c r="AP18" s="55"/>
    </row>
    <row r="19" spans="1:42" ht="15" customHeight="1" thickBot="1" x14ac:dyDescent="0.3">
      <c r="A19" s="55"/>
      <c r="B19" s="548"/>
      <c r="C19" s="549"/>
      <c r="D19" s="55"/>
      <c r="E19" s="539"/>
      <c r="F19" s="542"/>
      <c r="G19" s="542"/>
      <c r="H19" s="542"/>
      <c r="I19" s="542"/>
      <c r="J19" s="543"/>
      <c r="K19" s="544" t="s">
        <v>540</v>
      </c>
      <c r="L19" s="545"/>
      <c r="M19" s="539"/>
      <c r="N19" s="542"/>
      <c r="O19" s="542"/>
      <c r="P19" s="542"/>
      <c r="Q19" s="542"/>
      <c r="R19" s="396"/>
      <c r="S19" s="55"/>
      <c r="T19" s="539"/>
      <c r="U19" s="542"/>
      <c r="V19" s="542"/>
      <c r="W19" s="542"/>
      <c r="X19" s="542"/>
      <c r="Y19" s="543"/>
      <c r="Z19" s="544" t="s">
        <v>537</v>
      </c>
      <c r="AA19" s="545"/>
      <c r="AB19" s="539"/>
      <c r="AC19" s="542"/>
      <c r="AD19" s="542"/>
      <c r="AE19" s="542"/>
      <c r="AF19" s="542"/>
      <c r="AG19" s="396"/>
      <c r="AH19" s="55"/>
      <c r="AI19" s="539"/>
      <c r="AJ19" s="542"/>
      <c r="AK19" s="542"/>
      <c r="AL19" s="542"/>
      <c r="AM19" s="542"/>
      <c r="AN19" s="543"/>
      <c r="AO19" s="55"/>
      <c r="AP19" s="55"/>
    </row>
    <row r="20" spans="1:42" ht="12" customHeight="1" thickBot="1" x14ac:dyDescent="0.3">
      <c r="A20" s="50"/>
      <c r="B20" s="55"/>
      <c r="C20" s="55"/>
      <c r="D20" s="55"/>
      <c r="E20" s="55"/>
      <c r="F20" s="55"/>
      <c r="G20" s="55"/>
      <c r="H20" s="55"/>
      <c r="I20" s="55"/>
      <c r="J20" s="55"/>
      <c r="K20" s="55"/>
      <c r="L20" s="55"/>
      <c r="M20" s="368"/>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row>
    <row r="21" spans="1:42" ht="15" customHeight="1" thickBot="1" x14ac:dyDescent="0.3">
      <c r="A21" s="55"/>
      <c r="B21" s="546">
        <v>2018</v>
      </c>
      <c r="C21" s="547"/>
      <c r="D21" s="55"/>
      <c r="E21" s="538"/>
      <c r="F21" s="540" t="s">
        <v>132</v>
      </c>
      <c r="G21" s="540"/>
      <c r="H21" s="540"/>
      <c r="I21" s="540"/>
      <c r="J21" s="541"/>
      <c r="K21" s="550" t="s">
        <v>538</v>
      </c>
      <c r="L21" s="551"/>
      <c r="M21" s="538" t="s">
        <v>110</v>
      </c>
      <c r="N21" s="540"/>
      <c r="O21" s="540"/>
      <c r="P21" s="540"/>
      <c r="Q21" s="540"/>
      <c r="R21" s="395"/>
      <c r="S21" s="55"/>
      <c r="T21" s="538"/>
      <c r="U21" s="540" t="s">
        <v>294</v>
      </c>
      <c r="V21" s="540"/>
      <c r="W21" s="540"/>
      <c r="X21" s="540"/>
      <c r="Y21" s="541"/>
      <c r="Z21" s="550" t="s">
        <v>537</v>
      </c>
      <c r="AA21" s="551"/>
      <c r="AB21" s="538" t="s">
        <v>151</v>
      </c>
      <c r="AC21" s="540"/>
      <c r="AD21" s="540"/>
      <c r="AE21" s="540"/>
      <c r="AF21" s="540"/>
      <c r="AG21" s="395"/>
      <c r="AH21" s="55"/>
      <c r="AI21" s="538"/>
      <c r="AJ21" s="540" t="s">
        <v>623</v>
      </c>
      <c r="AK21" s="540"/>
      <c r="AL21" s="540"/>
      <c r="AM21" s="540"/>
      <c r="AN21" s="541"/>
      <c r="AO21" s="55"/>
      <c r="AP21" s="55"/>
    </row>
    <row r="22" spans="1:42" ht="15" customHeight="1" thickBot="1" x14ac:dyDescent="0.3">
      <c r="A22" s="55"/>
      <c r="B22" s="548"/>
      <c r="C22" s="549"/>
      <c r="D22" s="55"/>
      <c r="E22" s="539"/>
      <c r="F22" s="542"/>
      <c r="G22" s="542"/>
      <c r="H22" s="542"/>
      <c r="I22" s="542"/>
      <c r="J22" s="543"/>
      <c r="K22" s="544" t="s">
        <v>622</v>
      </c>
      <c r="L22" s="545"/>
      <c r="M22" s="539"/>
      <c r="N22" s="542"/>
      <c r="O22" s="542"/>
      <c r="P22" s="542"/>
      <c r="Q22" s="542"/>
      <c r="R22" s="396"/>
      <c r="S22" s="55"/>
      <c r="T22" s="539"/>
      <c r="U22" s="542"/>
      <c r="V22" s="542"/>
      <c r="W22" s="542"/>
      <c r="X22" s="542"/>
      <c r="Y22" s="543"/>
      <c r="Z22" s="544" t="s">
        <v>542</v>
      </c>
      <c r="AA22" s="545"/>
      <c r="AB22" s="539"/>
      <c r="AC22" s="542"/>
      <c r="AD22" s="542"/>
      <c r="AE22" s="542"/>
      <c r="AF22" s="542"/>
      <c r="AG22" s="396"/>
      <c r="AH22" s="55"/>
      <c r="AI22" s="539"/>
      <c r="AJ22" s="542"/>
      <c r="AK22" s="542"/>
      <c r="AL22" s="542"/>
      <c r="AM22" s="542"/>
      <c r="AN22" s="543"/>
      <c r="AO22" s="55"/>
      <c r="AP22" s="55"/>
    </row>
    <row r="23" spans="1:42" ht="12" customHeight="1" thickBot="1" x14ac:dyDescent="0.3">
      <c r="A23" s="50"/>
      <c r="B23" s="55"/>
      <c r="C23" s="55"/>
      <c r="D23" s="55"/>
      <c r="E23" s="55"/>
      <c r="F23" s="55"/>
      <c r="G23" s="55"/>
      <c r="H23" s="55"/>
      <c r="I23" s="55"/>
      <c r="J23" s="55"/>
      <c r="K23" s="55"/>
      <c r="L23" s="55"/>
      <c r="M23" s="368"/>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row>
    <row r="24" spans="1:42" ht="15" customHeight="1" thickBot="1" x14ac:dyDescent="0.3">
      <c r="A24" s="55"/>
      <c r="B24" s="546">
        <v>2017</v>
      </c>
      <c r="C24" s="547"/>
      <c r="D24" s="55"/>
      <c r="E24" s="538"/>
      <c r="F24" s="540" t="s">
        <v>132</v>
      </c>
      <c r="G24" s="540"/>
      <c r="H24" s="540"/>
      <c r="I24" s="540"/>
      <c r="J24" s="541"/>
      <c r="K24" s="550" t="s">
        <v>536</v>
      </c>
      <c r="L24" s="551"/>
      <c r="M24" s="538" t="s">
        <v>59</v>
      </c>
      <c r="N24" s="540"/>
      <c r="O24" s="540"/>
      <c r="P24" s="540"/>
      <c r="Q24" s="540"/>
      <c r="R24" s="395"/>
      <c r="S24" s="55"/>
      <c r="T24" s="538"/>
      <c r="U24" s="540" t="s">
        <v>83</v>
      </c>
      <c r="V24" s="540"/>
      <c r="W24" s="540"/>
      <c r="X24" s="540"/>
      <c r="Y24" s="541"/>
      <c r="Z24" s="550" t="s">
        <v>538</v>
      </c>
      <c r="AA24" s="551"/>
      <c r="AB24" s="538" t="s">
        <v>94</v>
      </c>
      <c r="AC24" s="540"/>
      <c r="AD24" s="540"/>
      <c r="AE24" s="540"/>
      <c r="AF24" s="540"/>
      <c r="AG24" s="395"/>
      <c r="AH24" s="55"/>
      <c r="AI24" s="538"/>
      <c r="AJ24" s="540" t="s">
        <v>177</v>
      </c>
      <c r="AK24" s="540"/>
      <c r="AL24" s="540"/>
      <c r="AM24" s="540"/>
      <c r="AN24" s="541"/>
      <c r="AO24" s="55"/>
      <c r="AP24" s="55"/>
    </row>
    <row r="25" spans="1:42" ht="15" customHeight="1" thickBot="1" x14ac:dyDescent="0.3">
      <c r="A25" s="55"/>
      <c r="B25" s="548"/>
      <c r="C25" s="549"/>
      <c r="D25" s="55"/>
      <c r="E25" s="539"/>
      <c r="F25" s="542"/>
      <c r="G25" s="542"/>
      <c r="H25" s="542"/>
      <c r="I25" s="542"/>
      <c r="J25" s="543"/>
      <c r="K25" s="544" t="s">
        <v>537</v>
      </c>
      <c r="L25" s="545"/>
      <c r="M25" s="539"/>
      <c r="N25" s="542"/>
      <c r="O25" s="542"/>
      <c r="P25" s="542"/>
      <c r="Q25" s="542"/>
      <c r="R25" s="396"/>
      <c r="S25" s="55"/>
      <c r="T25" s="539"/>
      <c r="U25" s="542"/>
      <c r="V25" s="542"/>
      <c r="W25" s="542"/>
      <c r="X25" s="542"/>
      <c r="Y25" s="543"/>
      <c r="Z25" s="544" t="s">
        <v>539</v>
      </c>
      <c r="AA25" s="545"/>
      <c r="AB25" s="539"/>
      <c r="AC25" s="542"/>
      <c r="AD25" s="542"/>
      <c r="AE25" s="542"/>
      <c r="AF25" s="542"/>
      <c r="AG25" s="396"/>
      <c r="AH25" s="55"/>
      <c r="AI25" s="539"/>
      <c r="AJ25" s="542"/>
      <c r="AK25" s="542"/>
      <c r="AL25" s="542"/>
      <c r="AM25" s="542"/>
      <c r="AN25" s="543"/>
      <c r="AO25" s="55"/>
      <c r="AP25" s="55"/>
    </row>
    <row r="26" spans="1:42" ht="9" customHeight="1" thickBot="1" x14ac:dyDescent="0.3">
      <c r="A26" s="55"/>
      <c r="B26" s="386"/>
      <c r="C26" s="386"/>
      <c r="D26" s="55"/>
      <c r="E26" s="386"/>
      <c r="F26" s="386"/>
      <c r="G26" s="386"/>
      <c r="H26" s="386"/>
      <c r="I26" s="386"/>
      <c r="J26" s="386"/>
      <c r="K26" s="55"/>
      <c r="L26" s="55"/>
      <c r="M26" s="386"/>
      <c r="N26" s="386"/>
      <c r="O26" s="386"/>
      <c r="P26" s="386"/>
      <c r="Q26" s="386"/>
      <c r="R26" s="386"/>
      <c r="S26" s="55"/>
      <c r="T26" s="386"/>
      <c r="U26" s="386"/>
      <c r="V26" s="386"/>
      <c r="W26" s="386"/>
      <c r="X26" s="386"/>
      <c r="Y26" s="386"/>
      <c r="Z26" s="55"/>
      <c r="AA26" s="55"/>
      <c r="AB26" s="386"/>
      <c r="AC26" s="386"/>
      <c r="AD26" s="386"/>
      <c r="AE26" s="386"/>
      <c r="AF26" s="386"/>
      <c r="AG26" s="386"/>
      <c r="AH26" s="55"/>
      <c r="AI26" s="386"/>
      <c r="AJ26" s="386"/>
      <c r="AK26" s="386"/>
      <c r="AL26" s="386"/>
      <c r="AM26" s="386"/>
      <c r="AN26" s="386"/>
      <c r="AO26" s="55"/>
      <c r="AP26" s="55"/>
    </row>
    <row r="27" spans="1:42" ht="15" customHeight="1" thickBot="1" x14ac:dyDescent="0.3">
      <c r="A27" s="55"/>
      <c r="B27" s="386"/>
      <c r="C27" s="386"/>
      <c r="D27" s="55"/>
      <c r="E27" s="386"/>
      <c r="F27" s="386"/>
      <c r="G27" s="386"/>
      <c r="H27" s="386"/>
      <c r="I27" s="386"/>
      <c r="J27" s="386"/>
      <c r="K27" s="55"/>
      <c r="L27" s="55"/>
      <c r="M27" s="386"/>
      <c r="N27" s="386"/>
      <c r="O27" s="386"/>
      <c r="P27" s="386"/>
      <c r="Q27" s="386"/>
      <c r="R27" s="386"/>
      <c r="S27" s="55"/>
      <c r="T27" s="386"/>
      <c r="U27" s="386"/>
      <c r="V27" s="386"/>
      <c r="W27" s="386"/>
      <c r="X27" s="386"/>
      <c r="Y27" s="386"/>
      <c r="Z27" s="550" t="s">
        <v>542</v>
      </c>
      <c r="AA27" s="551"/>
      <c r="AB27" s="386"/>
      <c r="AC27" s="386"/>
      <c r="AD27" s="386"/>
      <c r="AE27" s="386"/>
      <c r="AF27" s="386"/>
      <c r="AG27" s="386"/>
      <c r="AH27" s="55"/>
      <c r="AI27" s="386"/>
      <c r="AJ27" s="386"/>
      <c r="AK27" s="386"/>
      <c r="AL27" s="386"/>
      <c r="AM27" s="386"/>
      <c r="AN27" s="386"/>
      <c r="AO27" s="55"/>
      <c r="AP27" s="55"/>
    </row>
    <row r="28" spans="1:42" ht="15" customHeight="1" thickBot="1" x14ac:dyDescent="0.3">
      <c r="A28" s="55"/>
      <c r="B28" s="546">
        <v>2016</v>
      </c>
      <c r="C28" s="547"/>
      <c r="D28" s="55"/>
      <c r="E28" s="538"/>
      <c r="F28" s="540" t="s">
        <v>132</v>
      </c>
      <c r="G28" s="540"/>
      <c r="H28" s="540"/>
      <c r="I28" s="540"/>
      <c r="J28" s="541"/>
      <c r="K28" s="550" t="s">
        <v>540</v>
      </c>
      <c r="L28" s="551"/>
      <c r="M28" s="538" t="s">
        <v>163</v>
      </c>
      <c r="N28" s="540"/>
      <c r="O28" s="540"/>
      <c r="P28" s="540"/>
      <c r="Q28" s="540"/>
      <c r="R28" s="395"/>
      <c r="S28" s="55"/>
      <c r="T28" s="538"/>
      <c r="U28" s="540" t="s">
        <v>59</v>
      </c>
      <c r="V28" s="540"/>
      <c r="W28" s="540"/>
      <c r="X28" s="540"/>
      <c r="Y28" s="540"/>
      <c r="Z28" s="550" t="s">
        <v>543</v>
      </c>
      <c r="AA28" s="551"/>
      <c r="AB28" s="540" t="s">
        <v>94</v>
      </c>
      <c r="AC28" s="540"/>
      <c r="AD28" s="540"/>
      <c r="AE28" s="540"/>
      <c r="AF28" s="540"/>
      <c r="AG28" s="395"/>
      <c r="AH28" s="55"/>
      <c r="AI28" s="538"/>
      <c r="AJ28" s="540" t="s">
        <v>178</v>
      </c>
      <c r="AK28" s="540"/>
      <c r="AL28" s="540"/>
      <c r="AM28" s="540"/>
      <c r="AN28" s="541"/>
      <c r="AO28" s="55"/>
      <c r="AP28" s="55"/>
    </row>
    <row r="29" spans="1:42" ht="15" customHeight="1" thickBot="1" x14ac:dyDescent="0.3">
      <c r="A29" s="55"/>
      <c r="B29" s="548"/>
      <c r="C29" s="549"/>
      <c r="D29" s="55"/>
      <c r="E29" s="539"/>
      <c r="F29" s="542"/>
      <c r="G29" s="542"/>
      <c r="H29" s="542"/>
      <c r="I29" s="542"/>
      <c r="J29" s="543"/>
      <c r="K29" s="544" t="s">
        <v>541</v>
      </c>
      <c r="L29" s="545"/>
      <c r="M29" s="539"/>
      <c r="N29" s="542"/>
      <c r="O29" s="542"/>
      <c r="P29" s="542"/>
      <c r="Q29" s="542"/>
      <c r="R29" s="396"/>
      <c r="S29" s="55"/>
      <c r="T29" s="539"/>
      <c r="U29" s="542"/>
      <c r="V29" s="542"/>
      <c r="W29" s="542"/>
      <c r="X29" s="542"/>
      <c r="Y29" s="542"/>
      <c r="Z29" s="544" t="s">
        <v>540</v>
      </c>
      <c r="AA29" s="545"/>
      <c r="AB29" s="542"/>
      <c r="AC29" s="542"/>
      <c r="AD29" s="542"/>
      <c r="AE29" s="542"/>
      <c r="AF29" s="542"/>
      <c r="AG29" s="396"/>
      <c r="AH29" s="55"/>
      <c r="AI29" s="539"/>
      <c r="AJ29" s="542"/>
      <c r="AK29" s="542"/>
      <c r="AL29" s="542"/>
      <c r="AM29" s="542"/>
      <c r="AN29" s="543"/>
      <c r="AO29" s="55"/>
      <c r="AP29" s="55"/>
    </row>
    <row r="30" spans="1:42" ht="15" customHeight="1" thickBot="1" x14ac:dyDescent="0.3">
      <c r="A30" s="55"/>
      <c r="B30" s="397"/>
      <c r="C30" s="397"/>
      <c r="D30" s="55"/>
      <c r="E30" s="397"/>
      <c r="F30" s="397"/>
      <c r="G30" s="397"/>
      <c r="H30" s="397"/>
      <c r="I30" s="397"/>
      <c r="J30" s="397"/>
      <c r="K30" s="397"/>
      <c r="L30" s="397"/>
      <c r="M30" s="397"/>
      <c r="N30" s="397"/>
      <c r="O30" s="397"/>
      <c r="P30" s="397"/>
      <c r="Q30" s="397"/>
      <c r="R30" s="398"/>
      <c r="S30" s="55"/>
      <c r="T30" s="397"/>
      <c r="U30" s="397"/>
      <c r="V30" s="397"/>
      <c r="W30" s="397"/>
      <c r="X30" s="397"/>
      <c r="Y30" s="397"/>
      <c r="Z30" s="544" t="s">
        <v>544</v>
      </c>
      <c r="AA30" s="545"/>
      <c r="AB30" s="397"/>
      <c r="AC30" s="397"/>
      <c r="AD30" s="397"/>
      <c r="AE30" s="397"/>
      <c r="AF30" s="397"/>
      <c r="AG30" s="398"/>
      <c r="AH30" s="55"/>
      <c r="AI30" s="397"/>
      <c r="AJ30" s="397"/>
      <c r="AK30" s="397"/>
      <c r="AL30" s="397"/>
      <c r="AM30" s="397"/>
      <c r="AN30" s="397"/>
      <c r="AO30" s="55"/>
      <c r="AP30" s="55"/>
    </row>
    <row r="31" spans="1:42" ht="9" customHeight="1" thickBot="1" x14ac:dyDescent="0.3">
      <c r="A31" s="55"/>
      <c r="B31" s="386"/>
      <c r="C31" s="386"/>
      <c r="D31" s="55"/>
      <c r="E31" s="386"/>
      <c r="F31" s="386"/>
      <c r="G31" s="386"/>
      <c r="H31" s="386"/>
      <c r="I31" s="386"/>
      <c r="J31" s="386"/>
      <c r="K31" s="55"/>
      <c r="L31" s="55"/>
      <c r="M31" s="386"/>
      <c r="N31" s="386"/>
      <c r="O31" s="386"/>
      <c r="P31" s="386"/>
      <c r="Q31" s="386"/>
      <c r="R31" s="386"/>
      <c r="S31" s="55"/>
      <c r="T31" s="386"/>
      <c r="U31" s="386"/>
      <c r="V31" s="386"/>
      <c r="W31" s="386"/>
      <c r="X31" s="386"/>
      <c r="Y31" s="386"/>
      <c r="Z31" s="55"/>
      <c r="AA31" s="55"/>
      <c r="AB31" s="386"/>
      <c r="AC31" s="386"/>
      <c r="AD31" s="386"/>
      <c r="AE31" s="386"/>
      <c r="AF31" s="386"/>
      <c r="AG31" s="386"/>
      <c r="AH31" s="55"/>
      <c r="AI31" s="386"/>
      <c r="AJ31" s="386"/>
      <c r="AK31" s="386"/>
      <c r="AL31" s="386"/>
      <c r="AM31" s="386"/>
      <c r="AN31" s="386"/>
      <c r="AO31" s="55"/>
      <c r="AP31" s="55"/>
    </row>
    <row r="32" spans="1:42" ht="15" customHeight="1" thickBot="1" x14ac:dyDescent="0.3">
      <c r="A32" s="55"/>
      <c r="B32" s="546">
        <v>2015</v>
      </c>
      <c r="C32" s="547"/>
      <c r="D32" s="55"/>
      <c r="E32" s="538"/>
      <c r="F32" s="540" t="s">
        <v>132</v>
      </c>
      <c r="G32" s="540"/>
      <c r="H32" s="540"/>
      <c r="I32" s="540"/>
      <c r="J32" s="541"/>
      <c r="K32" s="550" t="s">
        <v>540</v>
      </c>
      <c r="L32" s="551"/>
      <c r="M32" s="538" t="s">
        <v>83</v>
      </c>
      <c r="N32" s="540"/>
      <c r="O32" s="540"/>
      <c r="P32" s="540"/>
      <c r="Q32" s="540"/>
      <c r="R32" s="395"/>
      <c r="S32" s="55"/>
      <c r="T32" s="538"/>
      <c r="U32" s="540" t="s">
        <v>123</v>
      </c>
      <c r="V32" s="540"/>
      <c r="W32" s="540"/>
      <c r="X32" s="540"/>
      <c r="Y32" s="541"/>
      <c r="Z32" s="550" t="s">
        <v>538</v>
      </c>
      <c r="AA32" s="551"/>
      <c r="AB32" s="538" t="s">
        <v>552</v>
      </c>
      <c r="AC32" s="540"/>
      <c r="AD32" s="540"/>
      <c r="AE32" s="540"/>
      <c r="AF32" s="540"/>
      <c r="AG32" s="395"/>
      <c r="AH32" s="55"/>
      <c r="AI32" s="538"/>
      <c r="AJ32" s="540" t="s">
        <v>61</v>
      </c>
      <c r="AK32" s="540"/>
      <c r="AL32" s="540"/>
      <c r="AM32" s="540"/>
      <c r="AN32" s="541"/>
      <c r="AO32" s="55"/>
      <c r="AP32" s="55"/>
    </row>
    <row r="33" spans="1:42" ht="15" customHeight="1" thickBot="1" x14ac:dyDescent="0.3">
      <c r="A33" s="55"/>
      <c r="B33" s="548"/>
      <c r="C33" s="549"/>
      <c r="D33" s="55"/>
      <c r="E33" s="539"/>
      <c r="F33" s="542"/>
      <c r="G33" s="542"/>
      <c r="H33" s="542"/>
      <c r="I33" s="542"/>
      <c r="J33" s="543"/>
      <c r="K33" s="544" t="s">
        <v>539</v>
      </c>
      <c r="L33" s="545"/>
      <c r="M33" s="539"/>
      <c r="N33" s="542"/>
      <c r="O33" s="542"/>
      <c r="P33" s="542"/>
      <c r="Q33" s="542"/>
      <c r="R33" s="396"/>
      <c r="S33" s="55"/>
      <c r="T33" s="539"/>
      <c r="U33" s="542"/>
      <c r="V33" s="542"/>
      <c r="W33" s="542"/>
      <c r="X33" s="542"/>
      <c r="Y33" s="543"/>
      <c r="Z33" s="544" t="s">
        <v>536</v>
      </c>
      <c r="AA33" s="545"/>
      <c r="AB33" s="539"/>
      <c r="AC33" s="542"/>
      <c r="AD33" s="542"/>
      <c r="AE33" s="542"/>
      <c r="AF33" s="542"/>
      <c r="AG33" s="396"/>
      <c r="AH33" s="55"/>
      <c r="AI33" s="539"/>
      <c r="AJ33" s="542"/>
      <c r="AK33" s="542"/>
      <c r="AL33" s="542"/>
      <c r="AM33" s="542"/>
      <c r="AN33" s="543"/>
      <c r="AO33" s="55"/>
      <c r="AP33" s="55"/>
    </row>
    <row r="34" spans="1:42" ht="9" customHeight="1" thickBot="1" x14ac:dyDescent="0.3">
      <c r="A34" s="55"/>
      <c r="B34" s="386"/>
      <c r="C34" s="386"/>
      <c r="D34" s="55"/>
      <c r="E34" s="386"/>
      <c r="F34" s="386"/>
      <c r="G34" s="386"/>
      <c r="H34" s="386"/>
      <c r="I34" s="386"/>
      <c r="J34" s="386"/>
      <c r="K34" s="55"/>
      <c r="L34" s="55"/>
      <c r="M34" s="386"/>
      <c r="N34" s="386"/>
      <c r="O34" s="386"/>
      <c r="P34" s="386"/>
      <c r="Q34" s="386"/>
      <c r="R34" s="386"/>
      <c r="S34" s="55"/>
      <c r="T34" s="386"/>
      <c r="U34" s="386"/>
      <c r="V34" s="386"/>
      <c r="W34" s="386"/>
      <c r="X34" s="386"/>
      <c r="Y34" s="386"/>
      <c r="Z34" s="55"/>
      <c r="AA34" s="55"/>
      <c r="AB34" s="386"/>
      <c r="AC34" s="386"/>
      <c r="AD34" s="386"/>
      <c r="AE34" s="386"/>
      <c r="AF34" s="386"/>
      <c r="AG34" s="386"/>
      <c r="AH34" s="55"/>
      <c r="AI34" s="386"/>
      <c r="AJ34" s="386"/>
      <c r="AK34" s="386"/>
      <c r="AL34" s="386"/>
      <c r="AM34" s="386"/>
      <c r="AN34" s="386"/>
      <c r="AO34" s="55"/>
      <c r="AP34" s="55"/>
    </row>
    <row r="35" spans="1:42" ht="15" customHeight="1" thickBot="1" x14ac:dyDescent="0.3">
      <c r="A35" s="55"/>
      <c r="B35" s="546">
        <v>2014</v>
      </c>
      <c r="C35" s="547"/>
      <c r="D35" s="55"/>
      <c r="E35" s="538"/>
      <c r="F35" s="540" t="s">
        <v>83</v>
      </c>
      <c r="G35" s="540"/>
      <c r="H35" s="540"/>
      <c r="I35" s="540"/>
      <c r="J35" s="541"/>
      <c r="K35" s="550" t="s">
        <v>545</v>
      </c>
      <c r="L35" s="551"/>
      <c r="M35" s="538" t="s">
        <v>139</v>
      </c>
      <c r="N35" s="540"/>
      <c r="O35" s="540"/>
      <c r="P35" s="540"/>
      <c r="Q35" s="540"/>
      <c r="R35" s="395"/>
      <c r="S35" s="55"/>
      <c r="T35" s="538"/>
      <c r="U35" s="540" t="s">
        <v>59</v>
      </c>
      <c r="V35" s="540"/>
      <c r="W35" s="540"/>
      <c r="X35" s="540"/>
      <c r="Y35" s="541"/>
      <c r="Z35" s="550" t="s">
        <v>547</v>
      </c>
      <c r="AA35" s="551"/>
      <c r="AB35" s="538" t="s">
        <v>151</v>
      </c>
      <c r="AC35" s="540"/>
      <c r="AD35" s="540"/>
      <c r="AE35" s="540"/>
      <c r="AF35" s="540"/>
      <c r="AG35" s="395"/>
      <c r="AH35" s="55"/>
      <c r="AI35" s="538"/>
      <c r="AJ35" s="540" t="s">
        <v>280</v>
      </c>
      <c r="AK35" s="540"/>
      <c r="AL35" s="540"/>
      <c r="AM35" s="540"/>
      <c r="AN35" s="541"/>
      <c r="AO35" s="55"/>
      <c r="AP35" s="55"/>
    </row>
    <row r="36" spans="1:42" ht="15" customHeight="1" thickBot="1" x14ac:dyDescent="0.3">
      <c r="A36" s="55"/>
      <c r="B36" s="548"/>
      <c r="C36" s="549"/>
      <c r="D36" s="55"/>
      <c r="E36" s="539"/>
      <c r="F36" s="542"/>
      <c r="G36" s="542"/>
      <c r="H36" s="542"/>
      <c r="I36" s="542"/>
      <c r="J36" s="543"/>
      <c r="K36" s="544" t="s">
        <v>546</v>
      </c>
      <c r="L36" s="545"/>
      <c r="M36" s="539"/>
      <c r="N36" s="542"/>
      <c r="O36" s="542"/>
      <c r="P36" s="542"/>
      <c r="Q36" s="542"/>
      <c r="R36" s="396"/>
      <c r="S36" s="55"/>
      <c r="T36" s="539"/>
      <c r="U36" s="542"/>
      <c r="V36" s="542"/>
      <c r="W36" s="542"/>
      <c r="X36" s="542"/>
      <c r="Y36" s="543"/>
      <c r="Z36" s="544" t="s">
        <v>543</v>
      </c>
      <c r="AA36" s="545"/>
      <c r="AB36" s="539"/>
      <c r="AC36" s="542"/>
      <c r="AD36" s="542"/>
      <c r="AE36" s="542"/>
      <c r="AF36" s="542"/>
      <c r="AG36" s="396"/>
      <c r="AH36" s="55"/>
      <c r="AI36" s="539"/>
      <c r="AJ36" s="542"/>
      <c r="AK36" s="542"/>
      <c r="AL36" s="542"/>
      <c r="AM36" s="542"/>
      <c r="AN36" s="543"/>
      <c r="AO36" s="55"/>
      <c r="AP36" s="55"/>
    </row>
    <row r="37" spans="1:42" ht="9" customHeight="1" thickBot="1" x14ac:dyDescent="0.3">
      <c r="A37" s="55"/>
      <c r="B37" s="386"/>
      <c r="C37" s="386"/>
      <c r="D37" s="55"/>
      <c r="E37" s="386"/>
      <c r="F37" s="386"/>
      <c r="G37" s="386"/>
      <c r="H37" s="386"/>
      <c r="I37" s="386"/>
      <c r="J37" s="386"/>
      <c r="K37" s="55"/>
      <c r="L37" s="55"/>
      <c r="M37" s="386"/>
      <c r="N37" s="386"/>
      <c r="O37" s="386"/>
      <c r="P37" s="386"/>
      <c r="Q37" s="386"/>
      <c r="R37" s="386"/>
      <c r="S37" s="55"/>
      <c r="T37" s="386"/>
      <c r="U37" s="386"/>
      <c r="V37" s="386"/>
      <c r="W37" s="386"/>
      <c r="X37" s="386"/>
      <c r="Y37" s="386"/>
      <c r="Z37" s="55"/>
      <c r="AA37" s="55"/>
      <c r="AB37" s="386"/>
      <c r="AC37" s="386"/>
      <c r="AD37" s="386"/>
      <c r="AE37" s="386"/>
      <c r="AF37" s="386"/>
      <c r="AG37" s="386"/>
      <c r="AH37" s="55"/>
      <c r="AI37" s="386"/>
      <c r="AJ37" s="386"/>
      <c r="AK37" s="386"/>
      <c r="AL37" s="386"/>
      <c r="AM37" s="386"/>
      <c r="AN37" s="386"/>
      <c r="AO37" s="55"/>
      <c r="AP37" s="55"/>
    </row>
    <row r="38" spans="1:42" ht="15" customHeight="1" thickBot="1" x14ac:dyDescent="0.3">
      <c r="A38" s="55"/>
      <c r="B38" s="546">
        <v>2013</v>
      </c>
      <c r="C38" s="547"/>
      <c r="D38" s="55"/>
      <c r="E38" s="538"/>
      <c r="F38" s="540" t="s">
        <v>139</v>
      </c>
      <c r="G38" s="540"/>
      <c r="H38" s="540"/>
      <c r="I38" s="540"/>
      <c r="J38" s="541"/>
      <c r="K38" s="550" t="s">
        <v>537</v>
      </c>
      <c r="L38" s="551"/>
      <c r="M38" s="538" t="s">
        <v>132</v>
      </c>
      <c r="N38" s="540"/>
      <c r="O38" s="540"/>
      <c r="P38" s="540"/>
      <c r="Q38" s="540"/>
      <c r="R38" s="395"/>
      <c r="S38" s="55"/>
      <c r="T38" s="538"/>
      <c r="U38" s="540" t="s">
        <v>552</v>
      </c>
      <c r="V38" s="540"/>
      <c r="W38" s="540"/>
      <c r="X38" s="540"/>
      <c r="Y38" s="541"/>
      <c r="Z38" s="550" t="s">
        <v>548</v>
      </c>
      <c r="AA38" s="551"/>
      <c r="AB38" s="538" t="s">
        <v>110</v>
      </c>
      <c r="AC38" s="540"/>
      <c r="AD38" s="540"/>
      <c r="AE38" s="540"/>
      <c r="AF38" s="540"/>
      <c r="AG38" s="395"/>
      <c r="AH38" s="55"/>
      <c r="AI38" s="55"/>
      <c r="AJ38" s="55"/>
      <c r="AK38" s="55"/>
      <c r="AL38" s="55"/>
      <c r="AM38" s="55"/>
      <c r="AN38" s="55"/>
      <c r="AO38" s="55"/>
      <c r="AP38" s="55"/>
    </row>
    <row r="39" spans="1:42" ht="15" customHeight="1" thickBot="1" x14ac:dyDescent="0.3">
      <c r="A39" s="55"/>
      <c r="B39" s="548"/>
      <c r="C39" s="549"/>
      <c r="D39" s="55"/>
      <c r="E39" s="539"/>
      <c r="F39" s="542"/>
      <c r="G39" s="542"/>
      <c r="H39" s="542"/>
      <c r="I39" s="542"/>
      <c r="J39" s="543"/>
      <c r="K39" s="544" t="s">
        <v>540</v>
      </c>
      <c r="L39" s="545"/>
      <c r="M39" s="539"/>
      <c r="N39" s="542"/>
      <c r="O39" s="542"/>
      <c r="P39" s="542"/>
      <c r="Q39" s="542"/>
      <c r="R39" s="396"/>
      <c r="S39" s="55"/>
      <c r="T39" s="539"/>
      <c r="U39" s="542"/>
      <c r="V39" s="542"/>
      <c r="W39" s="542"/>
      <c r="X39" s="542"/>
      <c r="Y39" s="543"/>
      <c r="Z39" s="544" t="s">
        <v>538</v>
      </c>
      <c r="AA39" s="545"/>
      <c r="AB39" s="539"/>
      <c r="AC39" s="542"/>
      <c r="AD39" s="542"/>
      <c r="AE39" s="542"/>
      <c r="AF39" s="542"/>
      <c r="AG39" s="396"/>
      <c r="AH39" s="55"/>
      <c r="AI39" s="55"/>
      <c r="AJ39" s="55"/>
      <c r="AK39" s="55"/>
      <c r="AL39" s="55"/>
      <c r="AM39" s="55"/>
      <c r="AN39" s="55"/>
      <c r="AO39" s="55"/>
      <c r="AP39" s="55"/>
    </row>
    <row r="40" spans="1:42" ht="9" customHeight="1" thickBot="1" x14ac:dyDescent="0.3">
      <c r="A40" s="55"/>
      <c r="B40" s="386"/>
      <c r="C40" s="386"/>
      <c r="D40" s="55"/>
      <c r="E40" s="386"/>
      <c r="F40" s="386"/>
      <c r="G40" s="386"/>
      <c r="H40" s="386"/>
      <c r="I40" s="386"/>
      <c r="J40" s="386"/>
      <c r="K40" s="55"/>
      <c r="L40" s="55"/>
      <c r="M40" s="386"/>
      <c r="N40" s="386"/>
      <c r="O40" s="386"/>
      <c r="P40" s="386"/>
      <c r="Q40" s="386"/>
      <c r="R40" s="386"/>
      <c r="S40" s="55"/>
      <c r="T40" s="386"/>
      <c r="U40" s="386"/>
      <c r="V40" s="386"/>
      <c r="W40" s="386"/>
      <c r="X40" s="386"/>
      <c r="Y40" s="386"/>
      <c r="Z40" s="55"/>
      <c r="AA40" s="55"/>
      <c r="AB40" s="386"/>
      <c r="AC40" s="386"/>
      <c r="AD40" s="386"/>
      <c r="AE40" s="386"/>
      <c r="AF40" s="386"/>
      <c r="AG40" s="386"/>
      <c r="AH40" s="55"/>
      <c r="AI40" s="386"/>
      <c r="AJ40" s="386"/>
      <c r="AK40" s="386"/>
      <c r="AL40" s="386"/>
      <c r="AM40" s="386"/>
      <c r="AN40" s="386"/>
      <c r="AO40" s="55"/>
      <c r="AP40" s="55"/>
    </row>
    <row r="41" spans="1:42" ht="15" customHeight="1" thickBot="1" x14ac:dyDescent="0.3">
      <c r="A41" s="55"/>
      <c r="B41" s="546">
        <v>2012</v>
      </c>
      <c r="C41" s="547"/>
      <c r="D41" s="55"/>
      <c r="E41" s="538"/>
      <c r="F41" s="540" t="s">
        <v>139</v>
      </c>
      <c r="G41" s="540"/>
      <c r="H41" s="540"/>
      <c r="I41" s="540"/>
      <c r="J41" s="541"/>
      <c r="K41" s="550" t="s">
        <v>532</v>
      </c>
      <c r="L41" s="551"/>
      <c r="M41" s="538" t="s">
        <v>552</v>
      </c>
      <c r="N41" s="540"/>
      <c r="O41" s="540"/>
      <c r="P41" s="540"/>
      <c r="Q41" s="540"/>
      <c r="R41" s="395"/>
      <c r="S41" s="55"/>
      <c r="T41" s="538"/>
      <c r="U41" s="540" t="s">
        <v>132</v>
      </c>
      <c r="V41" s="540"/>
      <c r="W41" s="540"/>
      <c r="X41" s="540"/>
      <c r="Y41" s="541"/>
      <c r="Z41" s="550" t="s">
        <v>544</v>
      </c>
      <c r="AA41" s="551"/>
      <c r="AB41" s="538" t="s">
        <v>126</v>
      </c>
      <c r="AC41" s="540"/>
      <c r="AD41" s="540"/>
      <c r="AE41" s="540"/>
      <c r="AF41" s="540"/>
      <c r="AG41" s="395"/>
      <c r="AH41" s="55"/>
      <c r="AI41" s="55"/>
      <c r="AJ41" s="55"/>
      <c r="AK41" s="55"/>
      <c r="AL41" s="55"/>
      <c r="AM41" s="55"/>
      <c r="AN41" s="55"/>
      <c r="AO41" s="55"/>
      <c r="AP41" s="55"/>
    </row>
    <row r="42" spans="1:42" ht="15" customHeight="1" thickBot="1" x14ac:dyDescent="0.3">
      <c r="A42" s="55"/>
      <c r="B42" s="548"/>
      <c r="C42" s="549"/>
      <c r="D42" s="55"/>
      <c r="E42" s="539"/>
      <c r="F42" s="542"/>
      <c r="G42" s="542"/>
      <c r="H42" s="542"/>
      <c r="I42" s="542"/>
      <c r="J42" s="543"/>
      <c r="K42" s="544" t="s">
        <v>549</v>
      </c>
      <c r="L42" s="545"/>
      <c r="M42" s="539"/>
      <c r="N42" s="542"/>
      <c r="O42" s="542"/>
      <c r="P42" s="542"/>
      <c r="Q42" s="542"/>
      <c r="R42" s="396"/>
      <c r="S42" s="55"/>
      <c r="T42" s="539"/>
      <c r="U42" s="542"/>
      <c r="V42" s="542"/>
      <c r="W42" s="542"/>
      <c r="X42" s="542"/>
      <c r="Y42" s="543"/>
      <c r="Z42" s="544" t="s">
        <v>541</v>
      </c>
      <c r="AA42" s="545"/>
      <c r="AB42" s="539"/>
      <c r="AC42" s="542"/>
      <c r="AD42" s="542"/>
      <c r="AE42" s="542"/>
      <c r="AF42" s="542"/>
      <c r="AG42" s="396"/>
      <c r="AH42" s="55"/>
      <c r="AI42" s="55"/>
      <c r="AJ42" s="55"/>
      <c r="AK42" s="55"/>
      <c r="AL42" s="55"/>
      <c r="AM42" s="55"/>
      <c r="AN42" s="55"/>
      <c r="AO42" s="55"/>
      <c r="AP42" s="55"/>
    </row>
    <row r="43" spans="1:42" ht="9" customHeight="1" thickBot="1" x14ac:dyDescent="0.3">
      <c r="A43" s="55"/>
      <c r="B43" s="386"/>
      <c r="C43" s="386"/>
      <c r="D43" s="55"/>
      <c r="E43" s="386"/>
      <c r="F43" s="386"/>
      <c r="G43" s="386"/>
      <c r="H43" s="386"/>
      <c r="I43" s="386"/>
      <c r="J43" s="386"/>
      <c r="K43" s="55"/>
      <c r="L43" s="55"/>
      <c r="M43" s="386"/>
      <c r="N43" s="386"/>
      <c r="O43" s="386"/>
      <c r="P43" s="386"/>
      <c r="Q43" s="386"/>
      <c r="R43" s="386"/>
      <c r="S43" s="55"/>
      <c r="T43" s="386"/>
      <c r="U43" s="386"/>
      <c r="V43" s="386"/>
      <c r="W43" s="386"/>
      <c r="X43" s="386"/>
      <c r="Y43" s="386"/>
      <c r="Z43" s="55"/>
      <c r="AA43" s="55"/>
      <c r="AB43" s="386"/>
      <c r="AC43" s="386"/>
      <c r="AD43" s="386"/>
      <c r="AE43" s="386"/>
      <c r="AF43" s="386"/>
      <c r="AG43" s="386"/>
      <c r="AH43" s="55"/>
      <c r="AI43" s="55"/>
      <c r="AJ43" s="55"/>
      <c r="AK43" s="55"/>
      <c r="AL43" s="55"/>
      <c r="AM43" s="55"/>
      <c r="AN43" s="55"/>
      <c r="AO43" s="55"/>
      <c r="AP43" s="55"/>
    </row>
    <row r="44" spans="1:42" ht="15" customHeight="1" thickBot="1" x14ac:dyDescent="0.3">
      <c r="A44" s="55"/>
      <c r="B44" s="546">
        <v>2011</v>
      </c>
      <c r="C44" s="547"/>
      <c r="D44" s="55"/>
      <c r="E44" s="538"/>
      <c r="F44" s="540" t="s">
        <v>131</v>
      </c>
      <c r="G44" s="540"/>
      <c r="H44" s="540"/>
      <c r="I44" s="540"/>
      <c r="J44" s="541"/>
      <c r="K44" s="550" t="s">
        <v>550</v>
      </c>
      <c r="L44" s="551"/>
      <c r="M44" s="538" t="s">
        <v>80</v>
      </c>
      <c r="N44" s="540"/>
      <c r="O44" s="540"/>
      <c r="P44" s="540"/>
      <c r="Q44" s="540"/>
      <c r="R44" s="395"/>
      <c r="S44" s="55"/>
      <c r="T44" s="538"/>
      <c r="U44" s="540" t="s">
        <v>110</v>
      </c>
      <c r="V44" s="540"/>
      <c r="W44" s="540"/>
      <c r="X44" s="540"/>
      <c r="Y44" s="541"/>
      <c r="Z44" s="550" t="s">
        <v>544</v>
      </c>
      <c r="AA44" s="551"/>
      <c r="AB44" s="538" t="s">
        <v>61</v>
      </c>
      <c r="AC44" s="540"/>
      <c r="AD44" s="540"/>
      <c r="AE44" s="540"/>
      <c r="AF44" s="540"/>
      <c r="AG44" s="395"/>
      <c r="AH44" s="55"/>
      <c r="AI44" s="55"/>
      <c r="AJ44" s="55"/>
      <c r="AK44" s="55"/>
      <c r="AL44" s="55"/>
      <c r="AM44" s="55"/>
      <c r="AN44" s="55"/>
      <c r="AO44" s="55"/>
      <c r="AP44" s="55"/>
    </row>
    <row r="45" spans="1:42" ht="15" customHeight="1" thickBot="1" x14ac:dyDescent="0.3">
      <c r="A45" s="55"/>
      <c r="B45" s="548"/>
      <c r="C45" s="549"/>
      <c r="D45" s="55"/>
      <c r="E45" s="539"/>
      <c r="F45" s="542"/>
      <c r="G45" s="542"/>
      <c r="H45" s="542"/>
      <c r="I45" s="542"/>
      <c r="J45" s="543"/>
      <c r="K45" s="544" t="s">
        <v>544</v>
      </c>
      <c r="L45" s="545"/>
      <c r="M45" s="539"/>
      <c r="N45" s="542"/>
      <c r="O45" s="542"/>
      <c r="P45" s="542"/>
      <c r="Q45" s="542"/>
      <c r="R45" s="396"/>
      <c r="S45" s="55"/>
      <c r="T45" s="539"/>
      <c r="U45" s="542"/>
      <c r="V45" s="542"/>
      <c r="W45" s="542"/>
      <c r="X45" s="542"/>
      <c r="Y45" s="543"/>
      <c r="Z45" s="544" t="s">
        <v>551</v>
      </c>
      <c r="AA45" s="545"/>
      <c r="AB45" s="539"/>
      <c r="AC45" s="542"/>
      <c r="AD45" s="542"/>
      <c r="AE45" s="542"/>
      <c r="AF45" s="542"/>
      <c r="AG45" s="396"/>
      <c r="AH45" s="55"/>
      <c r="AI45" s="55"/>
      <c r="AJ45" s="55"/>
      <c r="AK45" s="55"/>
      <c r="AL45" s="55"/>
      <c r="AM45" s="55"/>
      <c r="AN45" s="55"/>
      <c r="AO45" s="55"/>
      <c r="AP45" s="55"/>
    </row>
    <row r="46" spans="1:42" ht="9" customHeight="1" thickBot="1" x14ac:dyDescent="0.3">
      <c r="A46" s="55"/>
      <c r="B46" s="386"/>
      <c r="C46" s="386"/>
      <c r="D46" s="55"/>
      <c r="E46" s="386"/>
      <c r="F46" s="386"/>
      <c r="G46" s="386"/>
      <c r="H46" s="386"/>
      <c r="I46" s="386"/>
      <c r="J46" s="386"/>
      <c r="K46" s="55"/>
      <c r="L46" s="55"/>
      <c r="M46" s="386"/>
      <c r="N46" s="386"/>
      <c r="O46" s="386"/>
      <c r="P46" s="386"/>
      <c r="Q46" s="386"/>
      <c r="R46" s="386"/>
      <c r="S46" s="55"/>
      <c r="T46" s="386"/>
      <c r="U46" s="386"/>
      <c r="V46" s="386"/>
      <c r="W46" s="386"/>
      <c r="X46" s="386"/>
      <c r="Y46" s="386"/>
      <c r="Z46" s="55"/>
      <c r="AA46" s="55"/>
      <c r="AB46" s="386"/>
      <c r="AC46" s="386"/>
      <c r="AD46" s="386"/>
      <c r="AE46" s="386"/>
      <c r="AF46" s="386"/>
      <c r="AG46" s="386"/>
      <c r="AH46" s="55"/>
      <c r="AI46" s="55"/>
      <c r="AJ46" s="55"/>
      <c r="AK46" s="55"/>
      <c r="AL46" s="55"/>
      <c r="AM46" s="55"/>
      <c r="AN46" s="55"/>
      <c r="AO46" s="55"/>
      <c r="AP46" s="55"/>
    </row>
    <row r="47" spans="1:42" ht="15" customHeight="1" thickBot="1" x14ac:dyDescent="0.3">
      <c r="A47" s="55"/>
      <c r="B47" s="546">
        <v>2010</v>
      </c>
      <c r="C47" s="547"/>
      <c r="D47" s="55"/>
      <c r="E47" s="538"/>
      <c r="F47" s="540" t="s">
        <v>552</v>
      </c>
      <c r="G47" s="540"/>
      <c r="H47" s="540"/>
      <c r="I47" s="540"/>
      <c r="J47" s="541"/>
      <c r="K47" s="550" t="s">
        <v>541</v>
      </c>
      <c r="L47" s="551"/>
      <c r="M47" s="538" t="s">
        <v>126</v>
      </c>
      <c r="N47" s="540"/>
      <c r="O47" s="540"/>
      <c r="P47" s="540"/>
      <c r="Q47" s="540"/>
      <c r="R47" s="395"/>
      <c r="S47" s="55"/>
      <c r="T47" s="538"/>
      <c r="U47" s="540" t="s">
        <v>110</v>
      </c>
      <c r="V47" s="540"/>
      <c r="W47" s="540"/>
      <c r="X47" s="540"/>
      <c r="Y47" s="541"/>
      <c r="Z47" s="550" t="s">
        <v>542</v>
      </c>
      <c r="AA47" s="551"/>
      <c r="AB47" s="538" t="s">
        <v>97</v>
      </c>
      <c r="AC47" s="540"/>
      <c r="AD47" s="540"/>
      <c r="AE47" s="540"/>
      <c r="AF47" s="540"/>
      <c r="AG47" s="395"/>
      <c r="AH47" s="55"/>
      <c r="AI47" s="55"/>
      <c r="AJ47" s="55"/>
      <c r="AK47" s="55"/>
      <c r="AL47" s="55"/>
      <c r="AM47" s="55"/>
      <c r="AN47" s="55"/>
      <c r="AO47" s="55"/>
      <c r="AP47" s="55"/>
    </row>
    <row r="48" spans="1:42" ht="15" customHeight="1" thickBot="1" x14ac:dyDescent="0.3">
      <c r="A48" s="55"/>
      <c r="B48" s="548"/>
      <c r="C48" s="549"/>
      <c r="D48" s="55"/>
      <c r="E48" s="539"/>
      <c r="F48" s="542"/>
      <c r="G48" s="542"/>
      <c r="H48" s="542"/>
      <c r="I48" s="542"/>
      <c r="J48" s="543"/>
      <c r="K48" s="544" t="s">
        <v>540</v>
      </c>
      <c r="L48" s="545"/>
      <c r="M48" s="539"/>
      <c r="N48" s="542"/>
      <c r="O48" s="542"/>
      <c r="P48" s="542"/>
      <c r="Q48" s="542"/>
      <c r="R48" s="396"/>
      <c r="S48" s="55"/>
      <c r="T48" s="539"/>
      <c r="U48" s="542"/>
      <c r="V48" s="542"/>
      <c r="W48" s="542"/>
      <c r="X48" s="542"/>
      <c r="Y48" s="543"/>
      <c r="Z48" s="544" t="s">
        <v>539</v>
      </c>
      <c r="AA48" s="545"/>
      <c r="AB48" s="539"/>
      <c r="AC48" s="542"/>
      <c r="AD48" s="542"/>
      <c r="AE48" s="542"/>
      <c r="AF48" s="542"/>
      <c r="AG48" s="396"/>
      <c r="AH48" s="55"/>
      <c r="AI48" s="55"/>
      <c r="AJ48" s="55"/>
      <c r="AK48" s="55"/>
      <c r="AL48" s="55"/>
      <c r="AM48" s="55"/>
      <c r="AN48" s="55"/>
      <c r="AO48" s="55"/>
      <c r="AP48" s="55"/>
    </row>
    <row r="49" spans="1:42" ht="9" customHeight="1" thickBot="1" x14ac:dyDescent="0.3">
      <c r="A49" s="55"/>
      <c r="B49" s="386"/>
      <c r="C49" s="386"/>
      <c r="D49" s="55"/>
      <c r="E49" s="386"/>
      <c r="F49" s="386"/>
      <c r="G49" s="386"/>
      <c r="H49" s="386"/>
      <c r="I49" s="386"/>
      <c r="J49" s="386"/>
      <c r="K49" s="55"/>
      <c r="L49" s="55"/>
      <c r="M49" s="386"/>
      <c r="N49" s="386"/>
      <c r="O49" s="386"/>
      <c r="P49" s="386"/>
      <c r="Q49" s="386"/>
      <c r="R49" s="386"/>
      <c r="S49" s="55"/>
      <c r="T49" s="386"/>
      <c r="U49" s="386"/>
      <c r="V49" s="386"/>
      <c r="W49" s="386"/>
      <c r="X49" s="386"/>
      <c r="Y49" s="386"/>
      <c r="Z49" s="55"/>
      <c r="AA49" s="55"/>
      <c r="AB49" s="386"/>
      <c r="AC49" s="386"/>
      <c r="AD49" s="386"/>
      <c r="AE49" s="386"/>
      <c r="AF49" s="386"/>
      <c r="AG49" s="386"/>
      <c r="AH49" s="55"/>
      <c r="AI49" s="55"/>
      <c r="AJ49" s="55"/>
      <c r="AK49" s="55"/>
      <c r="AL49" s="55"/>
      <c r="AM49" s="55"/>
      <c r="AN49" s="55"/>
      <c r="AO49" s="55"/>
      <c r="AP49" s="55"/>
    </row>
    <row r="50" spans="1:42" ht="15" customHeight="1" thickBot="1" x14ac:dyDescent="0.3">
      <c r="A50" s="55"/>
      <c r="B50" s="546">
        <v>2009</v>
      </c>
      <c r="C50" s="547"/>
      <c r="D50" s="55"/>
      <c r="E50" s="538"/>
      <c r="F50" s="540" t="s">
        <v>59</v>
      </c>
      <c r="G50" s="540"/>
      <c r="H50" s="540"/>
      <c r="I50" s="540"/>
      <c r="J50" s="541"/>
      <c r="K50" s="550" t="s">
        <v>545</v>
      </c>
      <c r="L50" s="551"/>
      <c r="M50" s="538" t="s">
        <v>119</v>
      </c>
      <c r="N50" s="540"/>
      <c r="O50" s="540"/>
      <c r="P50" s="540"/>
      <c r="Q50" s="540"/>
      <c r="R50" s="395"/>
      <c r="S50" s="55"/>
      <c r="T50" s="538"/>
      <c r="U50" s="540" t="s">
        <v>92</v>
      </c>
      <c r="V50" s="540"/>
      <c r="W50" s="540"/>
      <c r="X50" s="540"/>
      <c r="Y50" s="541"/>
      <c r="Z50" s="550" t="s">
        <v>542</v>
      </c>
      <c r="AA50" s="551"/>
      <c r="AB50" s="538" t="s">
        <v>80</v>
      </c>
      <c r="AC50" s="540"/>
      <c r="AD50" s="540"/>
      <c r="AE50" s="540"/>
      <c r="AF50" s="540"/>
      <c r="AG50" s="395"/>
      <c r="AH50" s="55"/>
      <c r="AI50" s="55"/>
      <c r="AJ50" s="55"/>
      <c r="AK50" s="55"/>
      <c r="AL50" s="55"/>
      <c r="AM50" s="55"/>
      <c r="AN50" s="55"/>
      <c r="AO50" s="55"/>
      <c r="AP50" s="55"/>
    </row>
    <row r="51" spans="1:42" ht="15" customHeight="1" thickBot="1" x14ac:dyDescent="0.3">
      <c r="A51" s="55"/>
      <c r="B51" s="548"/>
      <c r="C51" s="549"/>
      <c r="D51" s="55"/>
      <c r="E51" s="539"/>
      <c r="F51" s="542"/>
      <c r="G51" s="542"/>
      <c r="H51" s="542"/>
      <c r="I51" s="542"/>
      <c r="J51" s="543"/>
      <c r="K51" s="544" t="s">
        <v>542</v>
      </c>
      <c r="L51" s="545"/>
      <c r="M51" s="539"/>
      <c r="N51" s="542"/>
      <c r="O51" s="542"/>
      <c r="P51" s="542"/>
      <c r="Q51" s="542"/>
      <c r="R51" s="396"/>
      <c r="S51" s="55"/>
      <c r="T51" s="539"/>
      <c r="U51" s="542"/>
      <c r="V51" s="542"/>
      <c r="W51" s="542"/>
      <c r="X51" s="542"/>
      <c r="Y51" s="543"/>
      <c r="Z51" s="544" t="s">
        <v>537</v>
      </c>
      <c r="AA51" s="545"/>
      <c r="AB51" s="539"/>
      <c r="AC51" s="542"/>
      <c r="AD51" s="542"/>
      <c r="AE51" s="542"/>
      <c r="AF51" s="542"/>
      <c r="AG51" s="396"/>
      <c r="AH51" s="55"/>
      <c r="AI51" s="55"/>
      <c r="AJ51" s="55"/>
      <c r="AK51" s="55"/>
      <c r="AL51" s="55"/>
      <c r="AM51" s="55"/>
      <c r="AN51" s="55"/>
      <c r="AO51" s="55"/>
      <c r="AP51" s="55"/>
    </row>
    <row r="52" spans="1:42" ht="9" customHeight="1" thickBot="1" x14ac:dyDescent="0.3">
      <c r="A52" s="55"/>
      <c r="B52" s="386"/>
      <c r="C52" s="386"/>
      <c r="D52" s="55"/>
      <c r="E52" s="386"/>
      <c r="F52" s="386"/>
      <c r="G52" s="386"/>
      <c r="H52" s="386"/>
      <c r="I52" s="386"/>
      <c r="J52" s="386"/>
      <c r="K52" s="55"/>
      <c r="L52" s="55"/>
      <c r="M52" s="386"/>
      <c r="N52" s="386"/>
      <c r="O52" s="386"/>
      <c r="P52" s="386"/>
      <c r="Q52" s="386"/>
      <c r="R52" s="386"/>
      <c r="S52" s="55"/>
      <c r="T52" s="386"/>
      <c r="U52" s="386"/>
      <c r="V52" s="386"/>
      <c r="W52" s="386"/>
      <c r="X52" s="386"/>
      <c r="Y52" s="386"/>
      <c r="Z52" s="55"/>
      <c r="AA52" s="55"/>
      <c r="AB52" s="386"/>
      <c r="AC52" s="386"/>
      <c r="AD52" s="386"/>
      <c r="AE52" s="386"/>
      <c r="AF52" s="386"/>
      <c r="AG52" s="386"/>
      <c r="AH52" s="55"/>
      <c r="AI52" s="55"/>
      <c r="AJ52" s="55"/>
      <c r="AK52" s="55"/>
      <c r="AL52" s="55"/>
      <c r="AM52" s="55"/>
      <c r="AN52" s="55"/>
      <c r="AO52" s="55"/>
      <c r="AP52" s="55"/>
    </row>
    <row r="53" spans="1:42" ht="15" customHeight="1" thickBot="1" x14ac:dyDescent="0.3">
      <c r="A53" s="55"/>
      <c r="B53" s="546">
        <v>2008</v>
      </c>
      <c r="C53" s="547"/>
      <c r="D53" s="55"/>
      <c r="E53" s="538"/>
      <c r="F53" s="540" t="s">
        <v>80</v>
      </c>
      <c r="G53" s="540"/>
      <c r="H53" s="540"/>
      <c r="I53" s="540"/>
      <c r="J53" s="541"/>
      <c r="K53" s="550" t="s">
        <v>550</v>
      </c>
      <c r="L53" s="551"/>
      <c r="M53" s="538" t="s">
        <v>110</v>
      </c>
      <c r="N53" s="540"/>
      <c r="O53" s="540"/>
      <c r="P53" s="540"/>
      <c r="Q53" s="540"/>
      <c r="R53" s="395"/>
      <c r="S53" s="55"/>
      <c r="T53" s="538"/>
      <c r="U53" s="540" t="s">
        <v>552</v>
      </c>
      <c r="V53" s="540"/>
      <c r="W53" s="540"/>
      <c r="X53" s="540"/>
      <c r="Y53" s="541"/>
      <c r="Z53" s="550" t="s">
        <v>542</v>
      </c>
      <c r="AA53" s="551"/>
      <c r="AB53" s="538" t="s">
        <v>92</v>
      </c>
      <c r="AC53" s="540"/>
      <c r="AD53" s="540"/>
      <c r="AE53" s="540"/>
      <c r="AF53" s="540"/>
      <c r="AG53" s="395"/>
      <c r="AH53" s="55"/>
      <c r="AI53" s="55"/>
      <c r="AJ53" s="55"/>
      <c r="AK53" s="55"/>
      <c r="AL53" s="55"/>
      <c r="AM53" s="55"/>
      <c r="AN53" s="55"/>
      <c r="AO53" s="55"/>
      <c r="AP53" s="55"/>
    </row>
    <row r="54" spans="1:42" ht="15" customHeight="1" thickBot="1" x14ac:dyDescent="0.3">
      <c r="A54" s="55"/>
      <c r="B54" s="548"/>
      <c r="C54" s="549"/>
      <c r="D54" s="55"/>
      <c r="E54" s="539"/>
      <c r="F54" s="542"/>
      <c r="G54" s="542"/>
      <c r="H54" s="542"/>
      <c r="I54" s="542"/>
      <c r="J54" s="543"/>
      <c r="K54" s="544" t="s">
        <v>544</v>
      </c>
      <c r="L54" s="545"/>
      <c r="M54" s="539"/>
      <c r="N54" s="542"/>
      <c r="O54" s="542"/>
      <c r="P54" s="542"/>
      <c r="Q54" s="542"/>
      <c r="R54" s="396"/>
      <c r="S54" s="55"/>
      <c r="T54" s="539"/>
      <c r="U54" s="542"/>
      <c r="V54" s="542"/>
      <c r="W54" s="542"/>
      <c r="X54" s="542"/>
      <c r="Y54" s="543"/>
      <c r="Z54" s="544" t="s">
        <v>548</v>
      </c>
      <c r="AA54" s="545"/>
      <c r="AB54" s="539"/>
      <c r="AC54" s="542"/>
      <c r="AD54" s="542"/>
      <c r="AE54" s="542"/>
      <c r="AF54" s="542"/>
      <c r="AG54" s="396"/>
      <c r="AH54" s="55"/>
      <c r="AI54" s="55"/>
      <c r="AJ54" s="55"/>
      <c r="AK54" s="55"/>
      <c r="AL54" s="55"/>
      <c r="AM54" s="55"/>
      <c r="AN54" s="55"/>
      <c r="AO54" s="55"/>
      <c r="AP54" s="55"/>
    </row>
    <row r="55" spans="1:42" ht="9" customHeight="1" thickBot="1" x14ac:dyDescent="0.3">
      <c r="A55" s="55"/>
      <c r="B55" s="386"/>
      <c r="C55" s="386"/>
      <c r="D55" s="55"/>
      <c r="E55" s="386"/>
      <c r="F55" s="386"/>
      <c r="G55" s="386"/>
      <c r="H55" s="386"/>
      <c r="I55" s="386"/>
      <c r="J55" s="386"/>
      <c r="K55" s="55"/>
      <c r="L55" s="55"/>
      <c r="M55" s="386"/>
      <c r="N55" s="386"/>
      <c r="O55" s="386"/>
      <c r="P55" s="386"/>
      <c r="Q55" s="386"/>
      <c r="R55" s="386"/>
      <c r="S55" s="55"/>
      <c r="T55" s="386"/>
      <c r="U55" s="386"/>
      <c r="V55" s="386"/>
      <c r="W55" s="386"/>
      <c r="X55" s="386"/>
      <c r="Y55" s="386"/>
      <c r="Z55" s="55"/>
      <c r="AA55" s="55"/>
      <c r="AB55" s="386"/>
      <c r="AC55" s="386"/>
      <c r="AD55" s="386"/>
      <c r="AE55" s="386"/>
      <c r="AF55" s="386"/>
      <c r="AG55" s="386"/>
      <c r="AH55" s="55"/>
      <c r="AI55" s="55"/>
      <c r="AJ55" s="55"/>
      <c r="AK55" s="55"/>
      <c r="AL55" s="55"/>
      <c r="AM55" s="55"/>
      <c r="AN55" s="55"/>
      <c r="AO55" s="55"/>
      <c r="AP55" s="55"/>
    </row>
    <row r="56" spans="1:42" ht="15" customHeight="1" thickBot="1" x14ac:dyDescent="0.3">
      <c r="A56" s="55"/>
      <c r="B56" s="546">
        <v>2007</v>
      </c>
      <c r="C56" s="547"/>
      <c r="D56" s="55"/>
      <c r="E56" s="538"/>
      <c r="F56" s="540" t="s">
        <v>59</v>
      </c>
      <c r="G56" s="540"/>
      <c r="H56" s="540"/>
      <c r="I56" s="540"/>
      <c r="J56" s="541"/>
      <c r="K56" s="550" t="s">
        <v>550</v>
      </c>
      <c r="L56" s="551"/>
      <c r="M56" s="538" t="s">
        <v>79</v>
      </c>
      <c r="N56" s="540"/>
      <c r="O56" s="540"/>
      <c r="P56" s="540"/>
      <c r="Q56" s="540"/>
      <c r="R56" s="395"/>
      <c r="S56" s="55"/>
      <c r="T56" s="538"/>
      <c r="U56" s="540" t="s">
        <v>80</v>
      </c>
      <c r="V56" s="540"/>
      <c r="W56" s="540"/>
      <c r="X56" s="540"/>
      <c r="Y56" s="541"/>
      <c r="Z56" s="550" t="s">
        <v>538</v>
      </c>
      <c r="AA56" s="551"/>
      <c r="AB56" s="538" t="s">
        <v>81</v>
      </c>
      <c r="AC56" s="540"/>
      <c r="AD56" s="540"/>
      <c r="AE56" s="540"/>
      <c r="AF56" s="540"/>
      <c r="AG56" s="395"/>
      <c r="AH56" s="55"/>
      <c r="AI56" s="55"/>
      <c r="AJ56" s="55"/>
      <c r="AK56" s="55"/>
      <c r="AL56" s="55"/>
      <c r="AM56" s="55"/>
      <c r="AN56" s="55"/>
      <c r="AO56" s="55"/>
      <c r="AP56" s="55"/>
    </row>
    <row r="57" spans="1:42" ht="15" customHeight="1" thickBot="1" x14ac:dyDescent="0.3">
      <c r="A57" s="55"/>
      <c r="B57" s="548"/>
      <c r="C57" s="549"/>
      <c r="D57" s="55"/>
      <c r="E57" s="539"/>
      <c r="F57" s="542"/>
      <c r="G57" s="542"/>
      <c r="H57" s="542"/>
      <c r="I57" s="542"/>
      <c r="J57" s="543"/>
      <c r="K57" s="544" t="s">
        <v>548</v>
      </c>
      <c r="L57" s="545"/>
      <c r="M57" s="539"/>
      <c r="N57" s="542"/>
      <c r="O57" s="542"/>
      <c r="P57" s="542"/>
      <c r="Q57" s="542"/>
      <c r="R57" s="396"/>
      <c r="S57" s="55"/>
      <c r="T57" s="539"/>
      <c r="U57" s="542"/>
      <c r="V57" s="542"/>
      <c r="W57" s="542"/>
      <c r="X57" s="542"/>
      <c r="Y57" s="543"/>
      <c r="Z57" s="544" t="s">
        <v>553</v>
      </c>
      <c r="AA57" s="545"/>
      <c r="AB57" s="539"/>
      <c r="AC57" s="542"/>
      <c r="AD57" s="542"/>
      <c r="AE57" s="542"/>
      <c r="AF57" s="542"/>
      <c r="AG57" s="396"/>
      <c r="AH57" s="55"/>
      <c r="AI57" s="55"/>
      <c r="AJ57" s="55"/>
      <c r="AK57" s="55"/>
      <c r="AL57" s="55"/>
      <c r="AM57" s="55"/>
      <c r="AN57" s="55"/>
      <c r="AO57" s="55"/>
      <c r="AP57" s="55"/>
    </row>
    <row r="58" spans="1:42" ht="15" customHeight="1" thickBot="1" x14ac:dyDescent="0.3">
      <c r="A58" s="55"/>
      <c r="B58" s="397"/>
      <c r="C58" s="397"/>
      <c r="D58" s="55"/>
      <c r="E58" s="397"/>
      <c r="F58" s="397"/>
      <c r="G58" s="397"/>
      <c r="H58" s="397"/>
      <c r="I58" s="397"/>
      <c r="J58" s="397"/>
      <c r="K58" s="544" t="s">
        <v>542</v>
      </c>
      <c r="L58" s="545"/>
      <c r="M58" s="397"/>
      <c r="N58" s="397"/>
      <c r="O58" s="397"/>
      <c r="P58" s="397"/>
      <c r="Q58" s="397"/>
      <c r="R58" s="398"/>
      <c r="S58" s="55"/>
      <c r="T58" s="397"/>
      <c r="U58" s="397"/>
      <c r="V58" s="397"/>
      <c r="W58" s="397"/>
      <c r="X58" s="397"/>
      <c r="Y58" s="397"/>
      <c r="Z58" s="397"/>
      <c r="AA58" s="397"/>
      <c r="AB58" s="397"/>
      <c r="AC58" s="397"/>
      <c r="AD58" s="397"/>
      <c r="AE58" s="397"/>
      <c r="AF58" s="397"/>
      <c r="AG58" s="398"/>
      <c r="AH58" s="55"/>
      <c r="AI58" s="55"/>
      <c r="AJ58" s="55"/>
      <c r="AK58" s="55"/>
      <c r="AL58" s="55"/>
      <c r="AM58" s="55"/>
      <c r="AN58" s="55"/>
      <c r="AO58" s="55"/>
      <c r="AP58" s="55"/>
    </row>
    <row r="59" spans="1:42" ht="9" customHeight="1" thickBot="1" x14ac:dyDescent="0.3">
      <c r="A59" s="55"/>
      <c r="B59" s="386"/>
      <c r="C59" s="386"/>
      <c r="D59" s="55"/>
      <c r="E59" s="386"/>
      <c r="F59" s="386"/>
      <c r="G59" s="386"/>
      <c r="H59" s="386"/>
      <c r="I59" s="386"/>
      <c r="J59" s="386"/>
      <c r="K59" s="55"/>
      <c r="L59" s="55"/>
      <c r="M59" s="386"/>
      <c r="N59" s="386"/>
      <c r="O59" s="386"/>
      <c r="P59" s="386"/>
      <c r="Q59" s="386"/>
      <c r="R59" s="386"/>
      <c r="S59" s="55"/>
      <c r="T59" s="386"/>
      <c r="U59" s="386"/>
      <c r="V59" s="386"/>
      <c r="W59" s="386"/>
      <c r="X59" s="386"/>
      <c r="Y59" s="386"/>
      <c r="Z59" s="55"/>
      <c r="AA59" s="55"/>
      <c r="AB59" s="386"/>
      <c r="AC59" s="386"/>
      <c r="AD59" s="386"/>
      <c r="AE59" s="386"/>
      <c r="AF59" s="386"/>
      <c r="AG59" s="386"/>
      <c r="AH59" s="55"/>
      <c r="AI59" s="55"/>
      <c r="AJ59" s="55"/>
      <c r="AK59" s="55"/>
      <c r="AL59" s="55"/>
      <c r="AM59" s="55"/>
      <c r="AN59" s="55"/>
      <c r="AO59" s="55"/>
      <c r="AP59" s="55"/>
    </row>
    <row r="60" spans="1:42" ht="15" customHeight="1" thickBot="1" x14ac:dyDescent="0.3">
      <c r="A60" s="55"/>
      <c r="B60" s="546">
        <v>2006</v>
      </c>
      <c r="C60" s="547"/>
      <c r="D60" s="55"/>
      <c r="E60" s="538"/>
      <c r="F60" s="540" t="s">
        <v>59</v>
      </c>
      <c r="G60" s="540"/>
      <c r="H60" s="540"/>
      <c r="I60" s="540"/>
      <c r="J60" s="541"/>
      <c r="K60" s="550" t="s">
        <v>554</v>
      </c>
      <c r="L60" s="551"/>
      <c r="M60" s="538" t="s">
        <v>36</v>
      </c>
      <c r="N60" s="540"/>
      <c r="O60" s="540"/>
      <c r="P60" s="540"/>
      <c r="Q60" s="540"/>
      <c r="R60" s="395"/>
      <c r="S60" s="55"/>
      <c r="T60" s="538"/>
      <c r="U60" s="540" t="s">
        <v>60</v>
      </c>
      <c r="V60" s="540"/>
      <c r="W60" s="540"/>
      <c r="X60" s="540"/>
      <c r="Y60" s="541"/>
      <c r="Z60" s="550" t="s">
        <v>545</v>
      </c>
      <c r="AA60" s="551"/>
      <c r="AB60" s="538" t="s">
        <v>61</v>
      </c>
      <c r="AC60" s="540"/>
      <c r="AD60" s="540"/>
      <c r="AE60" s="540"/>
      <c r="AF60" s="540"/>
      <c r="AG60" s="395"/>
      <c r="AH60" s="55"/>
      <c r="AI60" s="55"/>
      <c r="AJ60" s="55"/>
      <c r="AK60" s="55"/>
      <c r="AL60" s="55"/>
      <c r="AM60" s="55"/>
      <c r="AN60" s="55"/>
      <c r="AO60" s="55"/>
      <c r="AP60" s="55"/>
    </row>
    <row r="61" spans="1:42" ht="15" customHeight="1" thickBot="1" x14ac:dyDescent="0.3">
      <c r="A61" s="55"/>
      <c r="B61" s="548"/>
      <c r="C61" s="549"/>
      <c r="D61" s="55"/>
      <c r="E61" s="539"/>
      <c r="F61" s="542"/>
      <c r="G61" s="542"/>
      <c r="H61" s="542"/>
      <c r="I61" s="542"/>
      <c r="J61" s="543"/>
      <c r="K61" s="544" t="s">
        <v>543</v>
      </c>
      <c r="L61" s="545"/>
      <c r="M61" s="539"/>
      <c r="N61" s="542"/>
      <c r="O61" s="542"/>
      <c r="P61" s="542"/>
      <c r="Q61" s="542"/>
      <c r="R61" s="396"/>
      <c r="S61" s="55"/>
      <c r="T61" s="539"/>
      <c r="U61" s="542"/>
      <c r="V61" s="542"/>
      <c r="W61" s="542"/>
      <c r="X61" s="542"/>
      <c r="Y61" s="543"/>
      <c r="Z61" s="544" t="s">
        <v>547</v>
      </c>
      <c r="AA61" s="545"/>
      <c r="AB61" s="539"/>
      <c r="AC61" s="542"/>
      <c r="AD61" s="542"/>
      <c r="AE61" s="542"/>
      <c r="AF61" s="542"/>
      <c r="AG61" s="396"/>
      <c r="AH61" s="55"/>
      <c r="AI61" s="55"/>
      <c r="AJ61" s="55"/>
      <c r="AK61" s="55"/>
      <c r="AL61" s="55"/>
      <c r="AM61" s="55"/>
      <c r="AN61" s="55"/>
      <c r="AO61" s="55"/>
      <c r="AP61" s="55"/>
    </row>
    <row r="62" spans="1:42" ht="9" customHeight="1" thickBot="1" x14ac:dyDescent="0.3">
      <c r="A62" s="55"/>
      <c r="B62" s="386"/>
      <c r="C62" s="386"/>
      <c r="D62" s="55"/>
      <c r="E62" s="386"/>
      <c r="F62" s="386"/>
      <c r="G62" s="386"/>
      <c r="H62" s="386"/>
      <c r="I62" s="386"/>
      <c r="J62" s="386"/>
      <c r="K62" s="55"/>
      <c r="L62" s="55"/>
      <c r="M62" s="386"/>
      <c r="N62" s="386"/>
      <c r="O62" s="386"/>
      <c r="P62" s="386"/>
      <c r="Q62" s="386"/>
      <c r="R62" s="386"/>
      <c r="S62" s="55"/>
      <c r="T62" s="386"/>
      <c r="U62" s="386"/>
      <c r="V62" s="386"/>
      <c r="W62" s="386"/>
      <c r="X62" s="386"/>
      <c r="Y62" s="386"/>
      <c r="Z62" s="55"/>
      <c r="AA62" s="55"/>
      <c r="AB62" s="386"/>
      <c r="AC62" s="386"/>
      <c r="AD62" s="386"/>
      <c r="AE62" s="386"/>
      <c r="AF62" s="386"/>
      <c r="AG62" s="386"/>
      <c r="AH62" s="55"/>
      <c r="AI62" s="55"/>
      <c r="AJ62" s="55"/>
      <c r="AK62" s="55"/>
      <c r="AL62" s="55"/>
      <c r="AM62" s="55"/>
      <c r="AN62" s="55"/>
      <c r="AO62" s="55"/>
      <c r="AP62" s="55"/>
    </row>
    <row r="63" spans="1:42" ht="15" customHeight="1" x14ac:dyDescent="0.25">
      <c r="A63" s="55"/>
      <c r="B63" s="546">
        <v>2005</v>
      </c>
      <c r="C63" s="547"/>
      <c r="D63" s="55"/>
      <c r="E63" s="538"/>
      <c r="F63" s="540" t="s">
        <v>36</v>
      </c>
      <c r="G63" s="540"/>
      <c r="H63" s="540"/>
      <c r="I63" s="540"/>
      <c r="J63" s="541"/>
      <c r="K63" s="550" t="s">
        <v>458</v>
      </c>
      <c r="L63" s="551"/>
      <c r="M63" s="538" t="s">
        <v>38</v>
      </c>
      <c r="N63" s="540"/>
      <c r="O63" s="540"/>
      <c r="P63" s="540"/>
      <c r="Q63" s="540"/>
      <c r="R63" s="395"/>
      <c r="S63" s="55"/>
      <c r="T63" s="538"/>
      <c r="U63" s="540" t="s">
        <v>35</v>
      </c>
      <c r="V63" s="540"/>
      <c r="W63" s="540"/>
      <c r="X63" s="540"/>
      <c r="Y63" s="541"/>
      <c r="Z63" s="550" t="s">
        <v>458</v>
      </c>
      <c r="AA63" s="551"/>
      <c r="AB63" s="538" t="s">
        <v>41</v>
      </c>
      <c r="AC63" s="540"/>
      <c r="AD63" s="540"/>
      <c r="AE63" s="540"/>
      <c r="AF63" s="540"/>
      <c r="AG63" s="395"/>
      <c r="AH63" s="55"/>
      <c r="AI63" s="55"/>
      <c r="AJ63" s="55"/>
      <c r="AK63" s="55"/>
      <c r="AL63" s="55"/>
      <c r="AM63" s="55"/>
      <c r="AN63" s="55"/>
      <c r="AO63" s="55"/>
      <c r="AP63" s="55"/>
    </row>
    <row r="64" spans="1:42" ht="15" customHeight="1" thickBot="1" x14ac:dyDescent="0.3">
      <c r="A64" s="55"/>
      <c r="B64" s="548"/>
      <c r="C64" s="549"/>
      <c r="D64" s="55"/>
      <c r="E64" s="539"/>
      <c r="F64" s="542"/>
      <c r="G64" s="542"/>
      <c r="H64" s="542"/>
      <c r="I64" s="542"/>
      <c r="J64" s="543"/>
      <c r="K64" s="569"/>
      <c r="L64" s="570"/>
      <c r="M64" s="539"/>
      <c r="N64" s="542"/>
      <c r="O64" s="542"/>
      <c r="P64" s="542"/>
      <c r="Q64" s="542"/>
      <c r="R64" s="396"/>
      <c r="S64" s="55"/>
      <c r="T64" s="539"/>
      <c r="U64" s="542"/>
      <c r="V64" s="542"/>
      <c r="W64" s="542"/>
      <c r="X64" s="542"/>
      <c r="Y64" s="543"/>
      <c r="Z64" s="569"/>
      <c r="AA64" s="570"/>
      <c r="AB64" s="539"/>
      <c r="AC64" s="542"/>
      <c r="AD64" s="542"/>
      <c r="AE64" s="542"/>
      <c r="AF64" s="542"/>
      <c r="AG64" s="396"/>
      <c r="AH64" s="55"/>
      <c r="AI64" s="55"/>
      <c r="AJ64" s="55"/>
      <c r="AK64" s="55"/>
      <c r="AL64" s="55"/>
      <c r="AM64" s="55"/>
      <c r="AN64" s="55"/>
      <c r="AO64" s="55"/>
      <c r="AP64" s="55"/>
    </row>
    <row r="65" spans="1:42" ht="9" customHeight="1" thickBot="1" x14ac:dyDescent="0.3">
      <c r="A65" s="55"/>
      <c r="B65" s="386"/>
      <c r="C65" s="386"/>
      <c r="D65" s="55"/>
      <c r="E65" s="386"/>
      <c r="F65" s="386"/>
      <c r="G65" s="386"/>
      <c r="H65" s="386"/>
      <c r="I65" s="386"/>
      <c r="J65" s="386"/>
      <c r="K65" s="55"/>
      <c r="L65" s="55"/>
      <c r="M65" s="386"/>
      <c r="N65" s="386"/>
      <c r="O65" s="386"/>
      <c r="P65" s="386"/>
      <c r="Q65" s="386"/>
      <c r="R65" s="386"/>
      <c r="S65" s="55"/>
      <c r="T65" s="386"/>
      <c r="U65" s="386"/>
      <c r="V65" s="386"/>
      <c r="W65" s="386"/>
      <c r="X65" s="386"/>
      <c r="Y65" s="386"/>
      <c r="Z65" s="55"/>
      <c r="AA65" s="55"/>
      <c r="AB65" s="386"/>
      <c r="AC65" s="386"/>
      <c r="AD65" s="386"/>
      <c r="AE65" s="386"/>
      <c r="AF65" s="386"/>
      <c r="AG65" s="386"/>
      <c r="AH65" s="55"/>
      <c r="AI65" s="55"/>
      <c r="AJ65" s="55"/>
      <c r="AK65" s="55"/>
      <c r="AL65" s="55"/>
      <c r="AM65" s="55"/>
      <c r="AN65" s="55"/>
      <c r="AO65" s="55"/>
      <c r="AP65" s="55"/>
    </row>
    <row r="66" spans="1:42" ht="15" customHeight="1" x14ac:dyDescent="0.25">
      <c r="A66" s="55"/>
      <c r="B66" s="546">
        <v>2004</v>
      </c>
      <c r="C66" s="547"/>
      <c r="D66" s="55"/>
      <c r="E66" s="538"/>
      <c r="F66" s="540" t="s">
        <v>35</v>
      </c>
      <c r="G66" s="540"/>
      <c r="H66" s="540"/>
      <c r="I66" s="540"/>
      <c r="J66" s="541"/>
      <c r="K66" s="550" t="s">
        <v>458</v>
      </c>
      <c r="L66" s="551"/>
      <c r="M66" s="538" t="s">
        <v>36</v>
      </c>
      <c r="N66" s="540"/>
      <c r="O66" s="540"/>
      <c r="P66" s="540"/>
      <c r="Q66" s="540"/>
      <c r="R66" s="395"/>
      <c r="S66" s="55"/>
      <c r="T66" s="538"/>
      <c r="U66" s="540" t="s">
        <v>457</v>
      </c>
      <c r="V66" s="540"/>
      <c r="W66" s="540"/>
      <c r="X66" s="540"/>
      <c r="Y66" s="541"/>
      <c r="Z66" s="550" t="s">
        <v>458</v>
      </c>
      <c r="AA66" s="551"/>
      <c r="AB66" s="538" t="s">
        <v>38</v>
      </c>
      <c r="AC66" s="540"/>
      <c r="AD66" s="540"/>
      <c r="AE66" s="540"/>
      <c r="AF66" s="540"/>
      <c r="AG66" s="395"/>
      <c r="AH66" s="55"/>
      <c r="AI66" s="55"/>
      <c r="AJ66" s="55"/>
      <c r="AK66" s="55"/>
      <c r="AL66" s="55"/>
      <c r="AM66" s="55"/>
      <c r="AN66" s="55"/>
      <c r="AO66" s="55"/>
      <c r="AP66" s="55"/>
    </row>
    <row r="67" spans="1:42" ht="15" customHeight="1" thickBot="1" x14ac:dyDescent="0.3">
      <c r="A67" s="55"/>
      <c r="B67" s="548"/>
      <c r="C67" s="549"/>
      <c r="D67" s="55"/>
      <c r="E67" s="539"/>
      <c r="F67" s="542"/>
      <c r="G67" s="542"/>
      <c r="H67" s="542"/>
      <c r="I67" s="542"/>
      <c r="J67" s="543"/>
      <c r="K67" s="569"/>
      <c r="L67" s="570"/>
      <c r="M67" s="539"/>
      <c r="N67" s="542"/>
      <c r="O67" s="542"/>
      <c r="P67" s="542"/>
      <c r="Q67" s="542"/>
      <c r="R67" s="396"/>
      <c r="S67" s="55"/>
      <c r="T67" s="539"/>
      <c r="U67" s="542"/>
      <c r="V67" s="542"/>
      <c r="W67" s="542"/>
      <c r="X67" s="542"/>
      <c r="Y67" s="543"/>
      <c r="Z67" s="569"/>
      <c r="AA67" s="570"/>
      <c r="AB67" s="539"/>
      <c r="AC67" s="542"/>
      <c r="AD67" s="542"/>
      <c r="AE67" s="542"/>
      <c r="AF67" s="542"/>
      <c r="AG67" s="396"/>
      <c r="AH67" s="55"/>
      <c r="AI67" s="55"/>
      <c r="AJ67" s="55"/>
      <c r="AK67" s="55"/>
      <c r="AL67" s="55"/>
      <c r="AM67" s="55"/>
      <c r="AN67" s="55"/>
      <c r="AO67" s="55"/>
      <c r="AP67" s="55"/>
    </row>
    <row r="68" spans="1:42" ht="9" customHeight="1" x14ac:dyDescent="0.25"/>
  </sheetData>
  <sheetProtection algorithmName="SHA-512" hashValue="uDwRVHCyH76DnLirX7SzkjUuE82uhDwVhILRp7LTOkgYnZ5m58mAQfeYSnVzilW4aNOS2YzF2unX2Z3X0KAOLQ==" saltValue="s4q47h3TpXR4VINUSim9Qw==" spinCount="100000" sheet="1" selectLockedCells="1"/>
  <mergeCells count="229">
    <mergeCell ref="Z63:AA64"/>
    <mergeCell ref="Z66:AA67"/>
    <mergeCell ref="K66:L67"/>
    <mergeCell ref="E66:E67"/>
    <mergeCell ref="F66:J67"/>
    <mergeCell ref="M66:Q67"/>
    <mergeCell ref="T66:T67"/>
    <mergeCell ref="U66:Y67"/>
    <mergeCell ref="Z54:AA54"/>
    <mergeCell ref="E53:E54"/>
    <mergeCell ref="F53:J54"/>
    <mergeCell ref="M53:Q54"/>
    <mergeCell ref="T53:T54"/>
    <mergeCell ref="U53:Y54"/>
    <mergeCell ref="Z53:AA53"/>
    <mergeCell ref="AB66:AF67"/>
    <mergeCell ref="Z61:AA61"/>
    <mergeCell ref="E63:E64"/>
    <mergeCell ref="F63:J64"/>
    <mergeCell ref="M63:Q64"/>
    <mergeCell ref="T63:T64"/>
    <mergeCell ref="U63:Y64"/>
    <mergeCell ref="AB63:AF64"/>
    <mergeCell ref="Z57:AA57"/>
    <mergeCell ref="E60:E61"/>
    <mergeCell ref="F60:J61"/>
    <mergeCell ref="M60:Q61"/>
    <mergeCell ref="T60:T61"/>
    <mergeCell ref="U60:Y61"/>
    <mergeCell ref="Z60:AA60"/>
    <mergeCell ref="AB60:AF61"/>
    <mergeCell ref="E56:E57"/>
    <mergeCell ref="F56:J57"/>
    <mergeCell ref="M56:Q57"/>
    <mergeCell ref="T56:T57"/>
    <mergeCell ref="U56:Y57"/>
    <mergeCell ref="Z56:AA56"/>
    <mergeCell ref="AB56:AF57"/>
    <mergeCell ref="K58:L58"/>
    <mergeCell ref="AB53:AF54"/>
    <mergeCell ref="Z48:AA48"/>
    <mergeCell ref="E50:E51"/>
    <mergeCell ref="F50:J51"/>
    <mergeCell ref="M50:Q51"/>
    <mergeCell ref="T50:T51"/>
    <mergeCell ref="U50:Y51"/>
    <mergeCell ref="Z50:AA50"/>
    <mergeCell ref="AB50:AF51"/>
    <mergeCell ref="E47:E48"/>
    <mergeCell ref="F47:J48"/>
    <mergeCell ref="M47:Q48"/>
    <mergeCell ref="T47:T48"/>
    <mergeCell ref="U47:Y48"/>
    <mergeCell ref="Z47:AA47"/>
    <mergeCell ref="AB47:AF48"/>
    <mergeCell ref="K48:L48"/>
    <mergeCell ref="Z51:AA51"/>
    <mergeCell ref="T44:T45"/>
    <mergeCell ref="U44:Y45"/>
    <mergeCell ref="Z44:AA44"/>
    <mergeCell ref="AB44:AF45"/>
    <mergeCell ref="Z39:AA39"/>
    <mergeCell ref="M41:Q42"/>
    <mergeCell ref="T41:T42"/>
    <mergeCell ref="U41:Y42"/>
    <mergeCell ref="Z41:AA41"/>
    <mergeCell ref="AB41:AF42"/>
    <mergeCell ref="Z45:AA45"/>
    <mergeCell ref="Z42:AA42"/>
    <mergeCell ref="AB35:AF36"/>
    <mergeCell ref="K36:L36"/>
    <mergeCell ref="AI35:AI36"/>
    <mergeCell ref="AJ35:AN36"/>
    <mergeCell ref="Z36:AA36"/>
    <mergeCell ref="M38:Q39"/>
    <mergeCell ref="T38:T39"/>
    <mergeCell ref="U38:Y39"/>
    <mergeCell ref="Z38:AA38"/>
    <mergeCell ref="AB38:AF39"/>
    <mergeCell ref="AB28:AF29"/>
    <mergeCell ref="AI28:AI29"/>
    <mergeCell ref="AJ28:AN29"/>
    <mergeCell ref="Z29:AA29"/>
    <mergeCell ref="E32:E33"/>
    <mergeCell ref="F32:J33"/>
    <mergeCell ref="M32:Q33"/>
    <mergeCell ref="T32:T33"/>
    <mergeCell ref="U32:Y33"/>
    <mergeCell ref="Z32:AA32"/>
    <mergeCell ref="AB32:AF33"/>
    <mergeCell ref="AI32:AI33"/>
    <mergeCell ref="AJ32:AN33"/>
    <mergeCell ref="Z33:AA33"/>
    <mergeCell ref="Z30:AA30"/>
    <mergeCell ref="M28:Q29"/>
    <mergeCell ref="T28:T29"/>
    <mergeCell ref="U28:Y29"/>
    <mergeCell ref="Z28:AA28"/>
    <mergeCell ref="Z27:AA27"/>
    <mergeCell ref="B66:C67"/>
    <mergeCell ref="K61:L61"/>
    <mergeCell ref="B63:C64"/>
    <mergeCell ref="B60:C61"/>
    <mergeCell ref="K60:L60"/>
    <mergeCell ref="K54:L54"/>
    <mergeCell ref="B56:C57"/>
    <mergeCell ref="K56:L56"/>
    <mergeCell ref="K57:L57"/>
    <mergeCell ref="B53:C54"/>
    <mergeCell ref="K53:L53"/>
    <mergeCell ref="K63:L64"/>
    <mergeCell ref="B50:C51"/>
    <mergeCell ref="K50:L50"/>
    <mergeCell ref="K51:L51"/>
    <mergeCell ref="B47:C48"/>
    <mergeCell ref="K47:L47"/>
    <mergeCell ref="K42:L42"/>
    <mergeCell ref="M35:Q36"/>
    <mergeCell ref="T35:T36"/>
    <mergeCell ref="U35:Y36"/>
    <mergeCell ref="Z35:AA35"/>
    <mergeCell ref="M44:Q45"/>
    <mergeCell ref="B44:C45"/>
    <mergeCell ref="K44:L44"/>
    <mergeCell ref="K45:L45"/>
    <mergeCell ref="B41:C42"/>
    <mergeCell ref="K41:L41"/>
    <mergeCell ref="E41:E42"/>
    <mergeCell ref="F41:J42"/>
    <mergeCell ref="E44:E45"/>
    <mergeCell ref="F44:J45"/>
    <mergeCell ref="B38:C39"/>
    <mergeCell ref="K38:L38"/>
    <mergeCell ref="K39:L39"/>
    <mergeCell ref="B35:C36"/>
    <mergeCell ref="K35:L35"/>
    <mergeCell ref="K29:L29"/>
    <mergeCell ref="B32:C33"/>
    <mergeCell ref="K32:L32"/>
    <mergeCell ref="K33:L33"/>
    <mergeCell ref="B28:C29"/>
    <mergeCell ref="K28:L28"/>
    <mergeCell ref="E28:E29"/>
    <mergeCell ref="F28:J29"/>
    <mergeCell ref="E35:E36"/>
    <mergeCell ref="F35:J36"/>
    <mergeCell ref="E38:E39"/>
    <mergeCell ref="F38:J39"/>
    <mergeCell ref="AI10:AN10"/>
    <mergeCell ref="T24:T25"/>
    <mergeCell ref="U24:Y25"/>
    <mergeCell ref="AI24:AI25"/>
    <mergeCell ref="AJ24:AN25"/>
    <mergeCell ref="AB24:AF25"/>
    <mergeCell ref="Z24:AA24"/>
    <mergeCell ref="Z25:AA25"/>
    <mergeCell ref="F24:J25"/>
    <mergeCell ref="M24:Q25"/>
    <mergeCell ref="F21:J22"/>
    <mergeCell ref="K21:L21"/>
    <mergeCell ref="M21:Q22"/>
    <mergeCell ref="N1:X4"/>
    <mergeCell ref="B24:C25"/>
    <mergeCell ref="K24:L24"/>
    <mergeCell ref="K25:L25"/>
    <mergeCell ref="B10:C10"/>
    <mergeCell ref="E10:J10"/>
    <mergeCell ref="M10:R10"/>
    <mergeCell ref="T10:Y10"/>
    <mergeCell ref="AB10:AG10"/>
    <mergeCell ref="E24:E25"/>
    <mergeCell ref="B21:C22"/>
    <mergeCell ref="E21:E22"/>
    <mergeCell ref="D6:N6"/>
    <mergeCell ref="Q6:AA6"/>
    <mergeCell ref="AD6:AN6"/>
    <mergeCell ref="E8:H8"/>
    <mergeCell ref="J8:M8"/>
    <mergeCell ref="R8:U8"/>
    <mergeCell ref="W8:Z8"/>
    <mergeCell ref="AE8:AH8"/>
    <mergeCell ref="AJ8:AM8"/>
    <mergeCell ref="B18:C19"/>
    <mergeCell ref="E18:E19"/>
    <mergeCell ref="F18:J19"/>
    <mergeCell ref="K18:L18"/>
    <mergeCell ref="M18:Q19"/>
    <mergeCell ref="T18:T19"/>
    <mergeCell ref="U18:Y19"/>
    <mergeCell ref="Z18:AA18"/>
    <mergeCell ref="AB18:AF19"/>
    <mergeCell ref="K19:L19"/>
    <mergeCell ref="Z19:AA19"/>
    <mergeCell ref="Z15:AA15"/>
    <mergeCell ref="AB15:AF16"/>
    <mergeCell ref="T21:T22"/>
    <mergeCell ref="U21:Y22"/>
    <mergeCell ref="Z21:AA21"/>
    <mergeCell ref="AB21:AF22"/>
    <mergeCell ref="AI21:AI22"/>
    <mergeCell ref="AJ21:AN22"/>
    <mergeCell ref="K22:L22"/>
    <mergeCell ref="Z22:AA22"/>
    <mergeCell ref="AI18:AI19"/>
    <mergeCell ref="AJ18:AN19"/>
    <mergeCell ref="AI15:AI16"/>
    <mergeCell ref="AJ15:AN16"/>
    <mergeCell ref="K16:L16"/>
    <mergeCell ref="Z16:AA16"/>
    <mergeCell ref="B12:C13"/>
    <mergeCell ref="E12:E13"/>
    <mergeCell ref="F12:J13"/>
    <mergeCell ref="K12:L12"/>
    <mergeCell ref="M12:Q13"/>
    <mergeCell ref="T12:T13"/>
    <mergeCell ref="U12:Y13"/>
    <mergeCell ref="Z12:AA12"/>
    <mergeCell ref="AB12:AF13"/>
    <mergeCell ref="AI12:AI13"/>
    <mergeCell ref="AJ12:AN13"/>
    <mergeCell ref="K13:L13"/>
    <mergeCell ref="Z13:AA13"/>
    <mergeCell ref="B15:C16"/>
    <mergeCell ref="E15:E16"/>
    <mergeCell ref="F15:J16"/>
    <mergeCell ref="K15:L15"/>
    <mergeCell ref="M15:Q16"/>
    <mergeCell ref="T15:T16"/>
    <mergeCell ref="U15:Y16"/>
  </mergeCells>
  <hyperlinks>
    <hyperlink ref="E8:H8" location="'Main infos'!A11" tooltip="Main infos" display="Main infos" xr:uid="{00000000-0004-0000-0200-000000000000}"/>
    <hyperlink ref="J8:M8" location="Winners!A11" display="Winners" xr:uid="{00000000-0004-0000-0200-000001000000}"/>
    <hyperlink ref="R8:U8" location="'Country part'!A11" tooltip="Country participations" display="Participations" xr:uid="{00000000-0004-0000-0200-000002000000}"/>
    <hyperlink ref="W8:Z8" location="'Country res'!A11" tooltip="Country best results" display="Best results" xr:uid="{00000000-0004-0000-0200-000003000000}"/>
    <hyperlink ref="AE8:AH8" location="'Player part'!A11" tooltip="Player participations" display="Participations" xr:uid="{00000000-0004-0000-0200-000004000000}"/>
    <hyperlink ref="AJ8:AM8" location="'Medal Table'!A13" tooltip="Medal Table" display="Medal table" xr:uid="{00000000-0004-0000-0200-000005000000}"/>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Munka30"/>
  <dimension ref="A2:U566"/>
  <sheetViews>
    <sheetView topLeftCell="G140" workbookViewId="0">
      <selection activeCell="M3" sqref="M3:M184"/>
    </sheetView>
  </sheetViews>
  <sheetFormatPr defaultRowHeight="13.2" x14ac:dyDescent="0.25"/>
  <cols>
    <col min="1" max="1" width="9.109375" style="27"/>
    <col min="2" max="2" width="10.33203125" bestFit="1" customWidth="1"/>
    <col min="3" max="3" width="20" style="22" bestFit="1" customWidth="1"/>
    <col min="4" max="4" width="18.109375" style="22" bestFit="1" customWidth="1"/>
    <col min="5" max="11" width="9.109375" style="22"/>
    <col min="12" max="12" width="9.109375" style="26"/>
    <col min="13" max="13" width="20" style="26" bestFit="1" customWidth="1"/>
    <col min="14" max="14" width="18.109375" style="26" bestFit="1" customWidth="1"/>
    <col min="15" max="21" width="9.109375" style="26"/>
  </cols>
  <sheetData>
    <row r="2" spans="1:21" x14ac:dyDescent="0.25">
      <c r="A2" s="27" t="s">
        <v>34</v>
      </c>
      <c r="B2" s="22" t="s">
        <v>33</v>
      </c>
      <c r="C2" s="22" t="str">
        <f>'2004'!P9</f>
        <v>Player</v>
      </c>
      <c r="D2" s="22" t="str">
        <f>'2004'!Q9</f>
        <v>Pld</v>
      </c>
      <c r="E2" s="22" t="str">
        <f>'2004'!R9</f>
        <v>W</v>
      </c>
      <c r="F2" s="22" t="str">
        <f>'2004'!S9</f>
        <v>D</v>
      </c>
      <c r="G2" s="22" t="str">
        <f>'2004'!T9</f>
        <v>L</v>
      </c>
      <c r="H2" s="22" t="str">
        <f>'2004'!U9</f>
        <v>GF</v>
      </c>
      <c r="I2" s="22" t="str">
        <f>'2004'!V9</f>
        <v>GA</v>
      </c>
      <c r="J2" s="22" t="str">
        <f>'2004'!W9</f>
        <v>GD</v>
      </c>
      <c r="K2" s="22" t="str">
        <f>'2004'!X9</f>
        <v>Pts</v>
      </c>
      <c r="M2" s="189" t="s">
        <v>8</v>
      </c>
      <c r="N2" s="189" t="s">
        <v>28</v>
      </c>
      <c r="O2" s="189" t="s">
        <v>3</v>
      </c>
      <c r="P2" s="189" t="s">
        <v>4</v>
      </c>
      <c r="Q2" s="189" t="s">
        <v>5</v>
      </c>
      <c r="R2" s="189" t="s">
        <v>29</v>
      </c>
      <c r="S2" s="189" t="s">
        <v>11</v>
      </c>
      <c r="T2" s="189" t="s">
        <v>6</v>
      </c>
      <c r="U2" s="189" t="s">
        <v>30</v>
      </c>
    </row>
    <row r="3" spans="1:21" x14ac:dyDescent="0.25">
      <c r="A3" s="75">
        <v>2004</v>
      </c>
      <c r="B3" s="22">
        <f>'2004'!N10</f>
        <v>1</v>
      </c>
      <c r="C3" s="28" t="str">
        <f>'2004'!P10</f>
        <v>Obi-wan</v>
      </c>
      <c r="D3" s="22">
        <f>'2004'!Q10</f>
        <v>12</v>
      </c>
      <c r="E3" s="22">
        <f>'2004'!R10</f>
        <v>9</v>
      </c>
      <c r="F3" s="22">
        <f>'2004'!S10</f>
        <v>2</v>
      </c>
      <c r="G3" s="22">
        <f>'2004'!T10</f>
        <v>1</v>
      </c>
      <c r="H3" s="22">
        <f>'2004'!U10</f>
        <v>29</v>
      </c>
      <c r="I3" s="22">
        <f>'2004'!V10</f>
        <v>7</v>
      </c>
      <c r="J3" s="22">
        <f>'2004'!W10</f>
        <v>22</v>
      </c>
      <c r="K3" s="22">
        <f>'2004'!X10</f>
        <v>29</v>
      </c>
      <c r="M3" s="277" t="s">
        <v>232</v>
      </c>
      <c r="N3" s="189">
        <f t="shared" ref="N3:U3" si="0">SUMIF($C$3:$C$566,$M3,D$3:D$566)</f>
        <v>16</v>
      </c>
      <c r="O3" s="189">
        <f t="shared" si="0"/>
        <v>10</v>
      </c>
      <c r="P3" s="189">
        <f t="shared" si="0"/>
        <v>4</v>
      </c>
      <c r="Q3" s="189">
        <f t="shared" si="0"/>
        <v>2</v>
      </c>
      <c r="R3" s="189">
        <f t="shared" si="0"/>
        <v>40</v>
      </c>
      <c r="S3" s="189">
        <f t="shared" si="0"/>
        <v>18</v>
      </c>
      <c r="T3" s="189">
        <f t="shared" si="0"/>
        <v>22</v>
      </c>
      <c r="U3" s="189">
        <f t="shared" si="0"/>
        <v>34</v>
      </c>
    </row>
    <row r="4" spans="1:21" x14ac:dyDescent="0.25">
      <c r="A4" s="75">
        <v>2004</v>
      </c>
      <c r="B4" s="22">
        <f>'2004'!N11</f>
        <v>2</v>
      </c>
      <c r="C4" s="28" t="str">
        <f>'2004'!P11</f>
        <v>Redhair</v>
      </c>
      <c r="D4" s="22">
        <f>'2004'!Q11</f>
        <v>12</v>
      </c>
      <c r="E4" s="22">
        <f>'2004'!R11</f>
        <v>9</v>
      </c>
      <c r="F4" s="22">
        <f>'2004'!S11</f>
        <v>1</v>
      </c>
      <c r="G4" s="22">
        <f>'2004'!T11</f>
        <v>2</v>
      </c>
      <c r="H4" s="22">
        <f>'2004'!U11</f>
        <v>30</v>
      </c>
      <c r="I4" s="22">
        <f>'2004'!V11</f>
        <v>19</v>
      </c>
      <c r="J4" s="22">
        <f>'2004'!W11</f>
        <v>11</v>
      </c>
      <c r="K4" s="22">
        <f>'2004'!X11</f>
        <v>28</v>
      </c>
      <c r="M4" s="277" t="s">
        <v>263</v>
      </c>
      <c r="N4" s="189">
        <f t="shared" ref="N4:N67" si="1">SUMIF($C$3:$C$566,$M4,D$3:D$566)</f>
        <v>16</v>
      </c>
      <c r="O4" s="189">
        <f t="shared" ref="O4:O67" si="2">SUMIF($C$3:$C$566,$M4,E$3:E$566)</f>
        <v>0</v>
      </c>
      <c r="P4" s="189">
        <f t="shared" ref="P4:P67" si="3">SUMIF($C$3:$C$566,$M4,F$3:F$566)</f>
        <v>0</v>
      </c>
      <c r="Q4" s="189">
        <f t="shared" ref="Q4:Q67" si="4">SUMIF($C$3:$C$566,$M4,G$3:G$566)</f>
        <v>16</v>
      </c>
      <c r="R4" s="189">
        <f t="shared" ref="R4:R67" si="5">SUMIF($C$3:$C$566,$M4,H$3:H$566)</f>
        <v>4</v>
      </c>
      <c r="S4" s="189">
        <f t="shared" ref="S4:S67" si="6">SUMIF($C$3:$C$566,$M4,I$3:I$566)</f>
        <v>56</v>
      </c>
      <c r="T4" s="189">
        <f t="shared" ref="T4:T67" si="7">SUMIF($C$3:$C$566,$M4,J$3:J$566)</f>
        <v>-52</v>
      </c>
      <c r="U4" s="189">
        <f t="shared" ref="U4:U67" si="8">SUMIF($C$3:$C$566,$M4,K$3:K$566)</f>
        <v>0</v>
      </c>
    </row>
    <row r="5" spans="1:21" x14ac:dyDescent="0.25">
      <c r="A5" s="75">
        <v>2004</v>
      </c>
      <c r="B5" s="22">
        <f>'2004'!N12</f>
        <v>3</v>
      </c>
      <c r="C5" s="28" t="str">
        <f>'2004'!P12</f>
        <v>ElMichaJ</v>
      </c>
      <c r="D5" s="22">
        <f>'2004'!Q12</f>
        <v>12</v>
      </c>
      <c r="E5" s="22">
        <f>'2004'!R12</f>
        <v>7</v>
      </c>
      <c r="F5" s="22">
        <f>'2004'!S12</f>
        <v>0</v>
      </c>
      <c r="G5" s="22">
        <f>'2004'!T12</f>
        <v>5</v>
      </c>
      <c r="H5" s="22">
        <f>'2004'!U12</f>
        <v>27</v>
      </c>
      <c r="I5" s="22">
        <f>'2004'!V12</f>
        <v>29</v>
      </c>
      <c r="J5" s="22">
        <f>'2004'!W12</f>
        <v>-2</v>
      </c>
      <c r="K5" s="22">
        <f>'2004'!X12</f>
        <v>21</v>
      </c>
      <c r="M5" s="277" t="s">
        <v>236</v>
      </c>
      <c r="N5" s="189">
        <f t="shared" si="1"/>
        <v>32</v>
      </c>
      <c r="O5" s="189">
        <f t="shared" si="2"/>
        <v>10</v>
      </c>
      <c r="P5" s="189">
        <f t="shared" si="3"/>
        <v>2</v>
      </c>
      <c r="Q5" s="189">
        <f t="shared" si="4"/>
        <v>20</v>
      </c>
      <c r="R5" s="189">
        <f t="shared" si="5"/>
        <v>54</v>
      </c>
      <c r="S5" s="189">
        <f t="shared" si="6"/>
        <v>99</v>
      </c>
      <c r="T5" s="189">
        <f t="shared" si="7"/>
        <v>-45</v>
      </c>
      <c r="U5" s="189">
        <f t="shared" si="8"/>
        <v>32</v>
      </c>
    </row>
    <row r="6" spans="1:21" x14ac:dyDescent="0.25">
      <c r="A6" s="75">
        <v>2004</v>
      </c>
      <c r="B6" s="22">
        <f>'2004'!N13</f>
        <v>4</v>
      </c>
      <c r="C6" s="28" t="str">
        <f>'2004'!P13</f>
        <v>Oli O</v>
      </c>
      <c r="D6" s="22">
        <f>'2004'!Q13</f>
        <v>12</v>
      </c>
      <c r="E6" s="22">
        <f>'2004'!R13</f>
        <v>6</v>
      </c>
      <c r="F6" s="22">
        <f>'2004'!S13</f>
        <v>0</v>
      </c>
      <c r="G6" s="22">
        <f>'2004'!T13</f>
        <v>6</v>
      </c>
      <c r="H6" s="22">
        <f>'2004'!U13</f>
        <v>42</v>
      </c>
      <c r="I6" s="22">
        <f>'2004'!V13</f>
        <v>26</v>
      </c>
      <c r="J6" s="22">
        <f>'2004'!W13</f>
        <v>16</v>
      </c>
      <c r="K6" s="22">
        <f>'2004'!X13</f>
        <v>18</v>
      </c>
      <c r="M6" s="277" t="s">
        <v>290</v>
      </c>
      <c r="N6" s="189">
        <f t="shared" si="1"/>
        <v>16</v>
      </c>
      <c r="O6" s="189">
        <f t="shared" si="2"/>
        <v>0</v>
      </c>
      <c r="P6" s="189">
        <f t="shared" si="3"/>
        <v>4</v>
      </c>
      <c r="Q6" s="189">
        <f t="shared" si="4"/>
        <v>12</v>
      </c>
      <c r="R6" s="189">
        <f t="shared" si="5"/>
        <v>11</v>
      </c>
      <c r="S6" s="189">
        <f t="shared" si="6"/>
        <v>44</v>
      </c>
      <c r="T6" s="189">
        <f t="shared" si="7"/>
        <v>-33</v>
      </c>
      <c r="U6" s="189">
        <f t="shared" si="8"/>
        <v>4</v>
      </c>
    </row>
    <row r="7" spans="1:21" x14ac:dyDescent="0.25">
      <c r="A7" s="75">
        <v>2004</v>
      </c>
      <c r="B7" s="22">
        <f>'2004'!N14</f>
        <v>5</v>
      </c>
      <c r="C7" s="28" t="str">
        <f>'2004'!P14</f>
        <v>caglan</v>
      </c>
      <c r="D7" s="22">
        <f>'2004'!Q14</f>
        <v>12</v>
      </c>
      <c r="E7" s="22">
        <f>'2004'!R14</f>
        <v>3</v>
      </c>
      <c r="F7" s="22">
        <f>'2004'!S14</f>
        <v>1</v>
      </c>
      <c r="G7" s="22">
        <f>'2004'!T14</f>
        <v>8</v>
      </c>
      <c r="H7" s="22">
        <f>'2004'!U14</f>
        <v>18</v>
      </c>
      <c r="I7" s="22">
        <f>'2004'!V14</f>
        <v>36</v>
      </c>
      <c r="J7" s="22">
        <f>'2004'!W14</f>
        <v>-18</v>
      </c>
      <c r="K7" s="22">
        <f>'2004'!X14</f>
        <v>10</v>
      </c>
      <c r="M7" s="277" t="s">
        <v>167</v>
      </c>
      <c r="N7" s="189">
        <f t="shared" si="1"/>
        <v>26</v>
      </c>
      <c r="O7" s="189">
        <f t="shared" si="2"/>
        <v>10</v>
      </c>
      <c r="P7" s="189">
        <f t="shared" si="3"/>
        <v>5</v>
      </c>
      <c r="Q7" s="189">
        <f t="shared" si="4"/>
        <v>11</v>
      </c>
      <c r="R7" s="189">
        <f t="shared" si="5"/>
        <v>40</v>
      </c>
      <c r="S7" s="189">
        <f t="shared" si="6"/>
        <v>33</v>
      </c>
      <c r="T7" s="189">
        <f t="shared" si="7"/>
        <v>7</v>
      </c>
      <c r="U7" s="189">
        <f t="shared" si="8"/>
        <v>35</v>
      </c>
    </row>
    <row r="8" spans="1:21" x14ac:dyDescent="0.25">
      <c r="A8" s="75">
        <v>2004</v>
      </c>
      <c r="B8" s="22">
        <f>'2004'!N15</f>
        <v>6</v>
      </c>
      <c r="C8" s="28" t="str">
        <f>'2004'!P15</f>
        <v>Big Brother LS</v>
      </c>
      <c r="D8" s="22">
        <f>'2004'!Q15</f>
        <v>12</v>
      </c>
      <c r="E8" s="22">
        <f>'2004'!R15</f>
        <v>3</v>
      </c>
      <c r="F8" s="22">
        <f>'2004'!S15</f>
        <v>0</v>
      </c>
      <c r="G8" s="22">
        <f>'2004'!T15</f>
        <v>9</v>
      </c>
      <c r="H8" s="22">
        <f>'2004'!U15</f>
        <v>21</v>
      </c>
      <c r="I8" s="22">
        <f>'2004'!V15</f>
        <v>35</v>
      </c>
      <c r="J8" s="22">
        <f>'2004'!W15</f>
        <v>-14</v>
      </c>
      <c r="K8" s="22">
        <f>'2004'!X15</f>
        <v>9</v>
      </c>
      <c r="M8" s="277" t="s">
        <v>246</v>
      </c>
      <c r="N8" s="189">
        <f t="shared" si="1"/>
        <v>28</v>
      </c>
      <c r="O8" s="189">
        <f t="shared" si="2"/>
        <v>1</v>
      </c>
      <c r="P8" s="189">
        <f t="shared" si="3"/>
        <v>3</v>
      </c>
      <c r="Q8" s="189">
        <f t="shared" si="4"/>
        <v>24</v>
      </c>
      <c r="R8" s="189">
        <f t="shared" si="5"/>
        <v>15</v>
      </c>
      <c r="S8" s="189">
        <f t="shared" si="6"/>
        <v>83</v>
      </c>
      <c r="T8" s="189">
        <f t="shared" si="7"/>
        <v>-68</v>
      </c>
      <c r="U8" s="189">
        <f t="shared" si="8"/>
        <v>6</v>
      </c>
    </row>
    <row r="9" spans="1:21" x14ac:dyDescent="0.25">
      <c r="A9" s="75">
        <v>2004</v>
      </c>
      <c r="B9" s="22">
        <f>'2004'!N16</f>
        <v>7</v>
      </c>
      <c r="C9" s="28" t="str">
        <f>'2004'!P16</f>
        <v>Metzger</v>
      </c>
      <c r="D9" s="22">
        <f>'2004'!Q16</f>
        <v>12</v>
      </c>
      <c r="E9" s="22">
        <f>'2004'!R16</f>
        <v>2</v>
      </c>
      <c r="F9" s="22">
        <f>'2004'!S16</f>
        <v>2</v>
      </c>
      <c r="G9" s="22">
        <f>'2004'!T16</f>
        <v>8</v>
      </c>
      <c r="H9" s="22">
        <f>'2004'!U16</f>
        <v>21</v>
      </c>
      <c r="I9" s="22">
        <f>'2004'!V16</f>
        <v>36</v>
      </c>
      <c r="J9" s="22">
        <f>'2004'!W16</f>
        <v>-15</v>
      </c>
      <c r="K9" s="22">
        <f>'2004'!X16</f>
        <v>8</v>
      </c>
      <c r="M9" s="277" t="s">
        <v>139</v>
      </c>
      <c r="N9" s="189">
        <f t="shared" si="1"/>
        <v>160</v>
      </c>
      <c r="O9" s="189">
        <f t="shared" si="2"/>
        <v>110</v>
      </c>
      <c r="P9" s="189">
        <f t="shared" si="3"/>
        <v>21</v>
      </c>
      <c r="Q9" s="189">
        <f t="shared" si="4"/>
        <v>29</v>
      </c>
      <c r="R9" s="189">
        <f t="shared" si="5"/>
        <v>501</v>
      </c>
      <c r="S9" s="189">
        <f t="shared" si="6"/>
        <v>196</v>
      </c>
      <c r="T9" s="189">
        <f t="shared" si="7"/>
        <v>305</v>
      </c>
      <c r="U9" s="189">
        <f t="shared" si="8"/>
        <v>351</v>
      </c>
    </row>
    <row r="10" spans="1:21" x14ac:dyDescent="0.25">
      <c r="A10" s="75">
        <v>2005</v>
      </c>
      <c r="B10" s="22">
        <f>'2005'!N10</f>
        <v>1</v>
      </c>
      <c r="C10" s="28" t="str">
        <f>'2005'!P10</f>
        <v>Redhair</v>
      </c>
      <c r="D10" s="28">
        <f>'2005'!Q10</f>
        <v>8</v>
      </c>
      <c r="E10" s="28">
        <f>'2005'!R10</f>
        <v>6</v>
      </c>
      <c r="F10" s="28">
        <f>'2005'!S10</f>
        <v>1</v>
      </c>
      <c r="G10" s="28">
        <f>'2005'!T10</f>
        <v>1</v>
      </c>
      <c r="H10" s="28">
        <f>'2005'!U10</f>
        <v>20</v>
      </c>
      <c r="I10" s="28">
        <f>'2005'!V10</f>
        <v>7</v>
      </c>
      <c r="J10" s="28">
        <f>'2005'!W10</f>
        <v>13</v>
      </c>
      <c r="K10" s="28">
        <f>'2005'!X10</f>
        <v>19</v>
      </c>
      <c r="M10" s="277" t="s">
        <v>151</v>
      </c>
      <c r="N10" s="189">
        <f t="shared" si="1"/>
        <v>188</v>
      </c>
      <c r="O10" s="189">
        <f t="shared" si="2"/>
        <v>110</v>
      </c>
      <c r="P10" s="189">
        <f t="shared" si="3"/>
        <v>33</v>
      </c>
      <c r="Q10" s="189">
        <f t="shared" si="4"/>
        <v>45</v>
      </c>
      <c r="R10" s="189">
        <f t="shared" si="5"/>
        <v>407</v>
      </c>
      <c r="S10" s="189">
        <f t="shared" si="6"/>
        <v>247</v>
      </c>
      <c r="T10" s="189">
        <f t="shared" si="7"/>
        <v>160</v>
      </c>
      <c r="U10" s="189">
        <f t="shared" si="8"/>
        <v>363</v>
      </c>
    </row>
    <row r="11" spans="1:21" x14ac:dyDescent="0.25">
      <c r="A11" s="75">
        <v>2005</v>
      </c>
      <c r="B11" s="28">
        <f>'2005'!N11</f>
        <v>2</v>
      </c>
      <c r="C11" s="28" t="str">
        <f>'2005'!P11</f>
        <v>Oli O</v>
      </c>
      <c r="D11" s="28">
        <f>'2005'!Q11</f>
        <v>8</v>
      </c>
      <c r="E11" s="28">
        <f>'2005'!R11</f>
        <v>5</v>
      </c>
      <c r="F11" s="28">
        <f>'2005'!S11</f>
        <v>1</v>
      </c>
      <c r="G11" s="28">
        <f>'2005'!T11</f>
        <v>2</v>
      </c>
      <c r="H11" s="28">
        <f>'2005'!U11</f>
        <v>16</v>
      </c>
      <c r="I11" s="28">
        <f>'2005'!V11</f>
        <v>10</v>
      </c>
      <c r="J11" s="28">
        <f>'2005'!W11</f>
        <v>6</v>
      </c>
      <c r="K11" s="28">
        <f>'2005'!X11</f>
        <v>16</v>
      </c>
      <c r="M11" s="277" t="s">
        <v>156</v>
      </c>
      <c r="N11" s="189">
        <f t="shared" si="1"/>
        <v>232</v>
      </c>
      <c r="O11" s="189">
        <f t="shared" si="2"/>
        <v>122</v>
      </c>
      <c r="P11" s="189">
        <f t="shared" si="3"/>
        <v>35</v>
      </c>
      <c r="Q11" s="189">
        <f t="shared" si="4"/>
        <v>75</v>
      </c>
      <c r="R11" s="189">
        <f t="shared" si="5"/>
        <v>547</v>
      </c>
      <c r="S11" s="189">
        <f t="shared" si="6"/>
        <v>375</v>
      </c>
      <c r="T11" s="189">
        <f t="shared" si="7"/>
        <v>172</v>
      </c>
      <c r="U11" s="189">
        <f t="shared" si="8"/>
        <v>401</v>
      </c>
    </row>
    <row r="12" spans="1:21" x14ac:dyDescent="0.25">
      <c r="A12" s="75">
        <v>2005</v>
      </c>
      <c r="B12" s="28">
        <f>'2005'!N12</f>
        <v>3</v>
      </c>
      <c r="C12" s="28" t="str">
        <f>'2005'!P12</f>
        <v>Obi-wan</v>
      </c>
      <c r="D12" s="28">
        <f>'2005'!Q12</f>
        <v>8</v>
      </c>
      <c r="E12" s="28">
        <f>'2005'!R12</f>
        <v>2</v>
      </c>
      <c r="F12" s="28">
        <f>'2005'!S12</f>
        <v>2</v>
      </c>
      <c r="G12" s="28">
        <f>'2005'!T12</f>
        <v>4</v>
      </c>
      <c r="H12" s="28">
        <f>'2005'!U12</f>
        <v>7</v>
      </c>
      <c r="I12" s="28">
        <f>'2005'!V12</f>
        <v>12</v>
      </c>
      <c r="J12" s="28">
        <f>'2005'!W12</f>
        <v>-5</v>
      </c>
      <c r="K12" s="28">
        <f>'2005'!X12</f>
        <v>8</v>
      </c>
      <c r="M12" s="277" t="s">
        <v>215</v>
      </c>
      <c r="N12" s="189">
        <f t="shared" si="1"/>
        <v>31</v>
      </c>
      <c r="O12" s="189">
        <f t="shared" si="2"/>
        <v>9</v>
      </c>
      <c r="P12" s="189">
        <f t="shared" si="3"/>
        <v>6</v>
      </c>
      <c r="Q12" s="189">
        <f t="shared" si="4"/>
        <v>16</v>
      </c>
      <c r="R12" s="189">
        <f t="shared" si="5"/>
        <v>38</v>
      </c>
      <c r="S12" s="189">
        <f t="shared" si="6"/>
        <v>62</v>
      </c>
      <c r="T12" s="189">
        <f t="shared" si="7"/>
        <v>-24</v>
      </c>
      <c r="U12" s="189">
        <f t="shared" si="8"/>
        <v>33</v>
      </c>
    </row>
    <row r="13" spans="1:21" x14ac:dyDescent="0.25">
      <c r="A13" s="75">
        <v>2005</v>
      </c>
      <c r="B13" s="28">
        <f>'2005'!N13</f>
        <v>4</v>
      </c>
      <c r="C13" s="28" t="str">
        <f>'2005'!P13</f>
        <v>Metzger</v>
      </c>
      <c r="D13" s="28">
        <f>'2005'!Q13</f>
        <v>8</v>
      </c>
      <c r="E13" s="28">
        <f>'2005'!R13</f>
        <v>1</v>
      </c>
      <c r="F13" s="28">
        <f>'2005'!S13</f>
        <v>3</v>
      </c>
      <c r="G13" s="28">
        <f>'2005'!T13</f>
        <v>4</v>
      </c>
      <c r="H13" s="28">
        <f>'2005'!U13</f>
        <v>6</v>
      </c>
      <c r="I13" s="28">
        <f>'2005'!V13</f>
        <v>11</v>
      </c>
      <c r="J13" s="28">
        <f>'2005'!W13</f>
        <v>-5</v>
      </c>
      <c r="K13" s="28">
        <f>'2005'!X13</f>
        <v>6</v>
      </c>
      <c r="M13" s="277" t="s">
        <v>305</v>
      </c>
      <c r="N13" s="189">
        <f t="shared" si="1"/>
        <v>70</v>
      </c>
      <c r="O13" s="189">
        <f t="shared" si="2"/>
        <v>35</v>
      </c>
      <c r="P13" s="189">
        <f t="shared" si="3"/>
        <v>14</v>
      </c>
      <c r="Q13" s="189">
        <f t="shared" si="4"/>
        <v>21</v>
      </c>
      <c r="R13" s="189">
        <f t="shared" si="5"/>
        <v>181</v>
      </c>
      <c r="S13" s="189">
        <f t="shared" si="6"/>
        <v>126</v>
      </c>
      <c r="T13" s="189">
        <f t="shared" si="7"/>
        <v>55</v>
      </c>
      <c r="U13" s="189">
        <f t="shared" si="8"/>
        <v>119</v>
      </c>
    </row>
    <row r="14" spans="1:21" x14ac:dyDescent="0.25">
      <c r="A14" s="75">
        <v>2005</v>
      </c>
      <c r="B14" s="28">
        <f>'2005'!N14</f>
        <v>5</v>
      </c>
      <c r="C14" s="28" t="str">
        <f>'2005'!P14</f>
        <v>ElMichaJ</v>
      </c>
      <c r="D14" s="28">
        <f>'2005'!Q14</f>
        <v>8</v>
      </c>
      <c r="E14" s="28">
        <f>'2005'!R14</f>
        <v>1</v>
      </c>
      <c r="F14" s="28">
        <f>'2005'!S14</f>
        <v>3</v>
      </c>
      <c r="G14" s="28">
        <f>'2005'!T14</f>
        <v>4</v>
      </c>
      <c r="H14" s="28">
        <f>'2005'!U14</f>
        <v>10</v>
      </c>
      <c r="I14" s="28">
        <f>'2005'!V14</f>
        <v>19</v>
      </c>
      <c r="J14" s="28">
        <f>'2005'!W14</f>
        <v>-9</v>
      </c>
      <c r="K14" s="28">
        <f>'2005'!X14</f>
        <v>6</v>
      </c>
      <c r="M14" s="277" t="s">
        <v>40</v>
      </c>
      <c r="N14" s="189">
        <f t="shared" si="1"/>
        <v>12</v>
      </c>
      <c r="O14" s="189">
        <f t="shared" si="2"/>
        <v>3</v>
      </c>
      <c r="P14" s="189">
        <f t="shared" si="3"/>
        <v>0</v>
      </c>
      <c r="Q14" s="189">
        <f t="shared" si="4"/>
        <v>9</v>
      </c>
      <c r="R14" s="189">
        <f t="shared" si="5"/>
        <v>21</v>
      </c>
      <c r="S14" s="189">
        <f t="shared" si="6"/>
        <v>35</v>
      </c>
      <c r="T14" s="189">
        <f t="shared" si="7"/>
        <v>-14</v>
      </c>
      <c r="U14" s="189">
        <f t="shared" si="8"/>
        <v>9</v>
      </c>
    </row>
    <row r="15" spans="1:21" x14ac:dyDescent="0.25">
      <c r="A15" s="75">
        <v>2006</v>
      </c>
      <c r="B15" s="28">
        <f>'2006'!N10</f>
        <v>1</v>
      </c>
      <c r="C15" s="28" t="str">
        <f>'2006'!P10</f>
        <v>Playaveli</v>
      </c>
      <c r="D15" s="28">
        <f>'2006'!Q10</f>
        <v>14</v>
      </c>
      <c r="E15" s="28">
        <f>'2006'!R10</f>
        <v>10</v>
      </c>
      <c r="F15" s="28">
        <f>'2006'!S10</f>
        <v>1</v>
      </c>
      <c r="G15" s="28">
        <f>'2006'!T10</f>
        <v>3</v>
      </c>
      <c r="H15" s="28">
        <f>'2006'!U10</f>
        <v>34</v>
      </c>
      <c r="I15" s="28">
        <f>'2006'!V10</f>
        <v>16</v>
      </c>
      <c r="J15" s="28">
        <f>'2006'!W10</f>
        <v>18</v>
      </c>
      <c r="K15" s="28">
        <f>'2006'!X10</f>
        <v>31</v>
      </c>
      <c r="M15" s="277" t="s">
        <v>132</v>
      </c>
      <c r="N15" s="189">
        <f t="shared" si="1"/>
        <v>298</v>
      </c>
      <c r="O15" s="189">
        <f t="shared" si="2"/>
        <v>234</v>
      </c>
      <c r="P15" s="189">
        <f t="shared" si="3"/>
        <v>37</v>
      </c>
      <c r="Q15" s="189">
        <f t="shared" si="4"/>
        <v>27</v>
      </c>
      <c r="R15" s="189">
        <f t="shared" si="5"/>
        <v>943</v>
      </c>
      <c r="S15" s="189">
        <f t="shared" si="6"/>
        <v>273</v>
      </c>
      <c r="T15" s="189">
        <f t="shared" si="7"/>
        <v>670</v>
      </c>
      <c r="U15" s="189">
        <f t="shared" si="8"/>
        <v>739</v>
      </c>
    </row>
    <row r="16" spans="1:21" x14ac:dyDescent="0.25">
      <c r="A16" s="75">
        <v>2006</v>
      </c>
      <c r="B16" s="28">
        <f>'2006'!N11</f>
        <v>2</v>
      </c>
      <c r="C16" s="28" t="str">
        <f>'2006'!P11</f>
        <v>Redhair</v>
      </c>
      <c r="D16" s="28">
        <f>'2006'!Q11</f>
        <v>14</v>
      </c>
      <c r="E16" s="28">
        <f>'2006'!R11</f>
        <v>7</v>
      </c>
      <c r="F16" s="28">
        <f>'2006'!S11</f>
        <v>4</v>
      </c>
      <c r="G16" s="28">
        <f>'2006'!T11</f>
        <v>3</v>
      </c>
      <c r="H16" s="28">
        <f>'2006'!U11</f>
        <v>31</v>
      </c>
      <c r="I16" s="28">
        <f>'2006'!V11</f>
        <v>19</v>
      </c>
      <c r="J16" s="28">
        <f>'2006'!W11</f>
        <v>12</v>
      </c>
      <c r="K16" s="28">
        <f>'2006'!X11</f>
        <v>25</v>
      </c>
      <c r="M16" s="277" t="s">
        <v>110</v>
      </c>
      <c r="N16" s="189">
        <f t="shared" si="1"/>
        <v>319</v>
      </c>
      <c r="O16" s="189">
        <f t="shared" si="2"/>
        <v>192</v>
      </c>
      <c r="P16" s="189">
        <f t="shared" si="3"/>
        <v>55</v>
      </c>
      <c r="Q16" s="189">
        <f t="shared" si="4"/>
        <v>72</v>
      </c>
      <c r="R16" s="189">
        <f t="shared" si="5"/>
        <v>921</v>
      </c>
      <c r="S16" s="189">
        <f t="shared" si="6"/>
        <v>431</v>
      </c>
      <c r="T16" s="189">
        <f t="shared" si="7"/>
        <v>490</v>
      </c>
      <c r="U16" s="189">
        <f t="shared" si="8"/>
        <v>631</v>
      </c>
    </row>
    <row r="17" spans="1:21" x14ac:dyDescent="0.25">
      <c r="A17" s="75">
        <v>2006</v>
      </c>
      <c r="B17" s="28">
        <f>'2006'!N12</f>
        <v>3</v>
      </c>
      <c r="C17" s="28" t="str">
        <f>'2006'!P12</f>
        <v>Eleven</v>
      </c>
      <c r="D17" s="28">
        <f>'2006'!Q12</f>
        <v>14</v>
      </c>
      <c r="E17" s="28">
        <f>'2006'!R12</f>
        <v>8</v>
      </c>
      <c r="F17" s="28">
        <f>'2006'!S12</f>
        <v>3</v>
      </c>
      <c r="G17" s="28">
        <f>'2006'!T12</f>
        <v>3</v>
      </c>
      <c r="H17" s="28">
        <f>'2006'!U12</f>
        <v>25</v>
      </c>
      <c r="I17" s="28">
        <f>'2006'!V12</f>
        <v>18</v>
      </c>
      <c r="J17" s="28">
        <f>'2006'!W12</f>
        <v>7</v>
      </c>
      <c r="K17" s="28">
        <f>'2006'!X12</f>
        <v>27</v>
      </c>
      <c r="M17" s="277" t="s">
        <v>318</v>
      </c>
      <c r="N17" s="189">
        <f t="shared" si="1"/>
        <v>40</v>
      </c>
      <c r="O17" s="189">
        <f t="shared" si="2"/>
        <v>1</v>
      </c>
      <c r="P17" s="189">
        <f t="shared" si="3"/>
        <v>0</v>
      </c>
      <c r="Q17" s="189">
        <f t="shared" si="4"/>
        <v>39</v>
      </c>
      <c r="R17" s="189">
        <f t="shared" si="5"/>
        <v>11</v>
      </c>
      <c r="S17" s="189">
        <f t="shared" si="6"/>
        <v>272</v>
      </c>
      <c r="T17" s="189">
        <f t="shared" si="7"/>
        <v>-261</v>
      </c>
      <c r="U17" s="189">
        <f t="shared" si="8"/>
        <v>3</v>
      </c>
    </row>
    <row r="18" spans="1:21" x14ac:dyDescent="0.25">
      <c r="A18" s="75">
        <v>2006</v>
      </c>
      <c r="B18" s="28">
        <f>'2006'!N13</f>
        <v>4</v>
      </c>
      <c r="C18" s="28" t="str">
        <f>'2006'!P13</f>
        <v>Schulle</v>
      </c>
      <c r="D18" s="28">
        <f>'2006'!Q13</f>
        <v>14</v>
      </c>
      <c r="E18" s="28">
        <f>'2006'!R13</f>
        <v>5</v>
      </c>
      <c r="F18" s="28">
        <f>'2006'!S13</f>
        <v>4</v>
      </c>
      <c r="G18" s="28">
        <f>'2006'!T13</f>
        <v>5</v>
      </c>
      <c r="H18" s="28">
        <f>'2006'!U13</f>
        <v>21</v>
      </c>
      <c r="I18" s="28">
        <f>'2006'!V13</f>
        <v>29</v>
      </c>
      <c r="J18" s="28">
        <f>'2006'!W13</f>
        <v>-8</v>
      </c>
      <c r="K18" s="28">
        <f>'2006'!X13</f>
        <v>19</v>
      </c>
      <c r="M18" s="277" t="s">
        <v>94</v>
      </c>
      <c r="N18" s="189">
        <f t="shared" si="1"/>
        <v>304</v>
      </c>
      <c r="O18" s="189">
        <f t="shared" si="2"/>
        <v>160</v>
      </c>
      <c r="P18" s="189">
        <f t="shared" si="3"/>
        <v>62</v>
      </c>
      <c r="Q18" s="189">
        <f t="shared" si="4"/>
        <v>82</v>
      </c>
      <c r="R18" s="189">
        <f t="shared" si="5"/>
        <v>612</v>
      </c>
      <c r="S18" s="189">
        <f t="shared" si="6"/>
        <v>380</v>
      </c>
      <c r="T18" s="189">
        <f t="shared" si="7"/>
        <v>232</v>
      </c>
      <c r="U18" s="189">
        <f t="shared" si="8"/>
        <v>542</v>
      </c>
    </row>
    <row r="19" spans="1:21" x14ac:dyDescent="0.25">
      <c r="A19" s="75">
        <v>2006</v>
      </c>
      <c r="B19" s="28">
        <f>'2006'!N14</f>
        <v>5</v>
      </c>
      <c r="C19" s="28" t="str">
        <f>'2006'!P14</f>
        <v>Metzger</v>
      </c>
      <c r="D19" s="28">
        <f>'2006'!Q14</f>
        <v>10</v>
      </c>
      <c r="E19" s="28">
        <f>'2006'!R14</f>
        <v>4</v>
      </c>
      <c r="F19" s="28">
        <f>'2006'!S14</f>
        <v>2</v>
      </c>
      <c r="G19" s="28">
        <f>'2006'!T14</f>
        <v>4</v>
      </c>
      <c r="H19" s="28">
        <f>'2006'!U14</f>
        <v>13</v>
      </c>
      <c r="I19" s="28">
        <f>'2006'!V14</f>
        <v>11</v>
      </c>
      <c r="J19" s="28">
        <f>'2006'!W14</f>
        <v>2</v>
      </c>
      <c r="K19" s="28">
        <f>'2006'!X14</f>
        <v>14</v>
      </c>
      <c r="M19" s="277" t="s">
        <v>169</v>
      </c>
      <c r="N19" s="189">
        <f t="shared" si="1"/>
        <v>132</v>
      </c>
      <c r="O19" s="189">
        <f t="shared" si="2"/>
        <v>53</v>
      </c>
      <c r="P19" s="189">
        <f t="shared" si="3"/>
        <v>17</v>
      </c>
      <c r="Q19" s="189">
        <f t="shared" si="4"/>
        <v>62</v>
      </c>
      <c r="R19" s="189">
        <f t="shared" si="5"/>
        <v>266</v>
      </c>
      <c r="S19" s="189">
        <f t="shared" si="6"/>
        <v>291</v>
      </c>
      <c r="T19" s="189">
        <f t="shared" si="7"/>
        <v>-25</v>
      </c>
      <c r="U19" s="189">
        <f t="shared" si="8"/>
        <v>176</v>
      </c>
    </row>
    <row r="20" spans="1:21" x14ac:dyDescent="0.25">
      <c r="A20" s="75">
        <v>2006</v>
      </c>
      <c r="B20" s="28">
        <f>'2006'!N15</f>
        <v>6</v>
      </c>
      <c r="C20" s="28" t="str">
        <f>'2006'!P15</f>
        <v>Swoozh</v>
      </c>
      <c r="D20" s="28">
        <f>'2006'!Q15</f>
        <v>10</v>
      </c>
      <c r="E20" s="28">
        <f>'2006'!R15</f>
        <v>4</v>
      </c>
      <c r="F20" s="28">
        <f>'2006'!S15</f>
        <v>0</v>
      </c>
      <c r="G20" s="28">
        <f>'2006'!T15</f>
        <v>6</v>
      </c>
      <c r="H20" s="28">
        <f>'2006'!U15</f>
        <v>17</v>
      </c>
      <c r="I20" s="28">
        <f>'2006'!V15</f>
        <v>24</v>
      </c>
      <c r="J20" s="28">
        <f>'2006'!W15</f>
        <v>-7</v>
      </c>
      <c r="K20" s="28">
        <f>'2006'!X15</f>
        <v>12</v>
      </c>
      <c r="M20" s="277" t="s">
        <v>225</v>
      </c>
      <c r="N20" s="189">
        <f t="shared" si="1"/>
        <v>14</v>
      </c>
      <c r="O20" s="189">
        <f t="shared" si="2"/>
        <v>0</v>
      </c>
      <c r="P20" s="189">
        <f t="shared" si="3"/>
        <v>0</v>
      </c>
      <c r="Q20" s="189">
        <f t="shared" si="4"/>
        <v>14</v>
      </c>
      <c r="R20" s="189">
        <f t="shared" si="5"/>
        <v>8</v>
      </c>
      <c r="S20" s="189">
        <f t="shared" si="6"/>
        <v>53</v>
      </c>
      <c r="T20" s="189">
        <f t="shared" si="7"/>
        <v>-45</v>
      </c>
      <c r="U20" s="189">
        <f t="shared" si="8"/>
        <v>0</v>
      </c>
    </row>
    <row r="21" spans="1:21" x14ac:dyDescent="0.25">
      <c r="A21" s="75">
        <v>2006</v>
      </c>
      <c r="B21" s="28">
        <f>'2006'!N16</f>
        <v>7</v>
      </c>
      <c r="C21" s="28" t="str">
        <f>'2006'!P16</f>
        <v>Tubalardo</v>
      </c>
      <c r="D21" s="28">
        <f>'2006'!Q16</f>
        <v>10</v>
      </c>
      <c r="E21" s="28">
        <f>'2006'!R16</f>
        <v>2</v>
      </c>
      <c r="F21" s="28">
        <f>'2006'!S16</f>
        <v>4</v>
      </c>
      <c r="G21" s="28">
        <f>'2006'!T16</f>
        <v>4</v>
      </c>
      <c r="H21" s="28">
        <f>'2006'!U16</f>
        <v>9</v>
      </c>
      <c r="I21" s="28">
        <f>'2006'!V16</f>
        <v>13</v>
      </c>
      <c r="J21" s="28">
        <f>'2006'!W16</f>
        <v>-4</v>
      </c>
      <c r="K21" s="28">
        <f>'2006'!X16</f>
        <v>10</v>
      </c>
      <c r="M21" s="277" t="s">
        <v>39</v>
      </c>
      <c r="N21" s="189">
        <f t="shared" si="1"/>
        <v>12</v>
      </c>
      <c r="O21" s="189">
        <f t="shared" si="2"/>
        <v>3</v>
      </c>
      <c r="P21" s="189">
        <f t="shared" si="3"/>
        <v>1</v>
      </c>
      <c r="Q21" s="189">
        <f t="shared" si="4"/>
        <v>8</v>
      </c>
      <c r="R21" s="189">
        <f t="shared" si="5"/>
        <v>18</v>
      </c>
      <c r="S21" s="189">
        <f t="shared" si="6"/>
        <v>36</v>
      </c>
      <c r="T21" s="189">
        <f t="shared" si="7"/>
        <v>-18</v>
      </c>
      <c r="U21" s="189">
        <f t="shared" si="8"/>
        <v>10</v>
      </c>
    </row>
    <row r="22" spans="1:21" x14ac:dyDescent="0.25">
      <c r="A22" s="75">
        <v>2006</v>
      </c>
      <c r="B22" s="28">
        <f>'2006'!N17</f>
        <v>8</v>
      </c>
      <c r="C22" s="28" t="str">
        <f>'2006'!P17</f>
        <v>Nakkeost</v>
      </c>
      <c r="D22" s="28">
        <f>'2006'!Q17</f>
        <v>10</v>
      </c>
      <c r="E22" s="28">
        <f>'2006'!R17</f>
        <v>2</v>
      </c>
      <c r="F22" s="28">
        <f>'2006'!S17</f>
        <v>3</v>
      </c>
      <c r="G22" s="28">
        <f>'2006'!T17</f>
        <v>5</v>
      </c>
      <c r="H22" s="28">
        <f>'2006'!U17</f>
        <v>13</v>
      </c>
      <c r="I22" s="28">
        <f>'2006'!V17</f>
        <v>17</v>
      </c>
      <c r="J22" s="28">
        <f>'2006'!W17</f>
        <v>-4</v>
      </c>
      <c r="K22" s="28">
        <f>'2006'!X17</f>
        <v>9</v>
      </c>
      <c r="M22" s="277" t="s">
        <v>188</v>
      </c>
      <c r="N22" s="189">
        <f t="shared" si="1"/>
        <v>10</v>
      </c>
      <c r="O22" s="189">
        <f t="shared" si="2"/>
        <v>1</v>
      </c>
      <c r="P22" s="189">
        <f t="shared" si="3"/>
        <v>0</v>
      </c>
      <c r="Q22" s="189">
        <f t="shared" si="4"/>
        <v>9</v>
      </c>
      <c r="R22" s="189">
        <f t="shared" si="5"/>
        <v>9</v>
      </c>
      <c r="S22" s="189">
        <f t="shared" si="6"/>
        <v>35</v>
      </c>
      <c r="T22" s="189">
        <f t="shared" si="7"/>
        <v>-26</v>
      </c>
      <c r="U22" s="189">
        <f t="shared" si="8"/>
        <v>3</v>
      </c>
    </row>
    <row r="23" spans="1:21" x14ac:dyDescent="0.25">
      <c r="A23" s="75">
        <v>2006</v>
      </c>
      <c r="B23" s="28">
        <f>'2006'!N18</f>
        <v>9</v>
      </c>
      <c r="C23" s="28" t="str">
        <f>'2006'!P18</f>
        <v>Oli O</v>
      </c>
      <c r="D23" s="28">
        <f>'2006'!Q18</f>
        <v>8</v>
      </c>
      <c r="E23" s="28">
        <f>'2006'!R18</f>
        <v>1</v>
      </c>
      <c r="F23" s="28">
        <f>'2006'!S18</f>
        <v>3</v>
      </c>
      <c r="G23" s="28">
        <f>'2006'!T18</f>
        <v>4</v>
      </c>
      <c r="H23" s="28">
        <f>'2006'!U18</f>
        <v>7</v>
      </c>
      <c r="I23" s="28">
        <f>'2006'!V18</f>
        <v>10</v>
      </c>
      <c r="J23" s="28">
        <f>'2006'!W18</f>
        <v>-3</v>
      </c>
      <c r="K23" s="28">
        <f>'2006'!X18</f>
        <v>6</v>
      </c>
      <c r="M23" s="277" t="s">
        <v>258</v>
      </c>
      <c r="N23" s="189">
        <f t="shared" si="1"/>
        <v>16</v>
      </c>
      <c r="O23" s="189">
        <f t="shared" si="2"/>
        <v>3</v>
      </c>
      <c r="P23" s="189">
        <f t="shared" si="3"/>
        <v>2</v>
      </c>
      <c r="Q23" s="189">
        <f t="shared" si="4"/>
        <v>11</v>
      </c>
      <c r="R23" s="189">
        <f t="shared" si="5"/>
        <v>19</v>
      </c>
      <c r="S23" s="189">
        <f t="shared" si="6"/>
        <v>44</v>
      </c>
      <c r="T23" s="189">
        <f t="shared" si="7"/>
        <v>-25</v>
      </c>
      <c r="U23" s="189">
        <f t="shared" si="8"/>
        <v>11</v>
      </c>
    </row>
    <row r="24" spans="1:21" x14ac:dyDescent="0.25">
      <c r="A24" s="75">
        <v>2006</v>
      </c>
      <c r="B24" s="28">
        <f>'2006'!N19</f>
        <v>10</v>
      </c>
      <c r="C24" s="28" t="str">
        <f>'2006'!P19</f>
        <v>ElMichaJ</v>
      </c>
      <c r="D24" s="28">
        <f>'2006'!Q19</f>
        <v>8</v>
      </c>
      <c r="E24" s="28">
        <f>'2006'!R19</f>
        <v>1</v>
      </c>
      <c r="F24" s="28">
        <f>'2006'!S19</f>
        <v>0</v>
      </c>
      <c r="G24" s="28">
        <f>'2006'!T19</f>
        <v>7</v>
      </c>
      <c r="H24" s="28">
        <f>'2006'!U19</f>
        <v>6</v>
      </c>
      <c r="I24" s="28">
        <f>'2006'!V19</f>
        <v>19</v>
      </c>
      <c r="J24" s="28">
        <f>'2006'!W19</f>
        <v>-13</v>
      </c>
      <c r="K24" s="28">
        <f>'2006'!X19</f>
        <v>3</v>
      </c>
      <c r="M24" s="277" t="s">
        <v>186</v>
      </c>
      <c r="N24" s="189">
        <f t="shared" si="1"/>
        <v>12</v>
      </c>
      <c r="O24" s="189">
        <f t="shared" si="2"/>
        <v>1</v>
      </c>
      <c r="P24" s="189">
        <f t="shared" si="3"/>
        <v>1</v>
      </c>
      <c r="Q24" s="189">
        <f t="shared" si="4"/>
        <v>10</v>
      </c>
      <c r="R24" s="189">
        <f t="shared" si="5"/>
        <v>10</v>
      </c>
      <c r="S24" s="189">
        <f t="shared" si="6"/>
        <v>51</v>
      </c>
      <c r="T24" s="189">
        <f t="shared" si="7"/>
        <v>-41</v>
      </c>
      <c r="U24" s="189">
        <f t="shared" si="8"/>
        <v>4</v>
      </c>
    </row>
    <row r="25" spans="1:21" x14ac:dyDescent="0.25">
      <c r="A25" s="75">
        <v>2007</v>
      </c>
      <c r="B25" s="22">
        <f>'2007'!N10</f>
        <v>1</v>
      </c>
      <c r="C25" s="28" t="str">
        <f>'2007'!P10</f>
        <v>Playaveli</v>
      </c>
      <c r="D25" s="28">
        <f>'2007'!Q10</f>
        <v>23</v>
      </c>
      <c r="E25" s="28">
        <f>'2007'!R10</f>
        <v>17</v>
      </c>
      <c r="F25" s="28">
        <f>'2007'!S10</f>
        <v>5</v>
      </c>
      <c r="G25" s="28">
        <f>'2007'!T10</f>
        <v>1</v>
      </c>
      <c r="H25" s="28">
        <f>'2007'!U10</f>
        <v>64</v>
      </c>
      <c r="I25" s="28">
        <f>'2007'!V10</f>
        <v>16</v>
      </c>
      <c r="J25" s="28">
        <f>'2007'!W10</f>
        <v>48</v>
      </c>
      <c r="K25" s="28">
        <f>'2007'!X10</f>
        <v>56</v>
      </c>
      <c r="M25" s="277" t="s">
        <v>262</v>
      </c>
      <c r="N25" s="189">
        <f t="shared" si="1"/>
        <v>16</v>
      </c>
      <c r="O25" s="189">
        <f t="shared" si="2"/>
        <v>0</v>
      </c>
      <c r="P25" s="189">
        <f t="shared" si="3"/>
        <v>2</v>
      </c>
      <c r="Q25" s="189">
        <f t="shared" si="4"/>
        <v>14</v>
      </c>
      <c r="R25" s="189">
        <f t="shared" si="5"/>
        <v>4</v>
      </c>
      <c r="S25" s="189">
        <f t="shared" si="6"/>
        <v>66</v>
      </c>
      <c r="T25" s="189">
        <f t="shared" si="7"/>
        <v>-62</v>
      </c>
      <c r="U25" s="189">
        <f t="shared" si="8"/>
        <v>2</v>
      </c>
    </row>
    <row r="26" spans="1:21" x14ac:dyDescent="0.25">
      <c r="A26" s="75">
        <v>2007</v>
      </c>
      <c r="B26" s="28">
        <f>'2007'!N11</f>
        <v>2</v>
      </c>
      <c r="C26" s="28" t="str">
        <f>'2007'!P11</f>
        <v>Lucaa83</v>
      </c>
      <c r="D26" s="28">
        <f>'2007'!Q11</f>
        <v>24</v>
      </c>
      <c r="E26" s="28">
        <f>'2007'!R11</f>
        <v>14</v>
      </c>
      <c r="F26" s="28">
        <f>'2007'!S11</f>
        <v>5</v>
      </c>
      <c r="G26" s="28">
        <f>'2007'!T11</f>
        <v>5</v>
      </c>
      <c r="H26" s="28">
        <f>'2007'!U11</f>
        <v>62</v>
      </c>
      <c r="I26" s="28">
        <f>'2007'!V11</f>
        <v>18</v>
      </c>
      <c r="J26" s="28">
        <f>'2007'!W11</f>
        <v>44</v>
      </c>
      <c r="K26" s="28">
        <f>'2007'!X11</f>
        <v>47</v>
      </c>
      <c r="M26" s="277" t="s">
        <v>272</v>
      </c>
      <c r="N26" s="189">
        <f t="shared" si="1"/>
        <v>16</v>
      </c>
      <c r="O26" s="189">
        <f t="shared" si="2"/>
        <v>0</v>
      </c>
      <c r="P26" s="189">
        <f t="shared" si="3"/>
        <v>1</v>
      </c>
      <c r="Q26" s="189">
        <f t="shared" si="4"/>
        <v>15</v>
      </c>
      <c r="R26" s="189">
        <f t="shared" si="5"/>
        <v>7</v>
      </c>
      <c r="S26" s="189">
        <f t="shared" si="6"/>
        <v>88</v>
      </c>
      <c r="T26" s="189">
        <f t="shared" si="7"/>
        <v>-81</v>
      </c>
      <c r="U26" s="189">
        <f t="shared" si="8"/>
        <v>1</v>
      </c>
    </row>
    <row r="27" spans="1:21" x14ac:dyDescent="0.25">
      <c r="A27" s="75">
        <v>2007</v>
      </c>
      <c r="B27" s="28">
        <f>'2007'!N12</f>
        <v>3</v>
      </c>
      <c r="C27" s="28" t="str">
        <f>'2007'!P12</f>
        <v>lobo</v>
      </c>
      <c r="D27" s="28">
        <f>'2007'!Q12</f>
        <v>22</v>
      </c>
      <c r="E27" s="28">
        <f>'2007'!R12</f>
        <v>10</v>
      </c>
      <c r="F27" s="28">
        <f>'2007'!S12</f>
        <v>4</v>
      </c>
      <c r="G27" s="28">
        <f>'2007'!T12</f>
        <v>8</v>
      </c>
      <c r="H27" s="28">
        <f>'2007'!U12</f>
        <v>53</v>
      </c>
      <c r="I27" s="28">
        <f>'2007'!V12</f>
        <v>41</v>
      </c>
      <c r="J27" s="28">
        <f>'2007'!W12</f>
        <v>12</v>
      </c>
      <c r="K27" s="28">
        <f>'2007'!X12</f>
        <v>34</v>
      </c>
      <c r="M27" s="277" t="s">
        <v>320</v>
      </c>
      <c r="N27" s="189">
        <f t="shared" si="1"/>
        <v>14</v>
      </c>
      <c r="O27" s="189">
        <f t="shared" si="2"/>
        <v>1</v>
      </c>
      <c r="P27" s="189">
        <f t="shared" si="3"/>
        <v>2</v>
      </c>
      <c r="Q27" s="189">
        <f t="shared" si="4"/>
        <v>11</v>
      </c>
      <c r="R27" s="189">
        <f t="shared" si="5"/>
        <v>12</v>
      </c>
      <c r="S27" s="189">
        <f t="shared" si="6"/>
        <v>51</v>
      </c>
      <c r="T27" s="189">
        <f t="shared" si="7"/>
        <v>-39</v>
      </c>
      <c r="U27" s="189">
        <f t="shared" si="8"/>
        <v>5</v>
      </c>
    </row>
    <row r="28" spans="1:21" x14ac:dyDescent="0.25">
      <c r="A28" s="75">
        <v>2007</v>
      </c>
      <c r="B28" s="28">
        <f>'2007'!N13</f>
        <v>4</v>
      </c>
      <c r="C28" s="28" t="str">
        <f>'2007'!P13</f>
        <v>Sasy</v>
      </c>
      <c r="D28" s="28">
        <f>'2007'!Q13</f>
        <v>23</v>
      </c>
      <c r="E28" s="28">
        <f>'2007'!R13</f>
        <v>12</v>
      </c>
      <c r="F28" s="28">
        <f>'2007'!S13</f>
        <v>4</v>
      </c>
      <c r="G28" s="28">
        <f>'2007'!T13</f>
        <v>7</v>
      </c>
      <c r="H28" s="28">
        <f>'2007'!U13</f>
        <v>40</v>
      </c>
      <c r="I28" s="28">
        <f>'2007'!V13</f>
        <v>35</v>
      </c>
      <c r="J28" s="28">
        <f>'2007'!W13</f>
        <v>5</v>
      </c>
      <c r="K28" s="28">
        <f>'2007'!X13</f>
        <v>40</v>
      </c>
      <c r="M28" s="277" t="s">
        <v>170</v>
      </c>
      <c r="N28" s="189">
        <f t="shared" si="1"/>
        <v>156</v>
      </c>
      <c r="O28" s="189">
        <f t="shared" si="2"/>
        <v>67</v>
      </c>
      <c r="P28" s="189">
        <f t="shared" si="3"/>
        <v>31</v>
      </c>
      <c r="Q28" s="189">
        <f t="shared" si="4"/>
        <v>58</v>
      </c>
      <c r="R28" s="189">
        <f t="shared" si="5"/>
        <v>305</v>
      </c>
      <c r="S28" s="189">
        <f t="shared" si="6"/>
        <v>274</v>
      </c>
      <c r="T28" s="189">
        <f t="shared" si="7"/>
        <v>31</v>
      </c>
      <c r="U28" s="189">
        <f t="shared" si="8"/>
        <v>232</v>
      </c>
    </row>
    <row r="29" spans="1:21" x14ac:dyDescent="0.25">
      <c r="A29" s="75">
        <v>2007</v>
      </c>
      <c r="B29" s="28">
        <f>'2007'!N14</f>
        <v>5</v>
      </c>
      <c r="C29" s="28" t="str">
        <f>'2007'!P14</f>
        <v>Coolio_Jack</v>
      </c>
      <c r="D29" s="28">
        <f>'2007'!Q14</f>
        <v>18</v>
      </c>
      <c r="E29" s="28">
        <f>'2007'!R14</f>
        <v>15</v>
      </c>
      <c r="F29" s="28">
        <f>'2007'!S14</f>
        <v>2</v>
      </c>
      <c r="G29" s="28">
        <f>'2007'!T14</f>
        <v>1</v>
      </c>
      <c r="H29" s="28">
        <f>'2007'!U14</f>
        <v>58</v>
      </c>
      <c r="I29" s="28">
        <f>'2007'!V14</f>
        <v>22</v>
      </c>
      <c r="J29" s="28">
        <f>'2007'!W14</f>
        <v>36</v>
      </c>
      <c r="K29" s="28">
        <f>'2007'!X14</f>
        <v>47</v>
      </c>
      <c r="M29" s="277" t="s">
        <v>324</v>
      </c>
      <c r="N29" s="189">
        <f t="shared" si="1"/>
        <v>16</v>
      </c>
      <c r="O29" s="189">
        <f t="shared" si="2"/>
        <v>2</v>
      </c>
      <c r="P29" s="189">
        <f t="shared" si="3"/>
        <v>2</v>
      </c>
      <c r="Q29" s="189">
        <f t="shared" si="4"/>
        <v>12</v>
      </c>
      <c r="R29" s="189">
        <f t="shared" si="5"/>
        <v>12</v>
      </c>
      <c r="S29" s="189">
        <f t="shared" si="6"/>
        <v>41</v>
      </c>
      <c r="T29" s="189">
        <f t="shared" si="7"/>
        <v>-29</v>
      </c>
      <c r="U29" s="189">
        <f t="shared" si="8"/>
        <v>8</v>
      </c>
    </row>
    <row r="30" spans="1:21" x14ac:dyDescent="0.25">
      <c r="A30" s="75">
        <v>2007</v>
      </c>
      <c r="B30" s="28">
        <f>'2007'!N15</f>
        <v>6</v>
      </c>
      <c r="C30" s="28" t="str">
        <f>'2007'!P15</f>
        <v>Nakkeost</v>
      </c>
      <c r="D30" s="28">
        <f>'2007'!Q15</f>
        <v>18</v>
      </c>
      <c r="E30" s="28">
        <f>'2007'!R15</f>
        <v>9</v>
      </c>
      <c r="F30" s="28">
        <f>'2007'!S15</f>
        <v>6</v>
      </c>
      <c r="G30" s="28">
        <f>'2007'!T15</f>
        <v>3</v>
      </c>
      <c r="H30" s="28">
        <f>'2007'!U15</f>
        <v>29</v>
      </c>
      <c r="I30" s="28">
        <f>'2007'!V15</f>
        <v>26</v>
      </c>
      <c r="J30" s="28">
        <f>'2007'!W15</f>
        <v>3</v>
      </c>
      <c r="K30" s="28">
        <f>'2007'!X15</f>
        <v>33</v>
      </c>
      <c r="M30" s="277" t="s">
        <v>102</v>
      </c>
      <c r="N30" s="189">
        <f t="shared" si="1"/>
        <v>26</v>
      </c>
      <c r="O30" s="189">
        <f t="shared" si="2"/>
        <v>2</v>
      </c>
      <c r="P30" s="189">
        <f t="shared" si="3"/>
        <v>2</v>
      </c>
      <c r="Q30" s="189">
        <f t="shared" si="4"/>
        <v>22</v>
      </c>
      <c r="R30" s="189">
        <f t="shared" si="5"/>
        <v>13</v>
      </c>
      <c r="S30" s="189">
        <f t="shared" si="6"/>
        <v>70</v>
      </c>
      <c r="T30" s="189">
        <f t="shared" si="7"/>
        <v>-57</v>
      </c>
      <c r="U30" s="189">
        <f t="shared" si="8"/>
        <v>8</v>
      </c>
    </row>
    <row r="31" spans="1:21" x14ac:dyDescent="0.25">
      <c r="A31" s="75">
        <v>2007</v>
      </c>
      <c r="B31" s="28">
        <f>'2007'!N16</f>
        <v>7</v>
      </c>
      <c r="C31" s="28" t="str">
        <f>'2007'!P16</f>
        <v>djowGer</v>
      </c>
      <c r="D31" s="28">
        <f>'2007'!Q16</f>
        <v>18</v>
      </c>
      <c r="E31" s="28">
        <f>'2007'!R16</f>
        <v>8</v>
      </c>
      <c r="F31" s="28">
        <f>'2007'!S16</f>
        <v>7</v>
      </c>
      <c r="G31" s="28">
        <f>'2007'!T16</f>
        <v>3</v>
      </c>
      <c r="H31" s="28">
        <f>'2007'!U16</f>
        <v>33</v>
      </c>
      <c r="I31" s="28">
        <f>'2007'!V16</f>
        <v>21</v>
      </c>
      <c r="J31" s="28">
        <f>'2007'!W16</f>
        <v>12</v>
      </c>
      <c r="K31" s="28">
        <f>'2007'!X16</f>
        <v>31</v>
      </c>
      <c r="M31" s="277" t="s">
        <v>82</v>
      </c>
      <c r="N31" s="189">
        <f t="shared" si="1"/>
        <v>34</v>
      </c>
      <c r="O31" s="189">
        <f t="shared" si="2"/>
        <v>30</v>
      </c>
      <c r="P31" s="189">
        <f t="shared" si="3"/>
        <v>2</v>
      </c>
      <c r="Q31" s="189">
        <f t="shared" si="4"/>
        <v>2</v>
      </c>
      <c r="R31" s="189">
        <f t="shared" si="5"/>
        <v>115</v>
      </c>
      <c r="S31" s="189">
        <f t="shared" si="6"/>
        <v>30</v>
      </c>
      <c r="T31" s="189">
        <f t="shared" si="7"/>
        <v>85</v>
      </c>
      <c r="U31" s="189">
        <f t="shared" si="8"/>
        <v>92</v>
      </c>
    </row>
    <row r="32" spans="1:21" x14ac:dyDescent="0.25">
      <c r="A32" s="75">
        <v>2007</v>
      </c>
      <c r="B32" s="28">
        <f>'2007'!N17</f>
        <v>8</v>
      </c>
      <c r="C32" s="28" t="str">
        <f>'2007'!P17</f>
        <v>GEO</v>
      </c>
      <c r="D32" s="28">
        <f>'2007'!Q17</f>
        <v>18</v>
      </c>
      <c r="E32" s="28">
        <f>'2007'!R17</f>
        <v>9</v>
      </c>
      <c r="F32" s="28">
        <f>'2007'!S17</f>
        <v>2</v>
      </c>
      <c r="G32" s="28">
        <f>'2007'!T17</f>
        <v>7</v>
      </c>
      <c r="H32" s="28">
        <f>'2007'!U17</f>
        <v>29</v>
      </c>
      <c r="I32" s="28">
        <f>'2007'!V17</f>
        <v>30</v>
      </c>
      <c r="J32" s="28">
        <f>'2007'!W17</f>
        <v>-1</v>
      </c>
      <c r="K32" s="28">
        <f>'2007'!X17</f>
        <v>29</v>
      </c>
      <c r="M32" s="277" t="s">
        <v>222</v>
      </c>
      <c r="N32" s="189">
        <f t="shared" si="1"/>
        <v>30</v>
      </c>
      <c r="O32" s="189">
        <f t="shared" si="2"/>
        <v>7</v>
      </c>
      <c r="P32" s="189">
        <f t="shared" si="3"/>
        <v>5</v>
      </c>
      <c r="Q32" s="189">
        <f t="shared" si="4"/>
        <v>18</v>
      </c>
      <c r="R32" s="189">
        <f t="shared" si="5"/>
        <v>29</v>
      </c>
      <c r="S32" s="189">
        <f t="shared" si="6"/>
        <v>56</v>
      </c>
      <c r="T32" s="189">
        <f t="shared" si="7"/>
        <v>-27</v>
      </c>
      <c r="U32" s="189">
        <f t="shared" si="8"/>
        <v>26</v>
      </c>
    </row>
    <row r="33" spans="1:21" x14ac:dyDescent="0.25">
      <c r="A33" s="75">
        <v>2007</v>
      </c>
      <c r="B33" s="28">
        <f>'2007'!N18</f>
        <v>9</v>
      </c>
      <c r="C33" s="28" t="str">
        <f>'2007'!P18</f>
        <v>Marin Parushev</v>
      </c>
      <c r="D33" s="28">
        <f>'2007'!Q18</f>
        <v>16</v>
      </c>
      <c r="E33" s="28">
        <f>'2007'!R18</f>
        <v>12</v>
      </c>
      <c r="F33" s="28">
        <f>'2007'!S18</f>
        <v>1</v>
      </c>
      <c r="G33" s="28">
        <f>'2007'!T18</f>
        <v>3</v>
      </c>
      <c r="H33" s="28">
        <f>'2007'!U18</f>
        <v>55</v>
      </c>
      <c r="I33" s="28">
        <f>'2007'!V18</f>
        <v>19</v>
      </c>
      <c r="J33" s="28">
        <f>'2007'!W18</f>
        <v>36</v>
      </c>
      <c r="K33" s="28">
        <f>'2007'!X18</f>
        <v>37</v>
      </c>
      <c r="M33" s="277" t="s">
        <v>221</v>
      </c>
      <c r="N33" s="189">
        <f t="shared" si="1"/>
        <v>14</v>
      </c>
      <c r="O33" s="189">
        <f t="shared" si="2"/>
        <v>2</v>
      </c>
      <c r="P33" s="189">
        <f t="shared" si="3"/>
        <v>1</v>
      </c>
      <c r="Q33" s="189">
        <f t="shared" si="4"/>
        <v>11</v>
      </c>
      <c r="R33" s="189">
        <f t="shared" si="5"/>
        <v>12</v>
      </c>
      <c r="S33" s="189">
        <f t="shared" si="6"/>
        <v>54</v>
      </c>
      <c r="T33" s="189">
        <f t="shared" si="7"/>
        <v>-42</v>
      </c>
      <c r="U33" s="189">
        <f t="shared" si="8"/>
        <v>7</v>
      </c>
    </row>
    <row r="34" spans="1:21" x14ac:dyDescent="0.25">
      <c r="A34" s="75">
        <v>2007</v>
      </c>
      <c r="B34" s="28">
        <f>'2007'!N19</f>
        <v>10</v>
      </c>
      <c r="C34" s="28" t="str">
        <f>'2007'!P19</f>
        <v>Redhair</v>
      </c>
      <c r="D34" s="28">
        <f>'2007'!Q19</f>
        <v>16</v>
      </c>
      <c r="E34" s="28">
        <f>'2007'!R19</f>
        <v>9</v>
      </c>
      <c r="F34" s="28">
        <f>'2007'!S19</f>
        <v>3</v>
      </c>
      <c r="G34" s="28">
        <f>'2007'!T19</f>
        <v>4</v>
      </c>
      <c r="H34" s="28">
        <f>'2007'!U19</f>
        <v>30</v>
      </c>
      <c r="I34" s="28">
        <f>'2007'!V19</f>
        <v>20</v>
      </c>
      <c r="J34" s="28">
        <f>'2007'!W19</f>
        <v>10</v>
      </c>
      <c r="K34" s="28">
        <f>'2007'!X19</f>
        <v>30</v>
      </c>
      <c r="M34" s="277" t="s">
        <v>189</v>
      </c>
      <c r="N34" s="189">
        <f t="shared" si="1"/>
        <v>28</v>
      </c>
      <c r="O34" s="189">
        <f t="shared" si="2"/>
        <v>2</v>
      </c>
      <c r="P34" s="189">
        <f t="shared" si="3"/>
        <v>1</v>
      </c>
      <c r="Q34" s="189">
        <f t="shared" si="4"/>
        <v>25</v>
      </c>
      <c r="R34" s="189">
        <f t="shared" si="5"/>
        <v>16</v>
      </c>
      <c r="S34" s="189">
        <f t="shared" si="6"/>
        <v>86</v>
      </c>
      <c r="T34" s="189">
        <f t="shared" si="7"/>
        <v>-70</v>
      </c>
      <c r="U34" s="189">
        <f t="shared" si="8"/>
        <v>7</v>
      </c>
    </row>
    <row r="35" spans="1:21" x14ac:dyDescent="0.25">
      <c r="A35" s="75">
        <v>2007</v>
      </c>
      <c r="B35" s="28">
        <f>'2007'!N20</f>
        <v>11</v>
      </c>
      <c r="C35" s="28" t="str">
        <f>'2007'!P20</f>
        <v>Stromberg</v>
      </c>
      <c r="D35" s="28">
        <f>'2007'!Q20</f>
        <v>16</v>
      </c>
      <c r="E35" s="28">
        <f>'2007'!R20</f>
        <v>8</v>
      </c>
      <c r="F35" s="28">
        <f>'2007'!S20</f>
        <v>5</v>
      </c>
      <c r="G35" s="28">
        <f>'2007'!T20</f>
        <v>3</v>
      </c>
      <c r="H35" s="28">
        <f>'2007'!U20</f>
        <v>26</v>
      </c>
      <c r="I35" s="28">
        <f>'2007'!V20</f>
        <v>18</v>
      </c>
      <c r="J35" s="28">
        <f>'2007'!W20</f>
        <v>8</v>
      </c>
      <c r="K35" s="28">
        <f>'2007'!X20</f>
        <v>29</v>
      </c>
      <c r="M35" s="277" t="s">
        <v>180</v>
      </c>
      <c r="N35" s="189">
        <f t="shared" si="1"/>
        <v>114</v>
      </c>
      <c r="O35" s="189">
        <f t="shared" si="2"/>
        <v>43</v>
      </c>
      <c r="P35" s="189">
        <f t="shared" si="3"/>
        <v>17</v>
      </c>
      <c r="Q35" s="189">
        <f t="shared" si="4"/>
        <v>54</v>
      </c>
      <c r="R35" s="189">
        <f t="shared" si="5"/>
        <v>202</v>
      </c>
      <c r="S35" s="189">
        <f t="shared" si="6"/>
        <v>214</v>
      </c>
      <c r="T35" s="189">
        <f t="shared" si="7"/>
        <v>-12</v>
      </c>
      <c r="U35" s="189">
        <f t="shared" si="8"/>
        <v>146</v>
      </c>
    </row>
    <row r="36" spans="1:21" x14ac:dyDescent="0.25">
      <c r="A36" s="75">
        <v>2007</v>
      </c>
      <c r="B36" s="28">
        <f>'2007'!N21</f>
        <v>12</v>
      </c>
      <c r="C36" s="28" t="str">
        <f>'2007'!P21</f>
        <v>Emmeti</v>
      </c>
      <c r="D36" s="28">
        <f>'2007'!Q21</f>
        <v>16</v>
      </c>
      <c r="E36" s="28">
        <f>'2007'!R21</f>
        <v>7</v>
      </c>
      <c r="F36" s="28">
        <f>'2007'!S21</f>
        <v>4</v>
      </c>
      <c r="G36" s="28">
        <f>'2007'!T21</f>
        <v>5</v>
      </c>
      <c r="H36" s="28">
        <f>'2007'!U21</f>
        <v>32</v>
      </c>
      <c r="I36" s="28">
        <f>'2007'!V21</f>
        <v>24</v>
      </c>
      <c r="J36" s="28">
        <f>'2007'!W21</f>
        <v>8</v>
      </c>
      <c r="K36" s="28">
        <f>'2007'!X21</f>
        <v>25</v>
      </c>
      <c r="M36" s="277" t="s">
        <v>306</v>
      </c>
      <c r="N36" s="189">
        <f t="shared" si="1"/>
        <v>16</v>
      </c>
      <c r="O36" s="189">
        <f t="shared" si="2"/>
        <v>8</v>
      </c>
      <c r="P36" s="189">
        <f t="shared" si="3"/>
        <v>2</v>
      </c>
      <c r="Q36" s="189">
        <f t="shared" si="4"/>
        <v>6</v>
      </c>
      <c r="R36" s="189">
        <f t="shared" si="5"/>
        <v>38</v>
      </c>
      <c r="S36" s="189">
        <f t="shared" si="6"/>
        <v>25</v>
      </c>
      <c r="T36" s="189">
        <f t="shared" si="7"/>
        <v>13</v>
      </c>
      <c r="U36" s="189">
        <f t="shared" si="8"/>
        <v>26</v>
      </c>
    </row>
    <row r="37" spans="1:21" x14ac:dyDescent="0.25">
      <c r="A37" s="75">
        <v>2007</v>
      </c>
      <c r="B37" s="28">
        <f>'2007'!N22</f>
        <v>13</v>
      </c>
      <c r="C37" s="28" t="str">
        <f>'2007'!P22</f>
        <v>ElMichaJ</v>
      </c>
      <c r="D37" s="28">
        <f>'2007'!Q22</f>
        <v>16</v>
      </c>
      <c r="E37" s="28">
        <f>'2007'!R22</f>
        <v>7</v>
      </c>
      <c r="F37" s="28">
        <f>'2007'!S22</f>
        <v>3</v>
      </c>
      <c r="G37" s="28">
        <f>'2007'!T22</f>
        <v>6</v>
      </c>
      <c r="H37" s="28">
        <f>'2007'!U22</f>
        <v>27</v>
      </c>
      <c r="I37" s="28">
        <f>'2007'!V22</f>
        <v>27</v>
      </c>
      <c r="J37" s="28">
        <f>'2007'!W22</f>
        <v>0</v>
      </c>
      <c r="K37" s="28">
        <f>'2007'!X22</f>
        <v>24</v>
      </c>
      <c r="M37" s="277" t="s">
        <v>269</v>
      </c>
      <c r="N37" s="189">
        <f t="shared" si="1"/>
        <v>36</v>
      </c>
      <c r="O37" s="189">
        <f t="shared" si="2"/>
        <v>10</v>
      </c>
      <c r="P37" s="189">
        <f t="shared" si="3"/>
        <v>7</v>
      </c>
      <c r="Q37" s="189">
        <f t="shared" si="4"/>
        <v>19</v>
      </c>
      <c r="R37" s="189">
        <f t="shared" si="5"/>
        <v>45</v>
      </c>
      <c r="S37" s="189">
        <f t="shared" si="6"/>
        <v>78</v>
      </c>
      <c r="T37" s="189">
        <f t="shared" si="7"/>
        <v>-33</v>
      </c>
      <c r="U37" s="189">
        <f t="shared" si="8"/>
        <v>37</v>
      </c>
    </row>
    <row r="38" spans="1:21" x14ac:dyDescent="0.25">
      <c r="A38" s="75">
        <v>2007</v>
      </c>
      <c r="B38" s="28">
        <f>'2007'!N23</f>
        <v>14</v>
      </c>
      <c r="C38" s="28" t="str">
        <f>'2007'!P23</f>
        <v>greg</v>
      </c>
      <c r="D38" s="28">
        <f>'2007'!Q23</f>
        <v>16</v>
      </c>
      <c r="E38" s="28">
        <f>'2007'!R23</f>
        <v>7</v>
      </c>
      <c r="F38" s="28">
        <f>'2007'!S23</f>
        <v>2</v>
      </c>
      <c r="G38" s="28">
        <f>'2007'!T23</f>
        <v>7</v>
      </c>
      <c r="H38" s="28">
        <f>'2007'!U23</f>
        <v>24</v>
      </c>
      <c r="I38" s="28">
        <f>'2007'!V23</f>
        <v>26</v>
      </c>
      <c r="J38" s="28">
        <f>'2007'!W23</f>
        <v>-2</v>
      </c>
      <c r="K38" s="28">
        <f>'2007'!X23</f>
        <v>23</v>
      </c>
      <c r="M38" s="277" t="s">
        <v>91</v>
      </c>
      <c r="N38" s="189">
        <f t="shared" si="1"/>
        <v>236</v>
      </c>
      <c r="O38" s="189">
        <f t="shared" si="2"/>
        <v>62</v>
      </c>
      <c r="P38" s="189">
        <f t="shared" si="3"/>
        <v>42</v>
      </c>
      <c r="Q38" s="189">
        <f t="shared" si="4"/>
        <v>132</v>
      </c>
      <c r="R38" s="189">
        <f t="shared" si="5"/>
        <v>314</v>
      </c>
      <c r="S38" s="189">
        <f t="shared" si="6"/>
        <v>522</v>
      </c>
      <c r="T38" s="189">
        <f t="shared" si="7"/>
        <v>-208</v>
      </c>
      <c r="U38" s="189">
        <f t="shared" si="8"/>
        <v>228</v>
      </c>
    </row>
    <row r="39" spans="1:21" x14ac:dyDescent="0.25">
      <c r="A39" s="75">
        <v>2007</v>
      </c>
      <c r="B39" s="28">
        <f>'2007'!N24</f>
        <v>15</v>
      </c>
      <c r="C39" s="28" t="str">
        <f>'2007'!P24</f>
        <v>Karlos</v>
      </c>
      <c r="D39" s="28">
        <f>'2007'!Q24</f>
        <v>16</v>
      </c>
      <c r="E39" s="28">
        <f>'2007'!R24</f>
        <v>6</v>
      </c>
      <c r="F39" s="28">
        <f>'2007'!S24</f>
        <v>2</v>
      </c>
      <c r="G39" s="28">
        <f>'2007'!T24</f>
        <v>8</v>
      </c>
      <c r="H39" s="28">
        <f>'2007'!U24</f>
        <v>28</v>
      </c>
      <c r="I39" s="28">
        <f>'2007'!V24</f>
        <v>26</v>
      </c>
      <c r="J39" s="28">
        <f>'2007'!W24</f>
        <v>2</v>
      </c>
      <c r="K39" s="28">
        <f>'2007'!X24</f>
        <v>20</v>
      </c>
      <c r="M39" s="277" t="s">
        <v>83</v>
      </c>
      <c r="N39" s="189">
        <f t="shared" si="1"/>
        <v>244</v>
      </c>
      <c r="O39" s="189">
        <f t="shared" si="2"/>
        <v>156</v>
      </c>
      <c r="P39" s="189">
        <f t="shared" si="3"/>
        <v>35</v>
      </c>
      <c r="Q39" s="189">
        <f t="shared" si="4"/>
        <v>53</v>
      </c>
      <c r="R39" s="189">
        <f t="shared" si="5"/>
        <v>685</v>
      </c>
      <c r="S39" s="189">
        <f t="shared" si="6"/>
        <v>344</v>
      </c>
      <c r="T39" s="189">
        <f t="shared" si="7"/>
        <v>341</v>
      </c>
      <c r="U39" s="189">
        <f t="shared" si="8"/>
        <v>503</v>
      </c>
    </row>
    <row r="40" spans="1:21" x14ac:dyDescent="0.25">
      <c r="A40" s="75">
        <v>2007</v>
      </c>
      <c r="B40" s="28">
        <f>'2007'!N25</f>
        <v>16</v>
      </c>
      <c r="C40" s="28" t="str">
        <f>'2007'!P25</f>
        <v>Marty</v>
      </c>
      <c r="D40" s="28">
        <f>'2007'!Q25</f>
        <v>16</v>
      </c>
      <c r="E40" s="28">
        <f>'2007'!R25</f>
        <v>5</v>
      </c>
      <c r="F40" s="28">
        <f>'2007'!S25</f>
        <v>4</v>
      </c>
      <c r="G40" s="28">
        <f>'2007'!T25</f>
        <v>7</v>
      </c>
      <c r="H40" s="28">
        <f>'2007'!U25</f>
        <v>22</v>
      </c>
      <c r="I40" s="28">
        <f>'2007'!V25</f>
        <v>24</v>
      </c>
      <c r="J40" s="28">
        <f>'2007'!W25</f>
        <v>-2</v>
      </c>
      <c r="K40" s="28">
        <f>'2007'!X25</f>
        <v>19</v>
      </c>
      <c r="M40" s="277" t="s">
        <v>297</v>
      </c>
      <c r="N40" s="189">
        <f t="shared" si="1"/>
        <v>14</v>
      </c>
      <c r="O40" s="189">
        <f t="shared" si="2"/>
        <v>0</v>
      </c>
      <c r="P40" s="189">
        <f t="shared" si="3"/>
        <v>2</v>
      </c>
      <c r="Q40" s="189">
        <f t="shared" si="4"/>
        <v>12</v>
      </c>
      <c r="R40" s="189">
        <f t="shared" si="5"/>
        <v>18</v>
      </c>
      <c r="S40" s="189">
        <f t="shared" si="6"/>
        <v>55</v>
      </c>
      <c r="T40" s="189">
        <f t="shared" si="7"/>
        <v>-37</v>
      </c>
      <c r="U40" s="189">
        <f t="shared" si="8"/>
        <v>2</v>
      </c>
    </row>
    <row r="41" spans="1:21" x14ac:dyDescent="0.25">
      <c r="A41" s="75">
        <v>2007</v>
      </c>
      <c r="B41" s="28">
        <f>'2007'!N26</f>
        <v>17</v>
      </c>
      <c r="C41" s="28" t="str">
        <f>'2007'!P26</f>
        <v>Eleven</v>
      </c>
      <c r="D41" s="28">
        <f>'2007'!Q26</f>
        <v>14</v>
      </c>
      <c r="E41" s="28">
        <f>'2007'!R26</f>
        <v>6</v>
      </c>
      <c r="F41" s="28">
        <f>'2007'!S26</f>
        <v>3</v>
      </c>
      <c r="G41" s="28">
        <f>'2007'!T26</f>
        <v>5</v>
      </c>
      <c r="H41" s="28">
        <f>'2007'!U26</f>
        <v>23</v>
      </c>
      <c r="I41" s="28">
        <f>'2007'!V26</f>
        <v>20</v>
      </c>
      <c r="J41" s="28">
        <f>'2007'!W26</f>
        <v>3</v>
      </c>
      <c r="K41" s="28">
        <f>'2007'!X26</f>
        <v>21</v>
      </c>
      <c r="M41" s="277" t="s">
        <v>177</v>
      </c>
      <c r="N41" s="189">
        <f t="shared" si="1"/>
        <v>34</v>
      </c>
      <c r="O41" s="189">
        <f t="shared" si="2"/>
        <v>14</v>
      </c>
      <c r="P41" s="189">
        <f t="shared" si="3"/>
        <v>3</v>
      </c>
      <c r="Q41" s="189">
        <f t="shared" si="4"/>
        <v>17</v>
      </c>
      <c r="R41" s="189">
        <f t="shared" si="5"/>
        <v>53</v>
      </c>
      <c r="S41" s="189">
        <f t="shared" si="6"/>
        <v>66</v>
      </c>
      <c r="T41" s="189">
        <f t="shared" si="7"/>
        <v>-13</v>
      </c>
      <c r="U41" s="189">
        <f t="shared" si="8"/>
        <v>45</v>
      </c>
    </row>
    <row r="42" spans="1:21" x14ac:dyDescent="0.25">
      <c r="A42" s="75">
        <v>2007</v>
      </c>
      <c r="B42" s="28">
        <f>'2007'!N27</f>
        <v>18</v>
      </c>
      <c r="C42" s="28" t="str">
        <f>'2007'!P27</f>
        <v>Schulle</v>
      </c>
      <c r="D42" s="28">
        <f>'2007'!Q27</f>
        <v>14</v>
      </c>
      <c r="E42" s="28">
        <f>'2007'!R27</f>
        <v>6</v>
      </c>
      <c r="F42" s="28">
        <f>'2007'!S27</f>
        <v>1</v>
      </c>
      <c r="G42" s="28">
        <f>'2007'!T27</f>
        <v>7</v>
      </c>
      <c r="H42" s="28">
        <f>'2007'!U27</f>
        <v>32</v>
      </c>
      <c r="I42" s="28">
        <f>'2007'!V27</f>
        <v>29</v>
      </c>
      <c r="J42" s="28">
        <f>'2007'!W27</f>
        <v>3</v>
      </c>
      <c r="K42" s="28">
        <f>'2007'!X27</f>
        <v>19</v>
      </c>
      <c r="M42" s="277" t="s">
        <v>93</v>
      </c>
      <c r="N42" s="189">
        <f t="shared" si="1"/>
        <v>190</v>
      </c>
      <c r="O42" s="189">
        <f t="shared" si="2"/>
        <v>97</v>
      </c>
      <c r="P42" s="189">
        <f t="shared" si="3"/>
        <v>32</v>
      </c>
      <c r="Q42" s="189">
        <f t="shared" si="4"/>
        <v>61</v>
      </c>
      <c r="R42" s="189">
        <f t="shared" si="5"/>
        <v>430</v>
      </c>
      <c r="S42" s="189">
        <f t="shared" si="6"/>
        <v>299</v>
      </c>
      <c r="T42" s="189">
        <f t="shared" si="7"/>
        <v>131</v>
      </c>
      <c r="U42" s="189">
        <f t="shared" si="8"/>
        <v>323</v>
      </c>
    </row>
    <row r="43" spans="1:21" x14ac:dyDescent="0.25">
      <c r="A43" s="75">
        <v>2007</v>
      </c>
      <c r="B43" s="28">
        <f>'2007'!N28</f>
        <v>19</v>
      </c>
      <c r="C43" s="28" t="str">
        <f>'2007'!P28</f>
        <v>dior</v>
      </c>
      <c r="D43" s="28">
        <f>'2007'!Q28</f>
        <v>14</v>
      </c>
      <c r="E43" s="28">
        <f>'2007'!R28</f>
        <v>6</v>
      </c>
      <c r="F43" s="28">
        <f>'2007'!S28</f>
        <v>1</v>
      </c>
      <c r="G43" s="28">
        <f>'2007'!T28</f>
        <v>7</v>
      </c>
      <c r="H43" s="28">
        <f>'2007'!U28</f>
        <v>20</v>
      </c>
      <c r="I43" s="28">
        <f>'2007'!V28</f>
        <v>27</v>
      </c>
      <c r="J43" s="28">
        <f>'2007'!W28</f>
        <v>-7</v>
      </c>
      <c r="K43" s="28">
        <f>'2007'!X28</f>
        <v>19</v>
      </c>
      <c r="M43" s="277" t="s">
        <v>234</v>
      </c>
      <c r="N43" s="189">
        <f t="shared" si="1"/>
        <v>16</v>
      </c>
      <c r="O43" s="189">
        <f t="shared" si="2"/>
        <v>6</v>
      </c>
      <c r="P43" s="189">
        <f t="shared" si="3"/>
        <v>4</v>
      </c>
      <c r="Q43" s="189">
        <f t="shared" si="4"/>
        <v>6</v>
      </c>
      <c r="R43" s="189">
        <f t="shared" si="5"/>
        <v>32</v>
      </c>
      <c r="S43" s="189">
        <f t="shared" si="6"/>
        <v>21</v>
      </c>
      <c r="T43" s="189">
        <f t="shared" si="7"/>
        <v>11</v>
      </c>
      <c r="U43" s="189">
        <f t="shared" si="8"/>
        <v>22</v>
      </c>
    </row>
    <row r="44" spans="1:21" x14ac:dyDescent="0.25">
      <c r="A44" s="75">
        <v>2007</v>
      </c>
      <c r="B44" s="28">
        <f>'2007'!N29</f>
        <v>20</v>
      </c>
      <c r="C44" s="28" t="str">
        <f>'2007'!P29</f>
        <v>Manuel</v>
      </c>
      <c r="D44" s="28">
        <f>'2007'!Q29</f>
        <v>14</v>
      </c>
      <c r="E44" s="28">
        <f>'2007'!R29</f>
        <v>5</v>
      </c>
      <c r="F44" s="28">
        <f>'2007'!S29</f>
        <v>3</v>
      </c>
      <c r="G44" s="28">
        <f>'2007'!T29</f>
        <v>6</v>
      </c>
      <c r="H44" s="28">
        <f>'2007'!U29</f>
        <v>15</v>
      </c>
      <c r="I44" s="28">
        <f>'2007'!V29</f>
        <v>21</v>
      </c>
      <c r="J44" s="28">
        <f>'2007'!W29</f>
        <v>-6</v>
      </c>
      <c r="K44" s="28">
        <f>'2007'!X29</f>
        <v>18</v>
      </c>
      <c r="M44" s="277" t="s">
        <v>182</v>
      </c>
      <c r="N44" s="189">
        <f t="shared" si="1"/>
        <v>83</v>
      </c>
      <c r="O44" s="189">
        <f t="shared" si="2"/>
        <v>29</v>
      </c>
      <c r="P44" s="189">
        <f t="shared" si="3"/>
        <v>9</v>
      </c>
      <c r="Q44" s="189">
        <f t="shared" si="4"/>
        <v>45</v>
      </c>
      <c r="R44" s="189">
        <f t="shared" si="5"/>
        <v>127</v>
      </c>
      <c r="S44" s="189">
        <f t="shared" si="6"/>
        <v>185</v>
      </c>
      <c r="T44" s="189">
        <f t="shared" si="7"/>
        <v>-58</v>
      </c>
      <c r="U44" s="189">
        <f t="shared" si="8"/>
        <v>96</v>
      </c>
    </row>
    <row r="45" spans="1:21" x14ac:dyDescent="0.25">
      <c r="A45" s="75">
        <v>2007</v>
      </c>
      <c r="B45" s="28">
        <f>'2007'!N30</f>
        <v>21</v>
      </c>
      <c r="C45" s="28" t="str">
        <f>'2007'!P30</f>
        <v>dzem</v>
      </c>
      <c r="D45" s="28">
        <f>'2007'!Q30</f>
        <v>14</v>
      </c>
      <c r="E45" s="28">
        <f>'2007'!R30</f>
        <v>5</v>
      </c>
      <c r="F45" s="28">
        <f>'2007'!S30</f>
        <v>2</v>
      </c>
      <c r="G45" s="28">
        <f>'2007'!T30</f>
        <v>7</v>
      </c>
      <c r="H45" s="28">
        <f>'2007'!U30</f>
        <v>26</v>
      </c>
      <c r="I45" s="28">
        <f>'2007'!V30</f>
        <v>23</v>
      </c>
      <c r="J45" s="28">
        <f>'2007'!W30</f>
        <v>3</v>
      </c>
      <c r="K45" s="28">
        <f>'2007'!X30</f>
        <v>17</v>
      </c>
      <c r="M45" s="277" t="s">
        <v>60</v>
      </c>
      <c r="N45" s="189">
        <f t="shared" si="1"/>
        <v>28</v>
      </c>
      <c r="O45" s="189">
        <f t="shared" si="2"/>
        <v>14</v>
      </c>
      <c r="P45" s="189">
        <f t="shared" si="3"/>
        <v>6</v>
      </c>
      <c r="Q45" s="189">
        <f t="shared" si="4"/>
        <v>8</v>
      </c>
      <c r="R45" s="189">
        <f t="shared" si="5"/>
        <v>48</v>
      </c>
      <c r="S45" s="189">
        <f t="shared" si="6"/>
        <v>38</v>
      </c>
      <c r="T45" s="189">
        <f t="shared" si="7"/>
        <v>10</v>
      </c>
      <c r="U45" s="189">
        <f t="shared" si="8"/>
        <v>48</v>
      </c>
    </row>
    <row r="46" spans="1:21" x14ac:dyDescent="0.25">
      <c r="A46" s="75">
        <v>2007</v>
      </c>
      <c r="B46" s="28">
        <f>'2007'!N31</f>
        <v>22</v>
      </c>
      <c r="C46" s="28" t="str">
        <f>'2007'!P31</f>
        <v>Bomb</v>
      </c>
      <c r="D46" s="28">
        <f>'2007'!Q31</f>
        <v>14</v>
      </c>
      <c r="E46" s="28">
        <f>'2007'!R31</f>
        <v>4</v>
      </c>
      <c r="F46" s="28">
        <f>'2007'!S31</f>
        <v>5</v>
      </c>
      <c r="G46" s="28">
        <f>'2007'!T31</f>
        <v>5</v>
      </c>
      <c r="H46" s="28">
        <f>'2007'!U31</f>
        <v>20</v>
      </c>
      <c r="I46" s="28">
        <f>'2007'!V31</f>
        <v>23</v>
      </c>
      <c r="J46" s="28">
        <f>'2007'!W31</f>
        <v>-3</v>
      </c>
      <c r="K46" s="28">
        <f>'2007'!X31</f>
        <v>17</v>
      </c>
      <c r="M46" s="277" t="s">
        <v>37</v>
      </c>
      <c r="N46" s="189">
        <f t="shared" si="1"/>
        <v>326</v>
      </c>
      <c r="O46" s="189">
        <f t="shared" si="2"/>
        <v>174</v>
      </c>
      <c r="P46" s="189">
        <f t="shared" si="3"/>
        <v>42</v>
      </c>
      <c r="Q46" s="189">
        <f t="shared" si="4"/>
        <v>110</v>
      </c>
      <c r="R46" s="189">
        <f t="shared" si="5"/>
        <v>732</v>
      </c>
      <c r="S46" s="189">
        <f t="shared" si="6"/>
        <v>521</v>
      </c>
      <c r="T46" s="189">
        <f t="shared" si="7"/>
        <v>211</v>
      </c>
      <c r="U46" s="189">
        <f t="shared" si="8"/>
        <v>564</v>
      </c>
    </row>
    <row r="47" spans="1:21" x14ac:dyDescent="0.25">
      <c r="A47" s="75">
        <v>2007</v>
      </c>
      <c r="B47" s="28">
        <f>'2007'!N32</f>
        <v>23</v>
      </c>
      <c r="C47" s="28" t="str">
        <f>'2007'!P32</f>
        <v>Pallister</v>
      </c>
      <c r="D47" s="28">
        <f>'2007'!Q32</f>
        <v>14</v>
      </c>
      <c r="E47" s="28">
        <f>'2007'!R32</f>
        <v>5</v>
      </c>
      <c r="F47" s="28">
        <f>'2007'!S32</f>
        <v>2</v>
      </c>
      <c r="G47" s="28">
        <f>'2007'!T32</f>
        <v>7</v>
      </c>
      <c r="H47" s="28">
        <f>'2007'!U32</f>
        <v>31</v>
      </c>
      <c r="I47" s="28">
        <f>'2007'!V32</f>
        <v>35</v>
      </c>
      <c r="J47" s="28">
        <f>'2007'!W32</f>
        <v>-4</v>
      </c>
      <c r="K47" s="28">
        <f>'2007'!X32</f>
        <v>17</v>
      </c>
      <c r="M47" s="277" t="s">
        <v>87</v>
      </c>
      <c r="N47" s="189">
        <f t="shared" si="1"/>
        <v>40</v>
      </c>
      <c r="O47" s="189">
        <f t="shared" si="2"/>
        <v>18</v>
      </c>
      <c r="P47" s="189">
        <f t="shared" si="3"/>
        <v>7</v>
      </c>
      <c r="Q47" s="189">
        <f t="shared" si="4"/>
        <v>15</v>
      </c>
      <c r="R47" s="189">
        <f t="shared" si="5"/>
        <v>72</v>
      </c>
      <c r="S47" s="189">
        <f t="shared" si="6"/>
        <v>61</v>
      </c>
      <c r="T47" s="189">
        <f t="shared" si="7"/>
        <v>11</v>
      </c>
      <c r="U47" s="189">
        <f t="shared" si="8"/>
        <v>61</v>
      </c>
    </row>
    <row r="48" spans="1:21" x14ac:dyDescent="0.25">
      <c r="A48" s="75">
        <v>2007</v>
      </c>
      <c r="B48" s="28">
        <f>'2007'!N33</f>
        <v>24</v>
      </c>
      <c r="C48" s="28" t="str">
        <f>'2007'!P33</f>
        <v>m.c.t.</v>
      </c>
      <c r="D48" s="28">
        <f>'2007'!Q33</f>
        <v>14</v>
      </c>
      <c r="E48" s="28">
        <f>'2007'!R33</f>
        <v>3</v>
      </c>
      <c r="F48" s="28">
        <f>'2007'!S33</f>
        <v>5</v>
      </c>
      <c r="G48" s="28">
        <f>'2007'!T33</f>
        <v>6</v>
      </c>
      <c r="H48" s="28">
        <f>'2007'!U33</f>
        <v>12</v>
      </c>
      <c r="I48" s="28">
        <f>'2007'!V33</f>
        <v>19</v>
      </c>
      <c r="J48" s="28">
        <f>'2007'!W33</f>
        <v>-7</v>
      </c>
      <c r="K48" s="28">
        <f>'2007'!X33</f>
        <v>14</v>
      </c>
      <c r="M48" s="277" t="s">
        <v>184</v>
      </c>
      <c r="N48" s="189">
        <f t="shared" si="1"/>
        <v>12</v>
      </c>
      <c r="O48" s="189">
        <f t="shared" si="2"/>
        <v>0</v>
      </c>
      <c r="P48" s="189">
        <f t="shared" si="3"/>
        <v>1</v>
      </c>
      <c r="Q48" s="189">
        <f t="shared" si="4"/>
        <v>11</v>
      </c>
      <c r="R48" s="189">
        <f t="shared" si="5"/>
        <v>6</v>
      </c>
      <c r="S48" s="189">
        <f t="shared" si="6"/>
        <v>43</v>
      </c>
      <c r="T48" s="189">
        <f t="shared" si="7"/>
        <v>-37</v>
      </c>
      <c r="U48" s="189">
        <f t="shared" si="8"/>
        <v>1</v>
      </c>
    </row>
    <row r="49" spans="1:21" x14ac:dyDescent="0.25">
      <c r="A49" s="75">
        <v>2007</v>
      </c>
      <c r="B49" s="28">
        <f>'2007'!N34</f>
        <v>25</v>
      </c>
      <c r="C49" s="28" t="str">
        <f>'2007'!P34</f>
        <v>Oli O</v>
      </c>
      <c r="D49" s="28">
        <f>'2007'!Q34</f>
        <v>14</v>
      </c>
      <c r="E49" s="28">
        <f>'2007'!R34</f>
        <v>4</v>
      </c>
      <c r="F49" s="28">
        <f>'2007'!S34</f>
        <v>1</v>
      </c>
      <c r="G49" s="28">
        <f>'2007'!T34</f>
        <v>9</v>
      </c>
      <c r="H49" s="28">
        <f>'2007'!U34</f>
        <v>18</v>
      </c>
      <c r="I49" s="28">
        <f>'2007'!V34</f>
        <v>25</v>
      </c>
      <c r="J49" s="28">
        <f>'2007'!W34</f>
        <v>-7</v>
      </c>
      <c r="K49" s="28">
        <f>'2007'!X34</f>
        <v>13</v>
      </c>
      <c r="M49" s="277" t="s">
        <v>288</v>
      </c>
      <c r="N49" s="189">
        <f t="shared" si="1"/>
        <v>16</v>
      </c>
      <c r="O49" s="189">
        <f t="shared" si="2"/>
        <v>2</v>
      </c>
      <c r="P49" s="189">
        <f t="shared" si="3"/>
        <v>5</v>
      </c>
      <c r="Q49" s="189">
        <f t="shared" si="4"/>
        <v>9</v>
      </c>
      <c r="R49" s="189">
        <f t="shared" si="5"/>
        <v>15</v>
      </c>
      <c r="S49" s="189">
        <f t="shared" si="6"/>
        <v>36</v>
      </c>
      <c r="T49" s="189">
        <f t="shared" si="7"/>
        <v>-21</v>
      </c>
      <c r="U49" s="189">
        <f t="shared" si="8"/>
        <v>11</v>
      </c>
    </row>
    <row r="50" spans="1:21" x14ac:dyDescent="0.25">
      <c r="A50" s="75">
        <v>2007</v>
      </c>
      <c r="B50" s="28">
        <f>'2007'!N35</f>
        <v>26</v>
      </c>
      <c r="C50" s="28" t="str">
        <f>'2007'!P35</f>
        <v>Wänä81</v>
      </c>
      <c r="D50" s="28">
        <f>'2007'!Q35</f>
        <v>14</v>
      </c>
      <c r="E50" s="28">
        <f>'2007'!R35</f>
        <v>3</v>
      </c>
      <c r="F50" s="28">
        <f>'2007'!S35</f>
        <v>3</v>
      </c>
      <c r="G50" s="28">
        <f>'2007'!T35</f>
        <v>8</v>
      </c>
      <c r="H50" s="28">
        <f>'2007'!U35</f>
        <v>18</v>
      </c>
      <c r="I50" s="28">
        <f>'2007'!V35</f>
        <v>33</v>
      </c>
      <c r="J50" s="28">
        <f>'2007'!W35</f>
        <v>-15</v>
      </c>
      <c r="K50" s="28">
        <f>'2007'!X35</f>
        <v>12</v>
      </c>
      <c r="M50" s="277" t="s">
        <v>243</v>
      </c>
      <c r="N50" s="189">
        <f t="shared" si="1"/>
        <v>12</v>
      </c>
      <c r="O50" s="189">
        <f t="shared" si="2"/>
        <v>1</v>
      </c>
      <c r="P50" s="189">
        <f t="shared" si="3"/>
        <v>2</v>
      </c>
      <c r="Q50" s="189">
        <f t="shared" si="4"/>
        <v>9</v>
      </c>
      <c r="R50" s="189">
        <f t="shared" si="5"/>
        <v>15</v>
      </c>
      <c r="S50" s="189">
        <f t="shared" si="6"/>
        <v>28</v>
      </c>
      <c r="T50" s="189">
        <f t="shared" si="7"/>
        <v>-13</v>
      </c>
      <c r="U50" s="189">
        <f t="shared" si="8"/>
        <v>5</v>
      </c>
    </row>
    <row r="51" spans="1:21" x14ac:dyDescent="0.25">
      <c r="A51" s="75">
        <v>2007</v>
      </c>
      <c r="B51" s="28">
        <f>'2007'!N36</f>
        <v>27</v>
      </c>
      <c r="C51" s="28" t="str">
        <f>'2007'!P36</f>
        <v>Paulinho</v>
      </c>
      <c r="D51" s="28">
        <f>'2007'!Q36</f>
        <v>14</v>
      </c>
      <c r="E51" s="28">
        <f>'2007'!R36</f>
        <v>3</v>
      </c>
      <c r="F51" s="28">
        <f>'2007'!S36</f>
        <v>2</v>
      </c>
      <c r="G51" s="28">
        <f>'2007'!T36</f>
        <v>9</v>
      </c>
      <c r="H51" s="28">
        <f>'2007'!U36</f>
        <v>16</v>
      </c>
      <c r="I51" s="28">
        <f>'2007'!V36</f>
        <v>23</v>
      </c>
      <c r="J51" s="28">
        <f>'2007'!W36</f>
        <v>-7</v>
      </c>
      <c r="K51" s="28">
        <f>'2007'!X36</f>
        <v>11</v>
      </c>
      <c r="M51" s="277" t="s">
        <v>183</v>
      </c>
      <c r="N51" s="189">
        <f t="shared" si="1"/>
        <v>76</v>
      </c>
      <c r="O51" s="189">
        <f t="shared" si="2"/>
        <v>15</v>
      </c>
      <c r="P51" s="189">
        <f t="shared" si="3"/>
        <v>13</v>
      </c>
      <c r="Q51" s="189">
        <f t="shared" si="4"/>
        <v>48</v>
      </c>
      <c r="R51" s="189">
        <f t="shared" si="5"/>
        <v>82</v>
      </c>
      <c r="S51" s="189">
        <f t="shared" si="6"/>
        <v>208</v>
      </c>
      <c r="T51" s="189">
        <f t="shared" si="7"/>
        <v>-126</v>
      </c>
      <c r="U51" s="189">
        <f t="shared" si="8"/>
        <v>58</v>
      </c>
    </row>
    <row r="52" spans="1:21" x14ac:dyDescent="0.25">
      <c r="A52" s="75">
        <v>2007</v>
      </c>
      <c r="B52" s="28">
        <f>'2007'!N37</f>
        <v>28</v>
      </c>
      <c r="C52" s="28" t="str">
        <f>'2007'!P37</f>
        <v>sensibleswos</v>
      </c>
      <c r="D52" s="28">
        <f>'2007'!Q37</f>
        <v>14</v>
      </c>
      <c r="E52" s="28">
        <f>'2007'!R37</f>
        <v>3</v>
      </c>
      <c r="F52" s="28">
        <f>'2007'!S37</f>
        <v>1</v>
      </c>
      <c r="G52" s="28">
        <f>'2007'!T37</f>
        <v>10</v>
      </c>
      <c r="H52" s="28">
        <f>'2007'!U37</f>
        <v>18</v>
      </c>
      <c r="I52" s="28">
        <f>'2007'!V37</f>
        <v>47</v>
      </c>
      <c r="J52" s="28">
        <f>'2007'!W37</f>
        <v>-29</v>
      </c>
      <c r="K52" s="28">
        <f>'2007'!X37</f>
        <v>10</v>
      </c>
      <c r="M52" s="277" t="s">
        <v>176</v>
      </c>
      <c r="N52" s="189">
        <f t="shared" si="1"/>
        <v>112</v>
      </c>
      <c r="O52" s="189">
        <f t="shared" si="2"/>
        <v>47</v>
      </c>
      <c r="P52" s="189">
        <f t="shared" si="3"/>
        <v>16</v>
      </c>
      <c r="Q52" s="189">
        <f t="shared" si="4"/>
        <v>49</v>
      </c>
      <c r="R52" s="189">
        <f t="shared" si="5"/>
        <v>182</v>
      </c>
      <c r="S52" s="189">
        <f t="shared" si="6"/>
        <v>184</v>
      </c>
      <c r="T52" s="189">
        <f t="shared" si="7"/>
        <v>-2</v>
      </c>
      <c r="U52" s="189">
        <f t="shared" si="8"/>
        <v>157</v>
      </c>
    </row>
    <row r="53" spans="1:21" x14ac:dyDescent="0.25">
      <c r="A53" s="75">
        <v>2007</v>
      </c>
      <c r="B53" s="28">
        <f>'2007'!N38</f>
        <v>29</v>
      </c>
      <c r="C53" s="28" t="str">
        <f>'2007'!P38</f>
        <v>torpedo</v>
      </c>
      <c r="D53" s="28">
        <f>'2007'!Q38</f>
        <v>14</v>
      </c>
      <c r="E53" s="28">
        <f>'2007'!R38</f>
        <v>2</v>
      </c>
      <c r="F53" s="28">
        <f>'2007'!S38</f>
        <v>3</v>
      </c>
      <c r="G53" s="28">
        <f>'2007'!T38</f>
        <v>9</v>
      </c>
      <c r="H53" s="28">
        <f>'2007'!U38</f>
        <v>10</v>
      </c>
      <c r="I53" s="28">
        <f>'2007'!V38</f>
        <v>26</v>
      </c>
      <c r="J53" s="28">
        <f>'2007'!W38</f>
        <v>-16</v>
      </c>
      <c r="K53" s="28">
        <f>'2007'!X38</f>
        <v>9</v>
      </c>
      <c r="M53" s="277" t="s">
        <v>238</v>
      </c>
      <c r="N53" s="189">
        <f t="shared" si="1"/>
        <v>14</v>
      </c>
      <c r="O53" s="189">
        <f t="shared" si="2"/>
        <v>6</v>
      </c>
      <c r="P53" s="189">
        <f t="shared" si="3"/>
        <v>3</v>
      </c>
      <c r="Q53" s="189">
        <f t="shared" si="4"/>
        <v>5</v>
      </c>
      <c r="R53" s="189">
        <f t="shared" si="5"/>
        <v>26</v>
      </c>
      <c r="S53" s="189">
        <f t="shared" si="6"/>
        <v>28</v>
      </c>
      <c r="T53" s="189">
        <f t="shared" si="7"/>
        <v>-2</v>
      </c>
      <c r="U53" s="189">
        <f t="shared" si="8"/>
        <v>21</v>
      </c>
    </row>
    <row r="54" spans="1:21" x14ac:dyDescent="0.25">
      <c r="A54" s="75">
        <v>2007</v>
      </c>
      <c r="B54" s="28">
        <f>'2007'!N39</f>
        <v>30</v>
      </c>
      <c r="C54" s="28" t="str">
        <f>'2007'!P39</f>
        <v>Inbloom</v>
      </c>
      <c r="D54" s="28">
        <f>'2007'!Q39</f>
        <v>14</v>
      </c>
      <c r="E54" s="28">
        <f>'2007'!R39</f>
        <v>1</v>
      </c>
      <c r="F54" s="28">
        <f>'2007'!S39</f>
        <v>1</v>
      </c>
      <c r="G54" s="28">
        <f>'2007'!T39</f>
        <v>12</v>
      </c>
      <c r="H54" s="28">
        <f>'2007'!U39</f>
        <v>11</v>
      </c>
      <c r="I54" s="28">
        <f>'2007'!V39</f>
        <v>33</v>
      </c>
      <c r="J54" s="28">
        <f>'2007'!W39</f>
        <v>-22</v>
      </c>
      <c r="K54" s="28">
        <f>'2007'!X39</f>
        <v>4</v>
      </c>
      <c r="M54" s="277" t="s">
        <v>210</v>
      </c>
      <c r="N54" s="189">
        <f t="shared" si="1"/>
        <v>18</v>
      </c>
      <c r="O54" s="189">
        <f t="shared" si="2"/>
        <v>7</v>
      </c>
      <c r="P54" s="189">
        <f t="shared" si="3"/>
        <v>1</v>
      </c>
      <c r="Q54" s="189">
        <f t="shared" si="4"/>
        <v>10</v>
      </c>
      <c r="R54" s="189">
        <f t="shared" si="5"/>
        <v>24</v>
      </c>
      <c r="S54" s="189">
        <f t="shared" si="6"/>
        <v>38</v>
      </c>
      <c r="T54" s="189">
        <f t="shared" si="7"/>
        <v>-14</v>
      </c>
      <c r="U54" s="189">
        <f t="shared" si="8"/>
        <v>22</v>
      </c>
    </row>
    <row r="55" spans="1:21" x14ac:dyDescent="0.25">
      <c r="A55" s="75">
        <v>2007</v>
      </c>
      <c r="B55" s="28">
        <f>'2007'!N40</f>
        <v>31</v>
      </c>
      <c r="C55" s="28" t="str">
        <f>'2007'!P40</f>
        <v>Colorado</v>
      </c>
      <c r="D55" s="28">
        <f>'2007'!Q40</f>
        <v>14</v>
      </c>
      <c r="E55" s="28">
        <f>'2007'!R40</f>
        <v>1</v>
      </c>
      <c r="F55" s="28">
        <f>'2007'!S40</f>
        <v>0</v>
      </c>
      <c r="G55" s="28">
        <f>'2007'!T40</f>
        <v>13</v>
      </c>
      <c r="H55" s="28">
        <f>'2007'!U40</f>
        <v>9</v>
      </c>
      <c r="I55" s="28">
        <f>'2007'!V40</f>
        <v>44</v>
      </c>
      <c r="J55" s="28">
        <f>'2007'!W40</f>
        <v>-35</v>
      </c>
      <c r="K55" s="28">
        <f>'2007'!X40</f>
        <v>3</v>
      </c>
      <c r="M55" s="277" t="s">
        <v>287</v>
      </c>
      <c r="N55" s="189">
        <f t="shared" si="1"/>
        <v>68</v>
      </c>
      <c r="O55" s="189">
        <f t="shared" si="2"/>
        <v>16</v>
      </c>
      <c r="P55" s="189">
        <f t="shared" si="3"/>
        <v>13</v>
      </c>
      <c r="Q55" s="189">
        <f t="shared" si="4"/>
        <v>39</v>
      </c>
      <c r="R55" s="189">
        <f t="shared" si="5"/>
        <v>73</v>
      </c>
      <c r="S55" s="189">
        <f t="shared" si="6"/>
        <v>143</v>
      </c>
      <c r="T55" s="189">
        <f t="shared" si="7"/>
        <v>-70</v>
      </c>
      <c r="U55" s="189">
        <f t="shared" si="8"/>
        <v>61</v>
      </c>
    </row>
    <row r="56" spans="1:21" x14ac:dyDescent="0.25">
      <c r="A56" s="75">
        <v>2007</v>
      </c>
      <c r="B56" s="28">
        <f>'2007'!N41</f>
        <v>32</v>
      </c>
      <c r="C56" s="28" t="str">
        <f>'2007'!P41</f>
        <v>watzlaff</v>
      </c>
      <c r="D56" s="28">
        <f>'2007'!Q41</f>
        <v>14</v>
      </c>
      <c r="E56" s="28">
        <f>'2007'!R41</f>
        <v>0</v>
      </c>
      <c r="F56" s="28">
        <f>'2007'!S41</f>
        <v>0</v>
      </c>
      <c r="G56" s="28">
        <f>'2007'!T41</f>
        <v>14</v>
      </c>
      <c r="H56" s="28">
        <f>'2007'!U41</f>
        <v>2</v>
      </c>
      <c r="I56" s="28">
        <f>'2007'!V41</f>
        <v>72</v>
      </c>
      <c r="J56" s="28">
        <f>'2007'!W41</f>
        <v>-70</v>
      </c>
      <c r="K56" s="28">
        <f>'2007'!X41</f>
        <v>0</v>
      </c>
      <c r="M56" s="277" t="s">
        <v>119</v>
      </c>
      <c r="N56" s="189">
        <f t="shared" si="1"/>
        <v>172</v>
      </c>
      <c r="O56" s="189">
        <f t="shared" si="2"/>
        <v>102</v>
      </c>
      <c r="P56" s="189">
        <f t="shared" si="3"/>
        <v>25</v>
      </c>
      <c r="Q56" s="189">
        <f t="shared" si="4"/>
        <v>45</v>
      </c>
      <c r="R56" s="189">
        <f t="shared" si="5"/>
        <v>563</v>
      </c>
      <c r="S56" s="189">
        <f t="shared" si="6"/>
        <v>287</v>
      </c>
      <c r="T56" s="189">
        <f t="shared" si="7"/>
        <v>276</v>
      </c>
      <c r="U56" s="189">
        <f t="shared" si="8"/>
        <v>331</v>
      </c>
    </row>
    <row r="57" spans="1:21" x14ac:dyDescent="0.25">
      <c r="A57" s="75">
        <v>2008</v>
      </c>
      <c r="B57" s="22">
        <f>'2008'!N10</f>
        <v>1</v>
      </c>
      <c r="C57" s="28" t="str">
        <f>'2008'!P10</f>
        <v>lobo</v>
      </c>
      <c r="D57" s="28">
        <f>'2008'!Q10</f>
        <v>25</v>
      </c>
      <c r="E57" s="28">
        <f>'2008'!R10</f>
        <v>20</v>
      </c>
      <c r="F57" s="28">
        <f>'2008'!S10</f>
        <v>1</v>
      </c>
      <c r="G57" s="28">
        <f>'2008'!T10</f>
        <v>4</v>
      </c>
      <c r="H57" s="28">
        <f>'2008'!U10</f>
        <v>97</v>
      </c>
      <c r="I57" s="28">
        <f>'2008'!V10</f>
        <v>31</v>
      </c>
      <c r="J57" s="28">
        <f>'2008'!W10</f>
        <v>66</v>
      </c>
      <c r="K57" s="28">
        <f>'2008'!X10</f>
        <v>61</v>
      </c>
      <c r="M57" s="277" t="s">
        <v>179</v>
      </c>
      <c r="N57" s="189">
        <f t="shared" si="1"/>
        <v>116</v>
      </c>
      <c r="O57" s="189">
        <f t="shared" si="2"/>
        <v>41</v>
      </c>
      <c r="P57" s="189">
        <f t="shared" si="3"/>
        <v>18</v>
      </c>
      <c r="Q57" s="189">
        <f t="shared" si="4"/>
        <v>57</v>
      </c>
      <c r="R57" s="189">
        <f t="shared" si="5"/>
        <v>152</v>
      </c>
      <c r="S57" s="189">
        <f t="shared" si="6"/>
        <v>206</v>
      </c>
      <c r="T57" s="189">
        <f t="shared" si="7"/>
        <v>-54</v>
      </c>
      <c r="U57" s="189">
        <f t="shared" si="8"/>
        <v>141</v>
      </c>
    </row>
    <row r="58" spans="1:21" x14ac:dyDescent="0.25">
      <c r="A58" s="75">
        <v>2008</v>
      </c>
      <c r="B58" s="28">
        <f>'2008'!N11</f>
        <v>2</v>
      </c>
      <c r="C58" s="28" t="str">
        <f>'2008'!P11</f>
        <v>bobbiebobras</v>
      </c>
      <c r="D58" s="28">
        <f>'2008'!Q11</f>
        <v>25</v>
      </c>
      <c r="E58" s="28">
        <f>'2008'!R11</f>
        <v>13</v>
      </c>
      <c r="F58" s="28">
        <f>'2008'!S11</f>
        <v>5</v>
      </c>
      <c r="G58" s="28">
        <f>'2008'!T11</f>
        <v>7</v>
      </c>
      <c r="H58" s="28">
        <f>'2008'!U11</f>
        <v>51</v>
      </c>
      <c r="I58" s="28">
        <f>'2008'!V11</f>
        <v>36</v>
      </c>
      <c r="J58" s="28">
        <f>'2008'!W11</f>
        <v>15</v>
      </c>
      <c r="K58" s="28">
        <f>'2008'!X11</f>
        <v>44</v>
      </c>
      <c r="M58" s="277" t="s">
        <v>289</v>
      </c>
      <c r="N58" s="189">
        <f t="shared" si="1"/>
        <v>14</v>
      </c>
      <c r="O58" s="189">
        <f t="shared" si="2"/>
        <v>2</v>
      </c>
      <c r="P58" s="189">
        <f t="shared" si="3"/>
        <v>3</v>
      </c>
      <c r="Q58" s="189">
        <f t="shared" si="4"/>
        <v>9</v>
      </c>
      <c r="R58" s="189">
        <f t="shared" si="5"/>
        <v>17</v>
      </c>
      <c r="S58" s="189">
        <f t="shared" si="6"/>
        <v>43</v>
      </c>
      <c r="T58" s="189">
        <f t="shared" si="7"/>
        <v>-26</v>
      </c>
      <c r="U58" s="189">
        <f t="shared" si="8"/>
        <v>9</v>
      </c>
    </row>
    <row r="59" spans="1:21" x14ac:dyDescent="0.25">
      <c r="A59" s="75">
        <v>2008</v>
      </c>
      <c r="B59" s="28">
        <f>'2008'!N12</f>
        <v>3</v>
      </c>
      <c r="C59" s="28" t="str">
        <f>'2008'!P12</f>
        <v>Marin Parushev</v>
      </c>
      <c r="D59" s="28">
        <f>'2008'!Q12</f>
        <v>26</v>
      </c>
      <c r="E59" s="28">
        <f>'2008'!R12</f>
        <v>17</v>
      </c>
      <c r="F59" s="28">
        <f>'2008'!S12</f>
        <v>3</v>
      </c>
      <c r="G59" s="28">
        <f>'2008'!T12</f>
        <v>6</v>
      </c>
      <c r="H59" s="28">
        <f>'2008'!U12</f>
        <v>69</v>
      </c>
      <c r="I59" s="28">
        <f>'2008'!V12</f>
        <v>29</v>
      </c>
      <c r="J59" s="28">
        <f>'2008'!W12</f>
        <v>40</v>
      </c>
      <c r="K59" s="28">
        <f>'2008'!X12</f>
        <v>54</v>
      </c>
      <c r="M59" s="277" t="s">
        <v>84</v>
      </c>
      <c r="N59" s="189">
        <f t="shared" si="1"/>
        <v>51</v>
      </c>
      <c r="O59" s="189">
        <f t="shared" si="2"/>
        <v>21</v>
      </c>
      <c r="P59" s="189">
        <f t="shared" si="3"/>
        <v>7</v>
      </c>
      <c r="Q59" s="189">
        <f t="shared" si="4"/>
        <v>23</v>
      </c>
      <c r="R59" s="189">
        <f t="shared" si="5"/>
        <v>92</v>
      </c>
      <c r="S59" s="189">
        <f t="shared" si="6"/>
        <v>100</v>
      </c>
      <c r="T59" s="189">
        <f t="shared" si="7"/>
        <v>-8</v>
      </c>
      <c r="U59" s="189">
        <f t="shared" si="8"/>
        <v>70</v>
      </c>
    </row>
    <row r="60" spans="1:21" x14ac:dyDescent="0.25">
      <c r="A60" s="75">
        <v>2008</v>
      </c>
      <c r="B60" s="28">
        <f>'2008'!N13</f>
        <v>4</v>
      </c>
      <c r="C60" s="28" t="str">
        <f>'2008'!P13</f>
        <v>Manuel</v>
      </c>
      <c r="D60" s="28">
        <f>'2008'!Q13</f>
        <v>25</v>
      </c>
      <c r="E60" s="28">
        <f>'2008'!R13</f>
        <v>16</v>
      </c>
      <c r="F60" s="28">
        <f>'2008'!S13</f>
        <v>3</v>
      </c>
      <c r="G60" s="28">
        <f>'2008'!T13</f>
        <v>6</v>
      </c>
      <c r="H60" s="28">
        <f>'2008'!U13</f>
        <v>56</v>
      </c>
      <c r="I60" s="28">
        <f>'2008'!V13</f>
        <v>24</v>
      </c>
      <c r="J60" s="28">
        <f>'2008'!W13</f>
        <v>32</v>
      </c>
      <c r="K60" s="28">
        <f>'2008'!X13</f>
        <v>51</v>
      </c>
      <c r="M60" s="277" t="s">
        <v>296</v>
      </c>
      <c r="N60" s="189">
        <f t="shared" si="1"/>
        <v>16</v>
      </c>
      <c r="O60" s="189">
        <f t="shared" si="2"/>
        <v>2</v>
      </c>
      <c r="P60" s="189">
        <f t="shared" si="3"/>
        <v>4</v>
      </c>
      <c r="Q60" s="189">
        <f t="shared" si="4"/>
        <v>10</v>
      </c>
      <c r="R60" s="189">
        <f t="shared" si="5"/>
        <v>20</v>
      </c>
      <c r="S60" s="189">
        <f t="shared" si="6"/>
        <v>52</v>
      </c>
      <c r="T60" s="189">
        <f t="shared" si="7"/>
        <v>-32</v>
      </c>
      <c r="U60" s="189">
        <f t="shared" si="8"/>
        <v>10</v>
      </c>
    </row>
    <row r="61" spans="1:21" x14ac:dyDescent="0.25">
      <c r="A61" s="75">
        <v>2008</v>
      </c>
      <c r="B61" s="28">
        <f>'2008'!N14</f>
        <v>5</v>
      </c>
      <c r="C61" s="28" t="str">
        <f>'2008'!P14</f>
        <v>Lucaa83</v>
      </c>
      <c r="D61" s="28">
        <f>'2008'!Q14</f>
        <v>20</v>
      </c>
      <c r="E61" s="28">
        <f>'2008'!R14</f>
        <v>16</v>
      </c>
      <c r="F61" s="28">
        <f>'2008'!S14</f>
        <v>2</v>
      </c>
      <c r="G61" s="28">
        <f>'2008'!T14</f>
        <v>2</v>
      </c>
      <c r="H61" s="28">
        <f>'2008'!U14</f>
        <v>80</v>
      </c>
      <c r="I61" s="28">
        <f>'2008'!V14</f>
        <v>20</v>
      </c>
      <c r="J61" s="28">
        <f>'2008'!W14</f>
        <v>60</v>
      </c>
      <c r="K61" s="28">
        <f>'2008'!X14</f>
        <v>50</v>
      </c>
      <c r="M61" s="277" t="s">
        <v>187</v>
      </c>
      <c r="N61" s="189">
        <f t="shared" si="1"/>
        <v>10</v>
      </c>
      <c r="O61" s="189">
        <f t="shared" si="2"/>
        <v>0</v>
      </c>
      <c r="P61" s="189">
        <f t="shared" si="3"/>
        <v>3</v>
      </c>
      <c r="Q61" s="189">
        <f t="shared" si="4"/>
        <v>7</v>
      </c>
      <c r="R61" s="189">
        <f t="shared" si="5"/>
        <v>9</v>
      </c>
      <c r="S61" s="189">
        <f t="shared" si="6"/>
        <v>24</v>
      </c>
      <c r="T61" s="189">
        <f t="shared" si="7"/>
        <v>-15</v>
      </c>
      <c r="U61" s="189">
        <f t="shared" si="8"/>
        <v>3</v>
      </c>
    </row>
    <row r="62" spans="1:21" x14ac:dyDescent="0.25">
      <c r="A62" s="75">
        <v>2008</v>
      </c>
      <c r="B62" s="28">
        <f>'2008'!N15</f>
        <v>6</v>
      </c>
      <c r="C62" s="28" t="str">
        <f>'2008'!P15</f>
        <v>Foka</v>
      </c>
      <c r="D62" s="28">
        <f>'2008'!Q15</f>
        <v>20</v>
      </c>
      <c r="E62" s="28">
        <f>'2008'!R15</f>
        <v>13</v>
      </c>
      <c r="F62" s="28">
        <f>'2008'!S15</f>
        <v>4</v>
      </c>
      <c r="G62" s="28">
        <f>'2008'!T15</f>
        <v>3</v>
      </c>
      <c r="H62" s="28">
        <f>'2008'!U15</f>
        <v>57</v>
      </c>
      <c r="I62" s="28">
        <f>'2008'!V15</f>
        <v>25</v>
      </c>
      <c r="J62" s="28">
        <f>'2008'!W15</f>
        <v>32</v>
      </c>
      <c r="K62" s="28">
        <f>'2008'!X15</f>
        <v>43</v>
      </c>
      <c r="M62" s="277" t="s">
        <v>123</v>
      </c>
      <c r="N62" s="189">
        <f t="shared" si="1"/>
        <v>44</v>
      </c>
      <c r="O62" s="189">
        <f t="shared" si="2"/>
        <v>32</v>
      </c>
      <c r="P62" s="189">
        <f t="shared" si="3"/>
        <v>3</v>
      </c>
      <c r="Q62" s="189">
        <f t="shared" si="4"/>
        <v>9</v>
      </c>
      <c r="R62" s="189">
        <f t="shared" si="5"/>
        <v>147</v>
      </c>
      <c r="S62" s="189">
        <f t="shared" si="6"/>
        <v>64</v>
      </c>
      <c r="T62" s="189">
        <f t="shared" si="7"/>
        <v>83</v>
      </c>
      <c r="U62" s="189">
        <f t="shared" si="8"/>
        <v>99</v>
      </c>
    </row>
    <row r="63" spans="1:21" x14ac:dyDescent="0.25">
      <c r="A63" s="75">
        <v>2008</v>
      </c>
      <c r="B63" s="28">
        <f>'2008'!N16</f>
        <v>7</v>
      </c>
      <c r="C63" s="28" t="str">
        <f>'2008'!P16</f>
        <v>Redhair</v>
      </c>
      <c r="D63" s="28">
        <f>'2008'!Q16</f>
        <v>19</v>
      </c>
      <c r="E63" s="28">
        <f>'2008'!R16</f>
        <v>12</v>
      </c>
      <c r="F63" s="28">
        <f>'2008'!S16</f>
        <v>2</v>
      </c>
      <c r="G63" s="28">
        <f>'2008'!T16</f>
        <v>5</v>
      </c>
      <c r="H63" s="28">
        <f>'2008'!U16</f>
        <v>45</v>
      </c>
      <c r="I63" s="28">
        <f>'2008'!V16</f>
        <v>17</v>
      </c>
      <c r="J63" s="28">
        <f>'2008'!W16</f>
        <v>28</v>
      </c>
      <c r="K63" s="28">
        <f>'2008'!X16</f>
        <v>38</v>
      </c>
      <c r="M63" s="277" t="s">
        <v>240</v>
      </c>
      <c r="N63" s="189">
        <f t="shared" si="1"/>
        <v>14</v>
      </c>
      <c r="O63" s="189">
        <f t="shared" si="2"/>
        <v>2</v>
      </c>
      <c r="P63" s="189">
        <f t="shared" si="3"/>
        <v>5</v>
      </c>
      <c r="Q63" s="189">
        <f t="shared" si="4"/>
        <v>7</v>
      </c>
      <c r="R63" s="189">
        <f t="shared" si="5"/>
        <v>18</v>
      </c>
      <c r="S63" s="189">
        <f t="shared" si="6"/>
        <v>36</v>
      </c>
      <c r="T63" s="189">
        <f t="shared" si="7"/>
        <v>-18</v>
      </c>
      <c r="U63" s="189">
        <f t="shared" si="8"/>
        <v>11</v>
      </c>
    </row>
    <row r="64" spans="1:21" x14ac:dyDescent="0.25">
      <c r="A64" s="75">
        <v>2008</v>
      </c>
      <c r="B64" s="28">
        <f>'2008'!N17</f>
        <v>8</v>
      </c>
      <c r="C64" s="28" t="str">
        <f>'2008'!P17</f>
        <v>Marty</v>
      </c>
      <c r="D64" s="28">
        <f>'2008'!Q17</f>
        <v>20</v>
      </c>
      <c r="E64" s="28">
        <f>'2008'!R17</f>
        <v>11</v>
      </c>
      <c r="F64" s="28">
        <f>'2008'!S17</f>
        <v>3</v>
      </c>
      <c r="G64" s="28">
        <f>'2008'!T17</f>
        <v>6</v>
      </c>
      <c r="H64" s="28">
        <f>'2008'!U17</f>
        <v>43</v>
      </c>
      <c r="I64" s="28">
        <f>'2008'!V17</f>
        <v>28</v>
      </c>
      <c r="J64" s="28">
        <f>'2008'!W17</f>
        <v>15</v>
      </c>
      <c r="K64" s="28">
        <f>'2008'!X17</f>
        <v>36</v>
      </c>
      <c r="M64" s="277" t="s">
        <v>88</v>
      </c>
      <c r="N64" s="189">
        <f t="shared" si="1"/>
        <v>32</v>
      </c>
      <c r="O64" s="189">
        <f t="shared" si="2"/>
        <v>11</v>
      </c>
      <c r="P64" s="189">
        <f t="shared" si="3"/>
        <v>7</v>
      </c>
      <c r="Q64" s="189">
        <f t="shared" si="4"/>
        <v>14</v>
      </c>
      <c r="R64" s="189">
        <f t="shared" si="5"/>
        <v>51</v>
      </c>
      <c r="S64" s="189">
        <f t="shared" si="6"/>
        <v>58</v>
      </c>
      <c r="T64" s="189">
        <f t="shared" si="7"/>
        <v>-7</v>
      </c>
      <c r="U64" s="189">
        <f t="shared" si="8"/>
        <v>40</v>
      </c>
    </row>
    <row r="65" spans="1:21" x14ac:dyDescent="0.25">
      <c r="A65" s="75">
        <v>2008</v>
      </c>
      <c r="B65" s="28">
        <f>'2008'!N18</f>
        <v>9</v>
      </c>
      <c r="C65" s="28" t="str">
        <f>'2008'!P18</f>
        <v>Playaveli</v>
      </c>
      <c r="D65" s="28">
        <f>'2008'!Q18</f>
        <v>18</v>
      </c>
      <c r="E65" s="28">
        <f>'2008'!R18</f>
        <v>14</v>
      </c>
      <c r="F65" s="28">
        <f>'2008'!S18</f>
        <v>2</v>
      </c>
      <c r="G65" s="28">
        <f>'2008'!T18</f>
        <v>2</v>
      </c>
      <c r="H65" s="28">
        <f>'2008'!U18</f>
        <v>61</v>
      </c>
      <c r="I65" s="28">
        <f>'2008'!V18</f>
        <v>14</v>
      </c>
      <c r="J65" s="28">
        <f>'2008'!W18</f>
        <v>47</v>
      </c>
      <c r="K65" s="28">
        <f>'2008'!X18</f>
        <v>44</v>
      </c>
      <c r="M65" s="277" t="s">
        <v>325</v>
      </c>
      <c r="N65" s="189">
        <f t="shared" si="1"/>
        <v>17</v>
      </c>
      <c r="O65" s="189">
        <f t="shared" si="2"/>
        <v>1</v>
      </c>
      <c r="P65" s="189">
        <f t="shared" si="3"/>
        <v>0</v>
      </c>
      <c r="Q65" s="189">
        <f t="shared" si="4"/>
        <v>16</v>
      </c>
      <c r="R65" s="189">
        <f t="shared" si="5"/>
        <v>7</v>
      </c>
      <c r="S65" s="189">
        <f t="shared" si="6"/>
        <v>78</v>
      </c>
      <c r="T65" s="189">
        <f t="shared" si="7"/>
        <v>-71</v>
      </c>
      <c r="U65" s="189">
        <f t="shared" si="8"/>
        <v>3</v>
      </c>
    </row>
    <row r="66" spans="1:21" x14ac:dyDescent="0.25">
      <c r="A66" s="75">
        <v>2008</v>
      </c>
      <c r="B66" s="28">
        <f>'2008'!N19</f>
        <v>10</v>
      </c>
      <c r="C66" s="28" t="str">
        <f>'2008'!P19</f>
        <v>ALI</v>
      </c>
      <c r="D66" s="28">
        <f>'2008'!Q19</f>
        <v>18</v>
      </c>
      <c r="E66" s="28">
        <f>'2008'!R19</f>
        <v>11</v>
      </c>
      <c r="F66" s="28">
        <f>'2008'!S19</f>
        <v>3</v>
      </c>
      <c r="G66" s="28">
        <f>'2008'!T19</f>
        <v>4</v>
      </c>
      <c r="H66" s="28">
        <f>'2008'!U19</f>
        <v>41</v>
      </c>
      <c r="I66" s="28">
        <f>'2008'!V19</f>
        <v>25</v>
      </c>
      <c r="J66" s="28">
        <f>'2008'!W19</f>
        <v>16</v>
      </c>
      <c r="K66" s="28">
        <f>'2008'!X19</f>
        <v>36</v>
      </c>
      <c r="M66" s="277" t="s">
        <v>311</v>
      </c>
      <c r="N66" s="189">
        <f t="shared" si="1"/>
        <v>14</v>
      </c>
      <c r="O66" s="189">
        <f t="shared" si="2"/>
        <v>2</v>
      </c>
      <c r="P66" s="189">
        <f t="shared" si="3"/>
        <v>1</v>
      </c>
      <c r="Q66" s="189">
        <f t="shared" si="4"/>
        <v>11</v>
      </c>
      <c r="R66" s="189">
        <f t="shared" si="5"/>
        <v>7</v>
      </c>
      <c r="S66" s="189">
        <f t="shared" si="6"/>
        <v>50</v>
      </c>
      <c r="T66" s="189">
        <f t="shared" si="7"/>
        <v>-43</v>
      </c>
      <c r="U66" s="189">
        <f t="shared" si="8"/>
        <v>7</v>
      </c>
    </row>
    <row r="67" spans="1:21" x14ac:dyDescent="0.25">
      <c r="A67" s="75">
        <v>2008</v>
      </c>
      <c r="B67" s="28">
        <f>'2008'!N20</f>
        <v>11</v>
      </c>
      <c r="C67" s="28" t="str">
        <f>'2008'!P20</f>
        <v>romaneq</v>
      </c>
      <c r="D67" s="28">
        <f>'2008'!Q20</f>
        <v>18</v>
      </c>
      <c r="E67" s="28">
        <f>'2008'!R20</f>
        <v>10</v>
      </c>
      <c r="F67" s="28">
        <f>'2008'!S20</f>
        <v>4</v>
      </c>
      <c r="G67" s="28">
        <f>'2008'!T20</f>
        <v>4</v>
      </c>
      <c r="H67" s="28">
        <f>'2008'!U20</f>
        <v>39</v>
      </c>
      <c r="I67" s="28">
        <f>'2008'!V20</f>
        <v>23</v>
      </c>
      <c r="J67" s="28">
        <f>'2008'!W20</f>
        <v>16</v>
      </c>
      <c r="K67" s="28">
        <f>'2008'!X20</f>
        <v>34</v>
      </c>
      <c r="M67" s="277" t="s">
        <v>212</v>
      </c>
      <c r="N67" s="189">
        <f t="shared" si="1"/>
        <v>18</v>
      </c>
      <c r="O67" s="189">
        <f t="shared" si="2"/>
        <v>5</v>
      </c>
      <c r="P67" s="189">
        <f t="shared" si="3"/>
        <v>3</v>
      </c>
      <c r="Q67" s="189">
        <f t="shared" si="4"/>
        <v>10</v>
      </c>
      <c r="R67" s="189">
        <f t="shared" si="5"/>
        <v>23</v>
      </c>
      <c r="S67" s="189">
        <f t="shared" si="6"/>
        <v>47</v>
      </c>
      <c r="T67" s="189">
        <f t="shared" si="7"/>
        <v>-24</v>
      </c>
      <c r="U67" s="189">
        <f t="shared" si="8"/>
        <v>18</v>
      </c>
    </row>
    <row r="68" spans="1:21" x14ac:dyDescent="0.25">
      <c r="A68" s="75">
        <v>2008</v>
      </c>
      <c r="B68" s="28">
        <f>'2008'!N21</f>
        <v>12</v>
      </c>
      <c r="C68" s="28" t="str">
        <f>'2008'!P21</f>
        <v>Pallister</v>
      </c>
      <c r="D68" s="28">
        <f>'2008'!Q21</f>
        <v>18</v>
      </c>
      <c r="E68" s="28">
        <f>'2008'!R21</f>
        <v>10</v>
      </c>
      <c r="F68" s="28">
        <f>'2008'!S21</f>
        <v>3</v>
      </c>
      <c r="G68" s="28">
        <f>'2008'!T21</f>
        <v>5</v>
      </c>
      <c r="H68" s="28">
        <f>'2008'!U21</f>
        <v>38</v>
      </c>
      <c r="I68" s="28">
        <f>'2008'!V21</f>
        <v>25</v>
      </c>
      <c r="J68" s="28">
        <f>'2008'!W21</f>
        <v>13</v>
      </c>
      <c r="K68" s="28">
        <f>'2008'!X21</f>
        <v>33</v>
      </c>
      <c r="M68" s="277" t="s">
        <v>220</v>
      </c>
      <c r="N68" s="189">
        <f t="shared" ref="N68:N131" si="9">SUMIF($C$3:$C$566,$M68,D$3:D$566)</f>
        <v>58</v>
      </c>
      <c r="O68" s="189">
        <f t="shared" ref="O68:O131" si="10">SUMIF($C$3:$C$566,$M68,E$3:E$566)</f>
        <v>11</v>
      </c>
      <c r="P68" s="189">
        <f t="shared" ref="P68:P131" si="11">SUMIF($C$3:$C$566,$M68,F$3:F$566)</f>
        <v>11</v>
      </c>
      <c r="Q68" s="189">
        <f t="shared" ref="Q68:Q131" si="12">SUMIF($C$3:$C$566,$M68,G$3:G$566)</f>
        <v>36</v>
      </c>
      <c r="R68" s="189">
        <f t="shared" ref="R68:R131" si="13">SUMIF($C$3:$C$566,$M68,H$3:H$566)</f>
        <v>63</v>
      </c>
      <c r="S68" s="189">
        <f t="shared" ref="S68:S131" si="14">SUMIF($C$3:$C$566,$M68,I$3:I$566)</f>
        <v>127</v>
      </c>
      <c r="T68" s="189">
        <f t="shared" ref="T68:T131" si="15">SUMIF($C$3:$C$566,$M68,J$3:J$566)</f>
        <v>-64</v>
      </c>
      <c r="U68" s="189">
        <f t="shared" ref="U68:U131" si="16">SUMIF($C$3:$C$566,$M68,K$3:K$566)</f>
        <v>44</v>
      </c>
    </row>
    <row r="69" spans="1:21" x14ac:dyDescent="0.25">
      <c r="A69" s="75">
        <v>2008</v>
      </c>
      <c r="B69" s="28">
        <f>'2008'!N22</f>
        <v>13</v>
      </c>
      <c r="C69" s="28" t="str">
        <f>'2008'!P22</f>
        <v>Sasy</v>
      </c>
      <c r="D69" s="28">
        <f>'2008'!Q22</f>
        <v>18</v>
      </c>
      <c r="E69" s="28">
        <f>'2008'!R22</f>
        <v>9</v>
      </c>
      <c r="F69" s="28">
        <f>'2008'!S22</f>
        <v>4</v>
      </c>
      <c r="G69" s="28">
        <f>'2008'!T22</f>
        <v>5</v>
      </c>
      <c r="H69" s="28">
        <f>'2008'!U22</f>
        <v>27</v>
      </c>
      <c r="I69" s="28">
        <f>'2008'!V22</f>
        <v>20</v>
      </c>
      <c r="J69" s="28">
        <f>'2008'!W22</f>
        <v>7</v>
      </c>
      <c r="K69" s="28">
        <f>'2008'!X22</f>
        <v>31</v>
      </c>
      <c r="M69" s="277" t="s">
        <v>295</v>
      </c>
      <c r="N69" s="189">
        <f t="shared" si="9"/>
        <v>16</v>
      </c>
      <c r="O69" s="189">
        <f t="shared" si="10"/>
        <v>3</v>
      </c>
      <c r="P69" s="189">
        <f t="shared" si="11"/>
        <v>3</v>
      </c>
      <c r="Q69" s="189">
        <f t="shared" si="12"/>
        <v>10</v>
      </c>
      <c r="R69" s="189">
        <f t="shared" si="13"/>
        <v>22</v>
      </c>
      <c r="S69" s="189">
        <f t="shared" si="14"/>
        <v>39</v>
      </c>
      <c r="T69" s="189">
        <f t="shared" si="15"/>
        <v>-17</v>
      </c>
      <c r="U69" s="189">
        <f t="shared" si="16"/>
        <v>12</v>
      </c>
    </row>
    <row r="70" spans="1:21" x14ac:dyDescent="0.25">
      <c r="A70" s="75">
        <v>2008</v>
      </c>
      <c r="B70" s="28">
        <f>'2008'!N23</f>
        <v>14</v>
      </c>
      <c r="C70" s="28" t="str">
        <f>'2008'!P23</f>
        <v>Karlos</v>
      </c>
      <c r="D70" s="28">
        <f>'2008'!Q23</f>
        <v>17</v>
      </c>
      <c r="E70" s="28">
        <f>'2008'!R23</f>
        <v>8</v>
      </c>
      <c r="F70" s="28">
        <f>'2008'!S23</f>
        <v>5</v>
      </c>
      <c r="G70" s="28">
        <f>'2008'!T23</f>
        <v>4</v>
      </c>
      <c r="H70" s="28">
        <f>'2008'!U23</f>
        <v>28</v>
      </c>
      <c r="I70" s="28">
        <f>'2008'!V23</f>
        <v>23</v>
      </c>
      <c r="J70" s="28">
        <f>'2008'!W23</f>
        <v>5</v>
      </c>
      <c r="K70" s="28">
        <f>'2008'!X23</f>
        <v>29</v>
      </c>
      <c r="M70" s="277" t="s">
        <v>326</v>
      </c>
      <c r="N70" s="189">
        <f t="shared" si="9"/>
        <v>12</v>
      </c>
      <c r="O70" s="189">
        <f t="shared" si="10"/>
        <v>0</v>
      </c>
      <c r="P70" s="189">
        <f t="shared" si="11"/>
        <v>0</v>
      </c>
      <c r="Q70" s="189">
        <f t="shared" si="12"/>
        <v>12</v>
      </c>
      <c r="R70" s="189">
        <f t="shared" si="13"/>
        <v>2</v>
      </c>
      <c r="S70" s="189">
        <f t="shared" si="14"/>
        <v>67</v>
      </c>
      <c r="T70" s="189">
        <f t="shared" si="15"/>
        <v>-65</v>
      </c>
      <c r="U70" s="189">
        <f t="shared" si="16"/>
        <v>0</v>
      </c>
    </row>
    <row r="71" spans="1:21" x14ac:dyDescent="0.25">
      <c r="A71" s="75">
        <v>2008</v>
      </c>
      <c r="B71" s="28">
        <f>'2008'!N24</f>
        <v>15</v>
      </c>
      <c r="C71" s="28" t="str">
        <f>'2008'!P24</f>
        <v>Bomb</v>
      </c>
      <c r="D71" s="28">
        <f>'2008'!Q24</f>
        <v>18</v>
      </c>
      <c r="E71" s="28">
        <f>'2008'!R24</f>
        <v>8</v>
      </c>
      <c r="F71" s="28">
        <f>'2008'!S24</f>
        <v>6</v>
      </c>
      <c r="G71" s="28">
        <f>'2008'!T24</f>
        <v>4</v>
      </c>
      <c r="H71" s="28">
        <f>'2008'!U24</f>
        <v>35</v>
      </c>
      <c r="I71" s="28">
        <f>'2008'!V24</f>
        <v>24</v>
      </c>
      <c r="J71" s="28">
        <f>'2008'!W24</f>
        <v>11</v>
      </c>
      <c r="K71" s="28">
        <f>'2008'!X24</f>
        <v>30</v>
      </c>
      <c r="M71" s="277" t="s">
        <v>131</v>
      </c>
      <c r="N71" s="189">
        <f t="shared" si="9"/>
        <v>70</v>
      </c>
      <c r="O71" s="189">
        <f t="shared" si="10"/>
        <v>40</v>
      </c>
      <c r="P71" s="189">
        <f t="shared" si="11"/>
        <v>12</v>
      </c>
      <c r="Q71" s="189">
        <f t="shared" si="12"/>
        <v>18</v>
      </c>
      <c r="R71" s="189">
        <f t="shared" si="13"/>
        <v>176</v>
      </c>
      <c r="S71" s="189">
        <f t="shared" si="14"/>
        <v>104</v>
      </c>
      <c r="T71" s="189">
        <f t="shared" si="15"/>
        <v>72</v>
      </c>
      <c r="U71" s="189">
        <f t="shared" si="16"/>
        <v>132</v>
      </c>
    </row>
    <row r="72" spans="1:21" x14ac:dyDescent="0.25">
      <c r="A72" s="75">
        <v>2008</v>
      </c>
      <c r="B72" s="28">
        <f>'2008'!N25</f>
        <v>16</v>
      </c>
      <c r="C72" s="28" t="str">
        <f>'2008'!P25</f>
        <v>dzem</v>
      </c>
      <c r="D72" s="28">
        <f>'2008'!Q25</f>
        <v>18</v>
      </c>
      <c r="E72" s="28">
        <f>'2008'!R25</f>
        <v>8</v>
      </c>
      <c r="F72" s="28">
        <f>'2008'!S25</f>
        <v>2</v>
      </c>
      <c r="G72" s="28">
        <f>'2008'!T25</f>
        <v>8</v>
      </c>
      <c r="H72" s="28">
        <f>'2008'!U25</f>
        <v>29</v>
      </c>
      <c r="I72" s="28">
        <f>'2008'!V25</f>
        <v>26</v>
      </c>
      <c r="J72" s="28">
        <f>'2008'!W25</f>
        <v>3</v>
      </c>
      <c r="K72" s="28">
        <f>'2008'!X25</f>
        <v>26</v>
      </c>
      <c r="M72" s="277" t="s">
        <v>286</v>
      </c>
      <c r="N72" s="189">
        <f t="shared" si="9"/>
        <v>80</v>
      </c>
      <c r="O72" s="189">
        <f t="shared" si="10"/>
        <v>24</v>
      </c>
      <c r="P72" s="189">
        <f t="shared" si="11"/>
        <v>7</v>
      </c>
      <c r="Q72" s="189">
        <f t="shared" si="12"/>
        <v>49</v>
      </c>
      <c r="R72" s="189">
        <f t="shared" si="13"/>
        <v>100</v>
      </c>
      <c r="S72" s="189">
        <f t="shared" si="14"/>
        <v>195</v>
      </c>
      <c r="T72" s="189">
        <f t="shared" si="15"/>
        <v>-95</v>
      </c>
      <c r="U72" s="189">
        <f t="shared" si="16"/>
        <v>79</v>
      </c>
    </row>
    <row r="73" spans="1:21" x14ac:dyDescent="0.25">
      <c r="A73" s="75">
        <v>2008</v>
      </c>
      <c r="B73" s="28">
        <f>'2008'!N26</f>
        <v>17</v>
      </c>
      <c r="C73" s="28" t="str">
        <f>'2008'!P26</f>
        <v>Peter</v>
      </c>
      <c r="D73" s="28">
        <f>'2008'!Q26</f>
        <v>16</v>
      </c>
      <c r="E73" s="28">
        <f>'2008'!R26</f>
        <v>9</v>
      </c>
      <c r="F73" s="28">
        <f>'2008'!S26</f>
        <v>3</v>
      </c>
      <c r="G73" s="28">
        <f>'2008'!T26</f>
        <v>4</v>
      </c>
      <c r="H73" s="28">
        <f>'2008'!U26</f>
        <v>34</v>
      </c>
      <c r="I73" s="28">
        <f>'2008'!V26</f>
        <v>21</v>
      </c>
      <c r="J73" s="28">
        <f>'2008'!W26</f>
        <v>13</v>
      </c>
      <c r="K73" s="28">
        <f>'2008'!X26</f>
        <v>30</v>
      </c>
      <c r="M73" s="277" t="s">
        <v>214</v>
      </c>
      <c r="N73" s="189">
        <f t="shared" si="9"/>
        <v>28</v>
      </c>
      <c r="O73" s="189">
        <f t="shared" si="10"/>
        <v>8</v>
      </c>
      <c r="P73" s="189">
        <f t="shared" si="11"/>
        <v>3</v>
      </c>
      <c r="Q73" s="189">
        <f t="shared" si="12"/>
        <v>17</v>
      </c>
      <c r="R73" s="189">
        <f t="shared" si="13"/>
        <v>38</v>
      </c>
      <c r="S73" s="189">
        <f t="shared" si="14"/>
        <v>60</v>
      </c>
      <c r="T73" s="189">
        <f t="shared" si="15"/>
        <v>-22</v>
      </c>
      <c r="U73" s="189">
        <f t="shared" si="16"/>
        <v>27</v>
      </c>
    </row>
    <row r="74" spans="1:21" x14ac:dyDescent="0.25">
      <c r="A74" s="75">
        <v>2008</v>
      </c>
      <c r="B74" s="28">
        <f>'2008'!N27</f>
        <v>18</v>
      </c>
      <c r="C74" s="28" t="str">
        <f>'2008'!P27</f>
        <v>Oli O</v>
      </c>
      <c r="D74" s="28">
        <f>'2008'!Q27</f>
        <v>16</v>
      </c>
      <c r="E74" s="28">
        <f>'2008'!R27</f>
        <v>9</v>
      </c>
      <c r="F74" s="28">
        <f>'2008'!S27</f>
        <v>2</v>
      </c>
      <c r="G74" s="28">
        <f>'2008'!T27</f>
        <v>5</v>
      </c>
      <c r="H74" s="28">
        <f>'2008'!U27</f>
        <v>28</v>
      </c>
      <c r="I74" s="28">
        <f>'2008'!V27</f>
        <v>31</v>
      </c>
      <c r="J74" s="28">
        <f>'2008'!W27</f>
        <v>-3</v>
      </c>
      <c r="K74" s="28">
        <f>'2008'!X27</f>
        <v>29</v>
      </c>
      <c r="M74" s="277" t="s">
        <v>278</v>
      </c>
      <c r="N74" s="189">
        <f t="shared" si="9"/>
        <v>14</v>
      </c>
      <c r="O74" s="189">
        <f t="shared" si="10"/>
        <v>1</v>
      </c>
      <c r="P74" s="189">
        <f t="shared" si="11"/>
        <v>1</v>
      </c>
      <c r="Q74" s="189">
        <f t="shared" si="12"/>
        <v>12</v>
      </c>
      <c r="R74" s="189">
        <f t="shared" si="13"/>
        <v>7</v>
      </c>
      <c r="S74" s="189">
        <f t="shared" si="14"/>
        <v>49</v>
      </c>
      <c r="T74" s="189">
        <f t="shared" si="15"/>
        <v>-42</v>
      </c>
      <c r="U74" s="189">
        <f t="shared" si="16"/>
        <v>4</v>
      </c>
    </row>
    <row r="75" spans="1:21" x14ac:dyDescent="0.25">
      <c r="A75" s="75">
        <v>2008</v>
      </c>
      <c r="B75" s="28">
        <f>'2008'!N28</f>
        <v>19</v>
      </c>
      <c r="C75" s="28" t="str">
        <f>'2008'!P28</f>
        <v>Schulle</v>
      </c>
      <c r="D75" s="28">
        <f>'2008'!Q28</f>
        <v>17</v>
      </c>
      <c r="E75" s="28">
        <f>'2008'!R28</f>
        <v>9</v>
      </c>
      <c r="F75" s="28">
        <f>'2008'!S28</f>
        <v>3</v>
      </c>
      <c r="G75" s="28">
        <f>'2008'!T28</f>
        <v>5</v>
      </c>
      <c r="H75" s="28">
        <f>'2008'!U28</f>
        <v>30</v>
      </c>
      <c r="I75" s="28">
        <f>'2008'!V28</f>
        <v>27</v>
      </c>
      <c r="J75" s="28">
        <f>'2008'!W28</f>
        <v>3</v>
      </c>
      <c r="K75" s="28">
        <f>'2008'!X28</f>
        <v>30</v>
      </c>
      <c r="M75" s="277" t="s">
        <v>101</v>
      </c>
      <c r="N75" s="189">
        <f t="shared" si="9"/>
        <v>14</v>
      </c>
      <c r="O75" s="189">
        <f t="shared" si="10"/>
        <v>1</v>
      </c>
      <c r="P75" s="189">
        <f t="shared" si="11"/>
        <v>1</v>
      </c>
      <c r="Q75" s="189">
        <f t="shared" si="12"/>
        <v>12</v>
      </c>
      <c r="R75" s="189">
        <f t="shared" si="13"/>
        <v>11</v>
      </c>
      <c r="S75" s="189">
        <f t="shared" si="14"/>
        <v>33</v>
      </c>
      <c r="T75" s="189">
        <f t="shared" si="15"/>
        <v>-22</v>
      </c>
      <c r="U75" s="189">
        <f t="shared" si="16"/>
        <v>4</v>
      </c>
    </row>
    <row r="76" spans="1:21" x14ac:dyDescent="0.25">
      <c r="A76" s="75">
        <v>2008</v>
      </c>
      <c r="B76" s="28">
        <f>'2008'!N29</f>
        <v>20</v>
      </c>
      <c r="C76" s="28" t="str">
        <f>'2008'!P29</f>
        <v>noel</v>
      </c>
      <c r="D76" s="28">
        <f>'2008'!Q29</f>
        <v>14</v>
      </c>
      <c r="E76" s="28">
        <f>'2008'!R29</f>
        <v>7</v>
      </c>
      <c r="F76" s="28">
        <f>'2008'!S29</f>
        <v>1</v>
      </c>
      <c r="G76" s="28">
        <f>'2008'!T29</f>
        <v>6</v>
      </c>
      <c r="H76" s="28">
        <f>'2008'!U29</f>
        <v>31</v>
      </c>
      <c r="I76" s="28">
        <f>'2008'!V29</f>
        <v>30</v>
      </c>
      <c r="J76" s="28">
        <f>'2008'!W29</f>
        <v>1</v>
      </c>
      <c r="K76" s="28">
        <f>'2008'!X29</f>
        <v>22</v>
      </c>
      <c r="M76" s="277" t="s">
        <v>218</v>
      </c>
      <c r="N76" s="189">
        <f t="shared" si="9"/>
        <v>14</v>
      </c>
      <c r="O76" s="189">
        <f t="shared" si="10"/>
        <v>2</v>
      </c>
      <c r="P76" s="189">
        <f t="shared" si="11"/>
        <v>2</v>
      </c>
      <c r="Q76" s="189">
        <f t="shared" si="12"/>
        <v>10</v>
      </c>
      <c r="R76" s="189">
        <f t="shared" si="13"/>
        <v>9</v>
      </c>
      <c r="S76" s="189">
        <f t="shared" si="14"/>
        <v>35</v>
      </c>
      <c r="T76" s="189">
        <f t="shared" si="15"/>
        <v>-26</v>
      </c>
      <c r="U76" s="189">
        <f t="shared" si="16"/>
        <v>8</v>
      </c>
    </row>
    <row r="77" spans="1:21" x14ac:dyDescent="0.25">
      <c r="A77" s="75">
        <v>2008</v>
      </c>
      <c r="B77" s="28">
        <f>'2008'!N30</f>
        <v>21</v>
      </c>
      <c r="C77" s="28" t="str">
        <f>'2008'!P30</f>
        <v>Wänä81</v>
      </c>
      <c r="D77" s="28">
        <f>'2008'!Q30</f>
        <v>16</v>
      </c>
      <c r="E77" s="28">
        <f>'2008'!R30</f>
        <v>8</v>
      </c>
      <c r="F77" s="28">
        <f>'2008'!S30</f>
        <v>1</v>
      </c>
      <c r="G77" s="28">
        <f>'2008'!T30</f>
        <v>7</v>
      </c>
      <c r="H77" s="28">
        <f>'2008'!U30</f>
        <v>41</v>
      </c>
      <c r="I77" s="28">
        <f>'2008'!V30</f>
        <v>28</v>
      </c>
      <c r="J77" s="28">
        <f>'2008'!W30</f>
        <v>13</v>
      </c>
      <c r="K77" s="28">
        <f>'2008'!X30</f>
        <v>25</v>
      </c>
      <c r="M77" s="277" t="s">
        <v>211</v>
      </c>
      <c r="N77" s="189">
        <f t="shared" si="9"/>
        <v>18</v>
      </c>
      <c r="O77" s="189">
        <f t="shared" si="10"/>
        <v>6</v>
      </c>
      <c r="P77" s="189">
        <f t="shared" si="11"/>
        <v>3</v>
      </c>
      <c r="Q77" s="189">
        <f t="shared" si="12"/>
        <v>9</v>
      </c>
      <c r="R77" s="189">
        <f t="shared" si="13"/>
        <v>22</v>
      </c>
      <c r="S77" s="189">
        <f t="shared" si="14"/>
        <v>36</v>
      </c>
      <c r="T77" s="189">
        <f t="shared" si="15"/>
        <v>-14</v>
      </c>
      <c r="U77" s="189">
        <f t="shared" si="16"/>
        <v>21</v>
      </c>
    </row>
    <row r="78" spans="1:21" x14ac:dyDescent="0.25">
      <c r="A78" s="75">
        <v>2008</v>
      </c>
      <c r="B78" s="28">
        <f>'2008'!N31</f>
        <v>22</v>
      </c>
      <c r="C78" s="28" t="str">
        <f>'2008'!P31</f>
        <v>ElMichaJ</v>
      </c>
      <c r="D78" s="28">
        <f>'2008'!Q31</f>
        <v>16</v>
      </c>
      <c r="E78" s="28">
        <f>'2008'!R31</f>
        <v>7</v>
      </c>
      <c r="F78" s="28">
        <f>'2008'!S31</f>
        <v>2</v>
      </c>
      <c r="G78" s="28">
        <f>'2008'!T31</f>
        <v>7</v>
      </c>
      <c r="H78" s="28">
        <f>'2008'!U31</f>
        <v>34</v>
      </c>
      <c r="I78" s="28">
        <f>'2008'!V31</f>
        <v>25</v>
      </c>
      <c r="J78" s="28">
        <f>'2008'!W31</f>
        <v>9</v>
      </c>
      <c r="K78" s="28">
        <f>'2008'!X31</f>
        <v>23</v>
      </c>
      <c r="M78" s="277" t="s">
        <v>209</v>
      </c>
      <c r="N78" s="189">
        <f t="shared" si="9"/>
        <v>30</v>
      </c>
      <c r="O78" s="189">
        <f t="shared" si="10"/>
        <v>13</v>
      </c>
      <c r="P78" s="189">
        <f t="shared" si="11"/>
        <v>5</v>
      </c>
      <c r="Q78" s="189">
        <f t="shared" si="12"/>
        <v>12</v>
      </c>
      <c r="R78" s="189">
        <f t="shared" si="13"/>
        <v>57</v>
      </c>
      <c r="S78" s="189">
        <f t="shared" si="14"/>
        <v>56</v>
      </c>
      <c r="T78" s="189">
        <f t="shared" si="15"/>
        <v>1</v>
      </c>
      <c r="U78" s="189">
        <f t="shared" si="16"/>
        <v>44</v>
      </c>
    </row>
    <row r="79" spans="1:21" x14ac:dyDescent="0.25">
      <c r="A79" s="75">
        <v>2008</v>
      </c>
      <c r="B79" s="28">
        <f>'2008'!N32</f>
        <v>23</v>
      </c>
      <c r="C79" s="28" t="str">
        <f>'2008'!P32</f>
        <v>MaroJ</v>
      </c>
      <c r="D79" s="28">
        <f>'2008'!Q32</f>
        <v>16</v>
      </c>
      <c r="E79" s="28">
        <f>'2008'!R32</f>
        <v>7</v>
      </c>
      <c r="F79" s="28">
        <f>'2008'!S32</f>
        <v>1</v>
      </c>
      <c r="G79" s="28">
        <f>'2008'!T32</f>
        <v>8</v>
      </c>
      <c r="H79" s="28">
        <f>'2008'!U32</f>
        <v>34</v>
      </c>
      <c r="I79" s="28">
        <f>'2008'!V32</f>
        <v>41</v>
      </c>
      <c r="J79" s="28">
        <f>'2008'!W32</f>
        <v>-7</v>
      </c>
      <c r="K79" s="28">
        <f>'2008'!X32</f>
        <v>22</v>
      </c>
      <c r="M79" s="277" t="s">
        <v>310</v>
      </c>
      <c r="N79" s="189">
        <f t="shared" si="9"/>
        <v>16</v>
      </c>
      <c r="O79" s="189">
        <f t="shared" si="10"/>
        <v>3</v>
      </c>
      <c r="P79" s="189">
        <f t="shared" si="11"/>
        <v>2</v>
      </c>
      <c r="Q79" s="189">
        <f t="shared" si="12"/>
        <v>11</v>
      </c>
      <c r="R79" s="189">
        <f t="shared" si="13"/>
        <v>21</v>
      </c>
      <c r="S79" s="189">
        <f t="shared" si="14"/>
        <v>45</v>
      </c>
      <c r="T79" s="189">
        <f t="shared" si="15"/>
        <v>-24</v>
      </c>
      <c r="U79" s="189">
        <f t="shared" si="16"/>
        <v>11</v>
      </c>
    </row>
    <row r="80" spans="1:21" x14ac:dyDescent="0.25">
      <c r="A80" s="75">
        <v>2008</v>
      </c>
      <c r="B80" s="28">
        <f>'2008'!N33</f>
        <v>24</v>
      </c>
      <c r="C80" s="28" t="str">
        <f>'2008'!P33</f>
        <v>Dennis</v>
      </c>
      <c r="D80" s="28">
        <f>'2008'!Q33</f>
        <v>16</v>
      </c>
      <c r="E80" s="28">
        <f>'2008'!R33</f>
        <v>5</v>
      </c>
      <c r="F80" s="28">
        <f>'2008'!S33</f>
        <v>5</v>
      </c>
      <c r="G80" s="28">
        <f>'2008'!T33</f>
        <v>6</v>
      </c>
      <c r="H80" s="28">
        <f>'2008'!U33</f>
        <v>20</v>
      </c>
      <c r="I80" s="28">
        <f>'2008'!V33</f>
        <v>20</v>
      </c>
      <c r="J80" s="28">
        <f>'2008'!W33</f>
        <v>0</v>
      </c>
      <c r="K80" s="28">
        <f>'2008'!X33</f>
        <v>20</v>
      </c>
      <c r="M80" s="277" t="s">
        <v>89</v>
      </c>
      <c r="N80" s="189">
        <f t="shared" si="9"/>
        <v>33</v>
      </c>
      <c r="O80" s="189">
        <f t="shared" si="10"/>
        <v>14</v>
      </c>
      <c r="P80" s="189">
        <f t="shared" si="11"/>
        <v>7</v>
      </c>
      <c r="Q80" s="189">
        <f t="shared" si="12"/>
        <v>12</v>
      </c>
      <c r="R80" s="189">
        <f t="shared" si="13"/>
        <v>56</v>
      </c>
      <c r="S80" s="189">
        <f t="shared" si="14"/>
        <v>49</v>
      </c>
      <c r="T80" s="189">
        <f t="shared" si="15"/>
        <v>7</v>
      </c>
      <c r="U80" s="189">
        <f t="shared" si="16"/>
        <v>49</v>
      </c>
    </row>
    <row r="81" spans="1:21" x14ac:dyDescent="0.25">
      <c r="A81" s="75">
        <v>2008</v>
      </c>
      <c r="B81" s="28">
        <f>'2008'!N34</f>
        <v>25</v>
      </c>
      <c r="C81" s="28" t="str">
        <f>'2008'!P34</f>
        <v>GEO</v>
      </c>
      <c r="D81" s="28">
        <f>'2008'!Q34</f>
        <v>19</v>
      </c>
      <c r="E81" s="28">
        <f>'2008'!R34</f>
        <v>9</v>
      </c>
      <c r="F81" s="28">
        <f>'2008'!S34</f>
        <v>2</v>
      </c>
      <c r="G81" s="28">
        <f>'2008'!T34</f>
        <v>8</v>
      </c>
      <c r="H81" s="28">
        <f>'2008'!U34</f>
        <v>46</v>
      </c>
      <c r="I81" s="28">
        <f>'2008'!V34</f>
        <v>32</v>
      </c>
      <c r="J81" s="28">
        <f>'2008'!W34</f>
        <v>14</v>
      </c>
      <c r="K81" s="28">
        <f>'2008'!X34</f>
        <v>29</v>
      </c>
      <c r="M81" s="277" t="s">
        <v>245</v>
      </c>
      <c r="N81" s="189">
        <f t="shared" si="9"/>
        <v>12</v>
      </c>
      <c r="O81" s="189">
        <f t="shared" si="10"/>
        <v>2</v>
      </c>
      <c r="P81" s="189">
        <f t="shared" si="11"/>
        <v>1</v>
      </c>
      <c r="Q81" s="189">
        <f t="shared" si="12"/>
        <v>9</v>
      </c>
      <c r="R81" s="189">
        <f t="shared" si="13"/>
        <v>8</v>
      </c>
      <c r="S81" s="189">
        <f t="shared" si="14"/>
        <v>29</v>
      </c>
      <c r="T81" s="189">
        <f t="shared" si="15"/>
        <v>-21</v>
      </c>
      <c r="U81" s="189">
        <f t="shared" si="16"/>
        <v>7</v>
      </c>
    </row>
    <row r="82" spans="1:21" x14ac:dyDescent="0.25">
      <c r="A82" s="75">
        <v>2008</v>
      </c>
      <c r="B82" s="28">
        <f>'2008'!N35</f>
        <v>26</v>
      </c>
      <c r="C82" s="28" t="str">
        <f>'2008'!P35</f>
        <v>Junior</v>
      </c>
      <c r="D82" s="28">
        <f>'2008'!Q35</f>
        <v>18</v>
      </c>
      <c r="E82" s="28">
        <f>'2008'!R35</f>
        <v>8</v>
      </c>
      <c r="F82" s="28">
        <f>'2008'!S35</f>
        <v>1</v>
      </c>
      <c r="G82" s="28">
        <f>'2008'!T35</f>
        <v>9</v>
      </c>
      <c r="H82" s="28">
        <f>'2008'!U35</f>
        <v>33</v>
      </c>
      <c r="I82" s="28">
        <f>'2008'!V35</f>
        <v>40</v>
      </c>
      <c r="J82" s="28">
        <f>'2008'!W35</f>
        <v>-7</v>
      </c>
      <c r="K82" s="28">
        <f>'2008'!X35</f>
        <v>25</v>
      </c>
      <c r="M82" s="277" t="s">
        <v>312</v>
      </c>
      <c r="N82" s="189">
        <f t="shared" si="9"/>
        <v>95</v>
      </c>
      <c r="O82" s="189">
        <f t="shared" si="10"/>
        <v>7</v>
      </c>
      <c r="P82" s="189">
        <f t="shared" si="11"/>
        <v>15</v>
      </c>
      <c r="Q82" s="189">
        <f t="shared" si="12"/>
        <v>73</v>
      </c>
      <c r="R82" s="189">
        <f t="shared" si="13"/>
        <v>81</v>
      </c>
      <c r="S82" s="189">
        <f t="shared" si="14"/>
        <v>315</v>
      </c>
      <c r="T82" s="189">
        <f t="shared" si="15"/>
        <v>-234</v>
      </c>
      <c r="U82" s="189">
        <f t="shared" si="16"/>
        <v>36</v>
      </c>
    </row>
    <row r="83" spans="1:21" x14ac:dyDescent="0.25">
      <c r="A83" s="75">
        <v>2008</v>
      </c>
      <c r="B83" s="28">
        <f>'2008'!N36</f>
        <v>27</v>
      </c>
      <c r="C83" s="28" t="str">
        <f>'2008'!P36</f>
        <v>finaipepe</v>
      </c>
      <c r="D83" s="28">
        <f>'2008'!Q36</f>
        <v>18</v>
      </c>
      <c r="E83" s="28">
        <f>'2008'!R36</f>
        <v>7</v>
      </c>
      <c r="F83" s="28">
        <f>'2008'!S36</f>
        <v>1</v>
      </c>
      <c r="G83" s="28">
        <f>'2008'!T36</f>
        <v>10</v>
      </c>
      <c r="H83" s="28">
        <f>'2008'!U36</f>
        <v>24</v>
      </c>
      <c r="I83" s="28">
        <f>'2008'!V36</f>
        <v>38</v>
      </c>
      <c r="J83" s="28">
        <f>'2008'!W36</f>
        <v>-14</v>
      </c>
      <c r="K83" s="28">
        <f>'2008'!X36</f>
        <v>22</v>
      </c>
      <c r="M83" s="277" t="s">
        <v>168</v>
      </c>
      <c r="N83" s="189">
        <f t="shared" si="9"/>
        <v>174</v>
      </c>
      <c r="O83" s="189">
        <f t="shared" si="10"/>
        <v>79</v>
      </c>
      <c r="P83" s="189">
        <f t="shared" si="11"/>
        <v>26</v>
      </c>
      <c r="Q83" s="189">
        <f t="shared" si="12"/>
        <v>69</v>
      </c>
      <c r="R83" s="189">
        <f t="shared" si="13"/>
        <v>387</v>
      </c>
      <c r="S83" s="189">
        <f t="shared" si="14"/>
        <v>337</v>
      </c>
      <c r="T83" s="189">
        <f t="shared" si="15"/>
        <v>50</v>
      </c>
      <c r="U83" s="189">
        <f t="shared" si="16"/>
        <v>263</v>
      </c>
    </row>
    <row r="84" spans="1:21" x14ac:dyDescent="0.25">
      <c r="A84" s="75">
        <v>2008</v>
      </c>
      <c r="B84" s="28">
        <f>'2008'!N37</f>
        <v>28</v>
      </c>
      <c r="C84" s="28" t="str">
        <f>'2008'!P37</f>
        <v>Nakkeost</v>
      </c>
      <c r="D84" s="28">
        <f>'2008'!Q37</f>
        <v>19</v>
      </c>
      <c r="E84" s="28">
        <f>'2008'!R37</f>
        <v>7</v>
      </c>
      <c r="F84" s="28">
        <f>'2008'!S37</f>
        <v>2</v>
      </c>
      <c r="G84" s="28">
        <f>'2008'!T37</f>
        <v>10</v>
      </c>
      <c r="H84" s="28">
        <f>'2008'!U37</f>
        <v>25</v>
      </c>
      <c r="I84" s="28">
        <f>'2008'!V37</f>
        <v>46</v>
      </c>
      <c r="J84" s="28">
        <f>'2008'!W37</f>
        <v>-21</v>
      </c>
      <c r="K84" s="28">
        <f>'2008'!X37</f>
        <v>23</v>
      </c>
      <c r="M84" s="277" t="s">
        <v>172</v>
      </c>
      <c r="N84" s="189">
        <f t="shared" si="9"/>
        <v>187</v>
      </c>
      <c r="O84" s="189">
        <f t="shared" si="10"/>
        <v>49</v>
      </c>
      <c r="P84" s="189">
        <f t="shared" si="11"/>
        <v>29</v>
      </c>
      <c r="Q84" s="189">
        <f t="shared" si="12"/>
        <v>109</v>
      </c>
      <c r="R84" s="189">
        <f t="shared" si="13"/>
        <v>224</v>
      </c>
      <c r="S84" s="189">
        <f t="shared" si="14"/>
        <v>455</v>
      </c>
      <c r="T84" s="189">
        <f t="shared" si="15"/>
        <v>-231</v>
      </c>
      <c r="U84" s="189">
        <f t="shared" si="16"/>
        <v>176</v>
      </c>
    </row>
    <row r="85" spans="1:21" x14ac:dyDescent="0.25">
      <c r="A85" s="75">
        <v>2008</v>
      </c>
      <c r="B85" s="28">
        <f>'2008'!N38</f>
        <v>29</v>
      </c>
      <c r="C85" s="28" t="str">
        <f>'2008'!P38</f>
        <v>Johny</v>
      </c>
      <c r="D85" s="28">
        <f>'2008'!Q38</f>
        <v>18</v>
      </c>
      <c r="E85" s="28">
        <f>'2008'!R38</f>
        <v>6</v>
      </c>
      <c r="F85" s="28">
        <f>'2008'!S38</f>
        <v>3</v>
      </c>
      <c r="G85" s="28">
        <f>'2008'!T38</f>
        <v>9</v>
      </c>
      <c r="H85" s="28">
        <f>'2008'!U38</f>
        <v>22</v>
      </c>
      <c r="I85" s="28">
        <f>'2008'!V38</f>
        <v>36</v>
      </c>
      <c r="J85" s="28">
        <f>'2008'!W38</f>
        <v>-14</v>
      </c>
      <c r="K85" s="28">
        <f>'2008'!X38</f>
        <v>21</v>
      </c>
      <c r="M85" s="277" t="s">
        <v>276</v>
      </c>
      <c r="N85" s="189">
        <f t="shared" si="9"/>
        <v>12</v>
      </c>
      <c r="O85" s="189">
        <f t="shared" si="10"/>
        <v>2</v>
      </c>
      <c r="P85" s="189">
        <f t="shared" si="11"/>
        <v>2</v>
      </c>
      <c r="Q85" s="189">
        <f t="shared" si="12"/>
        <v>8</v>
      </c>
      <c r="R85" s="189">
        <f t="shared" si="13"/>
        <v>20</v>
      </c>
      <c r="S85" s="189">
        <f t="shared" si="14"/>
        <v>39</v>
      </c>
      <c r="T85" s="189">
        <f t="shared" si="15"/>
        <v>-19</v>
      </c>
      <c r="U85" s="189">
        <f t="shared" si="16"/>
        <v>8</v>
      </c>
    </row>
    <row r="86" spans="1:21" x14ac:dyDescent="0.25">
      <c r="A86" s="75">
        <v>2008</v>
      </c>
      <c r="B86" s="28">
        <f>'2008'!N39</f>
        <v>30</v>
      </c>
      <c r="C86" s="28" t="str">
        <f>'2008'!P39</f>
        <v>m.c.t.</v>
      </c>
      <c r="D86" s="28">
        <f>'2008'!Q39</f>
        <v>18</v>
      </c>
      <c r="E86" s="28">
        <f>'2008'!R39</f>
        <v>6</v>
      </c>
      <c r="F86" s="28">
        <f>'2008'!S39</f>
        <v>2</v>
      </c>
      <c r="G86" s="28">
        <f>'2008'!T39</f>
        <v>10</v>
      </c>
      <c r="H86" s="28">
        <f>'2008'!U39</f>
        <v>31</v>
      </c>
      <c r="I86" s="28">
        <f>'2008'!V39</f>
        <v>41</v>
      </c>
      <c r="J86" s="28">
        <f>'2008'!W39</f>
        <v>-10</v>
      </c>
      <c r="K86" s="28">
        <f>'2008'!X39</f>
        <v>20</v>
      </c>
      <c r="M86" s="277" t="s">
        <v>241</v>
      </c>
      <c r="N86" s="189">
        <f t="shared" si="9"/>
        <v>14</v>
      </c>
      <c r="O86" s="189">
        <f t="shared" si="10"/>
        <v>3</v>
      </c>
      <c r="P86" s="189">
        <f t="shared" si="11"/>
        <v>0</v>
      </c>
      <c r="Q86" s="189">
        <f t="shared" si="12"/>
        <v>11</v>
      </c>
      <c r="R86" s="189">
        <f t="shared" si="13"/>
        <v>13</v>
      </c>
      <c r="S86" s="189">
        <f t="shared" si="14"/>
        <v>38</v>
      </c>
      <c r="T86" s="189">
        <f t="shared" si="15"/>
        <v>-25</v>
      </c>
      <c r="U86" s="189">
        <f t="shared" si="16"/>
        <v>9</v>
      </c>
    </row>
    <row r="87" spans="1:21" x14ac:dyDescent="0.25">
      <c r="A87" s="75">
        <v>2008</v>
      </c>
      <c r="B87" s="28">
        <f>'2008'!N40</f>
        <v>31</v>
      </c>
      <c r="C87" s="28" t="str">
        <f>'2008'!P40</f>
        <v>HairFU</v>
      </c>
      <c r="D87" s="28">
        <f>'2008'!Q40</f>
        <v>18</v>
      </c>
      <c r="E87" s="28">
        <f>'2008'!R40</f>
        <v>5</v>
      </c>
      <c r="F87" s="28">
        <f>'2008'!S40</f>
        <v>3</v>
      </c>
      <c r="G87" s="28">
        <f>'2008'!T40</f>
        <v>10</v>
      </c>
      <c r="H87" s="28">
        <f>'2008'!U40</f>
        <v>23</v>
      </c>
      <c r="I87" s="28">
        <f>'2008'!V40</f>
        <v>47</v>
      </c>
      <c r="J87" s="28">
        <f>'2008'!W40</f>
        <v>-24</v>
      </c>
      <c r="K87" s="28">
        <f>'2008'!X40</f>
        <v>18</v>
      </c>
      <c r="M87" s="277" t="s">
        <v>163</v>
      </c>
      <c r="N87" s="189">
        <f t="shared" si="9"/>
        <v>30</v>
      </c>
      <c r="O87" s="189">
        <f t="shared" si="10"/>
        <v>21</v>
      </c>
      <c r="P87" s="189">
        <f t="shared" si="11"/>
        <v>2</v>
      </c>
      <c r="Q87" s="189">
        <f t="shared" si="12"/>
        <v>7</v>
      </c>
      <c r="R87" s="189">
        <f t="shared" si="13"/>
        <v>71</v>
      </c>
      <c r="S87" s="189">
        <f t="shared" si="14"/>
        <v>44</v>
      </c>
      <c r="T87" s="189">
        <f t="shared" si="15"/>
        <v>27</v>
      </c>
      <c r="U87" s="189">
        <f t="shared" si="16"/>
        <v>65</v>
      </c>
    </row>
    <row r="88" spans="1:21" x14ac:dyDescent="0.25">
      <c r="A88" s="75">
        <v>2008</v>
      </c>
      <c r="B88" s="28">
        <f>'2008'!N41</f>
        <v>32</v>
      </c>
      <c r="C88" s="28" t="str">
        <f>'2008'!P41</f>
        <v>Rusty1979</v>
      </c>
      <c r="D88" s="28">
        <f>'2008'!Q41</f>
        <v>19</v>
      </c>
      <c r="E88" s="28">
        <f>'2008'!R41</f>
        <v>4</v>
      </c>
      <c r="F88" s="28">
        <f>'2008'!S41</f>
        <v>6</v>
      </c>
      <c r="G88" s="28">
        <f>'2008'!T41</f>
        <v>9</v>
      </c>
      <c r="H88" s="28">
        <f>'2008'!U41</f>
        <v>25</v>
      </c>
      <c r="I88" s="28">
        <f>'2008'!V41</f>
        <v>46</v>
      </c>
      <c r="J88" s="28">
        <f>'2008'!W41</f>
        <v>-21</v>
      </c>
      <c r="K88" s="28">
        <f>'2008'!X41</f>
        <v>18</v>
      </c>
      <c r="M88" s="277" t="s">
        <v>181</v>
      </c>
      <c r="N88" s="189">
        <f t="shared" si="9"/>
        <v>68</v>
      </c>
      <c r="O88" s="189">
        <f t="shared" si="10"/>
        <v>22</v>
      </c>
      <c r="P88" s="189">
        <f t="shared" si="11"/>
        <v>12</v>
      </c>
      <c r="Q88" s="189">
        <f t="shared" si="12"/>
        <v>34</v>
      </c>
      <c r="R88" s="189">
        <f t="shared" si="13"/>
        <v>121</v>
      </c>
      <c r="S88" s="189">
        <f t="shared" si="14"/>
        <v>143</v>
      </c>
      <c r="T88" s="189">
        <f t="shared" si="15"/>
        <v>-22</v>
      </c>
      <c r="U88" s="189">
        <f t="shared" si="16"/>
        <v>78</v>
      </c>
    </row>
    <row r="89" spans="1:21" x14ac:dyDescent="0.25">
      <c r="A89" s="75">
        <v>2008</v>
      </c>
      <c r="B89" s="28">
        <f>'2008'!N42</f>
        <v>33</v>
      </c>
      <c r="C89" s="28" t="str">
        <f>'2008'!P42</f>
        <v>greg</v>
      </c>
      <c r="D89" s="28">
        <f>'2008'!Q42</f>
        <v>16</v>
      </c>
      <c r="E89" s="28">
        <f>'2008'!R42</f>
        <v>4</v>
      </c>
      <c r="F89" s="28">
        <f>'2008'!S42</f>
        <v>5</v>
      </c>
      <c r="G89" s="28">
        <f>'2008'!T42</f>
        <v>7</v>
      </c>
      <c r="H89" s="28">
        <f>'2008'!U42</f>
        <v>27</v>
      </c>
      <c r="I89" s="28">
        <f>'2008'!V42</f>
        <v>32</v>
      </c>
      <c r="J89" s="28">
        <f>'2008'!W42</f>
        <v>-5</v>
      </c>
      <c r="K89" s="28">
        <f>'2008'!X42</f>
        <v>17</v>
      </c>
      <c r="M89" s="277" t="s">
        <v>235</v>
      </c>
      <c r="N89" s="189">
        <f t="shared" si="9"/>
        <v>16</v>
      </c>
      <c r="O89" s="189">
        <f t="shared" si="10"/>
        <v>5</v>
      </c>
      <c r="P89" s="189">
        <f t="shared" si="11"/>
        <v>5</v>
      </c>
      <c r="Q89" s="189">
        <f t="shared" si="12"/>
        <v>6</v>
      </c>
      <c r="R89" s="189">
        <f t="shared" si="13"/>
        <v>30</v>
      </c>
      <c r="S89" s="189">
        <f t="shared" si="14"/>
        <v>24</v>
      </c>
      <c r="T89" s="189">
        <f t="shared" si="15"/>
        <v>6</v>
      </c>
      <c r="U89" s="189">
        <f t="shared" si="16"/>
        <v>20</v>
      </c>
    </row>
    <row r="90" spans="1:21" x14ac:dyDescent="0.25">
      <c r="A90" s="75">
        <v>2008</v>
      </c>
      <c r="B90" s="28">
        <f>'2008'!N43</f>
        <v>34</v>
      </c>
      <c r="C90" s="28" t="str">
        <f>'2008'!P43</f>
        <v>honk96</v>
      </c>
      <c r="D90" s="28">
        <f>'2008'!Q43</f>
        <v>14</v>
      </c>
      <c r="E90" s="28">
        <f>'2008'!R43</f>
        <v>4</v>
      </c>
      <c r="F90" s="28">
        <f>'2008'!S43</f>
        <v>2</v>
      </c>
      <c r="G90" s="28">
        <f>'2008'!T43</f>
        <v>8</v>
      </c>
      <c r="H90" s="28">
        <f>'2008'!U43</f>
        <v>16</v>
      </c>
      <c r="I90" s="28">
        <f>'2008'!V43</f>
        <v>27</v>
      </c>
      <c r="J90" s="28">
        <f>'2008'!W43</f>
        <v>-11</v>
      </c>
      <c r="K90" s="28">
        <f>'2008'!X43</f>
        <v>14</v>
      </c>
      <c r="M90" s="277" t="s">
        <v>80</v>
      </c>
      <c r="N90" s="189">
        <f t="shared" si="9"/>
        <v>345</v>
      </c>
      <c r="O90" s="189">
        <f t="shared" si="10"/>
        <v>223</v>
      </c>
      <c r="P90" s="189">
        <f t="shared" si="11"/>
        <v>42</v>
      </c>
      <c r="Q90" s="189">
        <f t="shared" si="12"/>
        <v>80</v>
      </c>
      <c r="R90" s="189">
        <f t="shared" si="13"/>
        <v>1174</v>
      </c>
      <c r="S90" s="189">
        <f t="shared" si="14"/>
        <v>551</v>
      </c>
      <c r="T90" s="189">
        <f t="shared" si="15"/>
        <v>623</v>
      </c>
      <c r="U90" s="189">
        <f t="shared" si="16"/>
        <v>711</v>
      </c>
    </row>
    <row r="91" spans="1:21" x14ac:dyDescent="0.25">
      <c r="A91" s="75">
        <v>2008</v>
      </c>
      <c r="B91" s="28">
        <f>'2008'!N44</f>
        <v>35</v>
      </c>
      <c r="C91" s="28" t="str">
        <f>'2008'!P44</f>
        <v>Asboy</v>
      </c>
      <c r="D91" s="28">
        <f>'2008'!Q44</f>
        <v>15</v>
      </c>
      <c r="E91" s="28">
        <f>'2008'!R44</f>
        <v>4</v>
      </c>
      <c r="F91" s="28">
        <f>'2008'!S44</f>
        <v>3</v>
      </c>
      <c r="G91" s="28">
        <f>'2008'!T44</f>
        <v>8</v>
      </c>
      <c r="H91" s="28">
        <f>'2008'!U44</f>
        <v>19</v>
      </c>
      <c r="I91" s="28">
        <f>'2008'!V44</f>
        <v>31</v>
      </c>
      <c r="J91" s="28">
        <f>'2008'!W44</f>
        <v>-12</v>
      </c>
      <c r="K91" s="28">
        <f>'2008'!X44</f>
        <v>15</v>
      </c>
      <c r="M91" s="277" t="s">
        <v>307</v>
      </c>
      <c r="N91" s="189">
        <f t="shared" si="9"/>
        <v>20</v>
      </c>
      <c r="O91" s="189">
        <f t="shared" si="10"/>
        <v>9</v>
      </c>
      <c r="P91" s="189">
        <f t="shared" si="11"/>
        <v>4</v>
      </c>
      <c r="Q91" s="189">
        <f t="shared" si="12"/>
        <v>7</v>
      </c>
      <c r="R91" s="189">
        <f t="shared" si="13"/>
        <v>47</v>
      </c>
      <c r="S91" s="189">
        <f t="shared" si="14"/>
        <v>32</v>
      </c>
      <c r="T91" s="189">
        <f t="shared" si="15"/>
        <v>15</v>
      </c>
      <c r="U91" s="189">
        <f t="shared" si="16"/>
        <v>31</v>
      </c>
    </row>
    <row r="92" spans="1:21" x14ac:dyDescent="0.25">
      <c r="A92" s="75">
        <v>2008</v>
      </c>
      <c r="B92" s="28">
        <f>'2008'!N45</f>
        <v>36</v>
      </c>
      <c r="C92" s="28" t="str">
        <f>'2008'!P45</f>
        <v>SzymS</v>
      </c>
      <c r="D92" s="28">
        <f>'2008'!Q45</f>
        <v>16</v>
      </c>
      <c r="E92" s="28">
        <f>'2008'!R45</f>
        <v>4</v>
      </c>
      <c r="F92" s="28">
        <f>'2008'!S45</f>
        <v>4</v>
      </c>
      <c r="G92" s="28">
        <f>'2008'!T45</f>
        <v>8</v>
      </c>
      <c r="H92" s="28">
        <f>'2008'!U45</f>
        <v>18</v>
      </c>
      <c r="I92" s="28">
        <f>'2008'!V45</f>
        <v>31</v>
      </c>
      <c r="J92" s="28">
        <f>'2008'!W45</f>
        <v>-13</v>
      </c>
      <c r="K92" s="28">
        <f>'2008'!X45</f>
        <v>16</v>
      </c>
      <c r="M92" s="277" t="s">
        <v>255</v>
      </c>
      <c r="N92" s="189">
        <f t="shared" si="9"/>
        <v>18</v>
      </c>
      <c r="O92" s="189">
        <f t="shared" si="10"/>
        <v>6</v>
      </c>
      <c r="P92" s="189">
        <f t="shared" si="11"/>
        <v>3</v>
      </c>
      <c r="Q92" s="189">
        <f t="shared" si="12"/>
        <v>9</v>
      </c>
      <c r="R92" s="189">
        <f t="shared" si="13"/>
        <v>31</v>
      </c>
      <c r="S92" s="189">
        <f t="shared" si="14"/>
        <v>36</v>
      </c>
      <c r="T92" s="189">
        <f t="shared" si="15"/>
        <v>-5</v>
      </c>
      <c r="U92" s="189">
        <f t="shared" si="16"/>
        <v>21</v>
      </c>
    </row>
    <row r="93" spans="1:21" x14ac:dyDescent="0.25">
      <c r="A93" s="75">
        <v>2008</v>
      </c>
      <c r="B93" s="28">
        <f>'2008'!N46</f>
        <v>37</v>
      </c>
      <c r="C93" s="28" t="str">
        <f>'2008'!P46</f>
        <v>torpedo</v>
      </c>
      <c r="D93" s="28">
        <f>'2008'!Q46</f>
        <v>14</v>
      </c>
      <c r="E93" s="28">
        <f>'2008'!R46</f>
        <v>2</v>
      </c>
      <c r="F93" s="28">
        <f>'2008'!S46</f>
        <v>4</v>
      </c>
      <c r="G93" s="28">
        <f>'2008'!T46</f>
        <v>8</v>
      </c>
      <c r="H93" s="28">
        <f>'2008'!U46</f>
        <v>11</v>
      </c>
      <c r="I93" s="28">
        <f>'2008'!V46</f>
        <v>25</v>
      </c>
      <c r="J93" s="28">
        <f>'2008'!W46</f>
        <v>-14</v>
      </c>
      <c r="K93" s="28">
        <f>'2008'!X46</f>
        <v>10</v>
      </c>
      <c r="M93" s="277" t="s">
        <v>79</v>
      </c>
      <c r="N93" s="189">
        <f t="shared" si="9"/>
        <v>60</v>
      </c>
      <c r="O93" s="189">
        <f t="shared" si="10"/>
        <v>40</v>
      </c>
      <c r="P93" s="189">
        <f t="shared" si="11"/>
        <v>11</v>
      </c>
      <c r="Q93" s="189">
        <f t="shared" si="12"/>
        <v>9</v>
      </c>
      <c r="R93" s="189">
        <f t="shared" si="13"/>
        <v>186</v>
      </c>
      <c r="S93" s="189">
        <f t="shared" si="14"/>
        <v>52</v>
      </c>
      <c r="T93" s="189">
        <f t="shared" si="15"/>
        <v>134</v>
      </c>
      <c r="U93" s="189">
        <f t="shared" si="16"/>
        <v>131</v>
      </c>
    </row>
    <row r="94" spans="1:21" x14ac:dyDescent="0.25">
      <c r="A94" s="75">
        <v>2008</v>
      </c>
      <c r="B94" s="28">
        <f>'2008'!N47</f>
        <v>38</v>
      </c>
      <c r="C94" s="28" t="str">
        <f>'2008'!P47</f>
        <v>dior</v>
      </c>
      <c r="D94" s="28">
        <f>'2008'!Q47</f>
        <v>14</v>
      </c>
      <c r="E94" s="28">
        <f>'2008'!R47</f>
        <v>2</v>
      </c>
      <c r="F94" s="28">
        <f>'2008'!S47</f>
        <v>4</v>
      </c>
      <c r="G94" s="28">
        <f>'2008'!T47</f>
        <v>8</v>
      </c>
      <c r="H94" s="28">
        <f>'2008'!U47</f>
        <v>11</v>
      </c>
      <c r="I94" s="28">
        <f>'2008'!V47</f>
        <v>28</v>
      </c>
      <c r="J94" s="28">
        <f>'2008'!W47</f>
        <v>-17</v>
      </c>
      <c r="K94" s="28">
        <f>'2008'!X47</f>
        <v>10</v>
      </c>
      <c r="M94" s="277" t="s">
        <v>96</v>
      </c>
      <c r="N94" s="189">
        <f t="shared" si="9"/>
        <v>70</v>
      </c>
      <c r="O94" s="189">
        <f t="shared" si="10"/>
        <v>24</v>
      </c>
      <c r="P94" s="189">
        <f t="shared" si="11"/>
        <v>13</v>
      </c>
      <c r="Q94" s="189">
        <f t="shared" si="12"/>
        <v>33</v>
      </c>
      <c r="R94" s="189">
        <f t="shared" si="13"/>
        <v>119</v>
      </c>
      <c r="S94" s="189">
        <f t="shared" si="14"/>
        <v>144</v>
      </c>
      <c r="T94" s="189">
        <f t="shared" si="15"/>
        <v>-25</v>
      </c>
      <c r="U94" s="189">
        <f t="shared" si="16"/>
        <v>85</v>
      </c>
    </row>
    <row r="95" spans="1:21" x14ac:dyDescent="0.25">
      <c r="A95" s="75">
        <v>2008</v>
      </c>
      <c r="B95" s="28">
        <f>'2008'!N48</f>
        <v>39</v>
      </c>
      <c r="C95" s="28" t="str">
        <f>'2008'!P48</f>
        <v>Sokol</v>
      </c>
      <c r="D95" s="28">
        <f>'2008'!Q48</f>
        <v>14</v>
      </c>
      <c r="E95" s="28">
        <f>'2008'!R48</f>
        <v>3</v>
      </c>
      <c r="F95" s="28">
        <f>'2008'!S48</f>
        <v>1</v>
      </c>
      <c r="G95" s="28">
        <f>'2008'!T48</f>
        <v>10</v>
      </c>
      <c r="H95" s="28">
        <f>'2008'!U48</f>
        <v>11</v>
      </c>
      <c r="I95" s="28">
        <f>'2008'!V48</f>
        <v>40</v>
      </c>
      <c r="J95" s="28">
        <f>'2008'!W48</f>
        <v>-29</v>
      </c>
      <c r="K95" s="28">
        <f>'2008'!X48</f>
        <v>10</v>
      </c>
      <c r="M95" s="277" t="s">
        <v>284</v>
      </c>
      <c r="N95" s="189">
        <f t="shared" si="9"/>
        <v>16</v>
      </c>
      <c r="O95" s="189">
        <f t="shared" si="10"/>
        <v>3</v>
      </c>
      <c r="P95" s="189">
        <f t="shared" si="11"/>
        <v>3</v>
      </c>
      <c r="Q95" s="189">
        <f t="shared" si="12"/>
        <v>10</v>
      </c>
      <c r="R95" s="189">
        <f t="shared" si="13"/>
        <v>17</v>
      </c>
      <c r="S95" s="189">
        <f t="shared" si="14"/>
        <v>36</v>
      </c>
      <c r="T95" s="189">
        <f t="shared" si="15"/>
        <v>-19</v>
      </c>
      <c r="U95" s="189">
        <f t="shared" si="16"/>
        <v>12</v>
      </c>
    </row>
    <row r="96" spans="1:21" x14ac:dyDescent="0.25">
      <c r="A96" s="75">
        <v>2008</v>
      </c>
      <c r="B96" s="28">
        <f>'2008'!N49</f>
        <v>40</v>
      </c>
      <c r="C96" s="28" t="str">
        <f>'2008'!P49</f>
        <v>Jak10</v>
      </c>
      <c r="D96" s="28">
        <f>'2008'!Q49</f>
        <v>14</v>
      </c>
      <c r="E96" s="28">
        <f>'2008'!R49</f>
        <v>2</v>
      </c>
      <c r="F96" s="28">
        <f>'2008'!S49</f>
        <v>2</v>
      </c>
      <c r="G96" s="28">
        <f>'2008'!T49</f>
        <v>10</v>
      </c>
      <c r="H96" s="28">
        <f>'2008'!U49</f>
        <v>9</v>
      </c>
      <c r="I96" s="28">
        <f>'2008'!V49</f>
        <v>35</v>
      </c>
      <c r="J96" s="28">
        <f>'2008'!W49</f>
        <v>-26</v>
      </c>
      <c r="K96" s="28">
        <f>'2008'!X49</f>
        <v>8</v>
      </c>
      <c r="M96" s="277" t="s">
        <v>242</v>
      </c>
      <c r="N96" s="189">
        <f t="shared" si="9"/>
        <v>14</v>
      </c>
      <c r="O96" s="189">
        <f t="shared" si="10"/>
        <v>2</v>
      </c>
      <c r="P96" s="189">
        <f t="shared" si="11"/>
        <v>1</v>
      </c>
      <c r="Q96" s="189">
        <f t="shared" si="12"/>
        <v>11</v>
      </c>
      <c r="R96" s="189">
        <f t="shared" si="13"/>
        <v>8</v>
      </c>
      <c r="S96" s="189">
        <f t="shared" si="14"/>
        <v>36</v>
      </c>
      <c r="T96" s="189">
        <f t="shared" si="15"/>
        <v>-28</v>
      </c>
      <c r="U96" s="189">
        <f t="shared" si="16"/>
        <v>7</v>
      </c>
    </row>
    <row r="97" spans="1:21" x14ac:dyDescent="0.25">
      <c r="A97" s="75">
        <v>2008</v>
      </c>
      <c r="B97" s="28">
        <f>'2008'!N50</f>
        <v>41</v>
      </c>
      <c r="C97" s="28" t="str">
        <f>'2008'!P50</f>
        <v>Mogadishu Dust</v>
      </c>
      <c r="D97" s="28">
        <f>'2008'!Q50</f>
        <v>14</v>
      </c>
      <c r="E97" s="28">
        <f>'2008'!R50</f>
        <v>2</v>
      </c>
      <c r="F97" s="28">
        <f>'2008'!S50</f>
        <v>1</v>
      </c>
      <c r="G97" s="28">
        <f>'2008'!T50</f>
        <v>11</v>
      </c>
      <c r="H97" s="28">
        <f>'2008'!U50</f>
        <v>15</v>
      </c>
      <c r="I97" s="28">
        <f>'2008'!V50</f>
        <v>37</v>
      </c>
      <c r="J97" s="28">
        <f>'2008'!W50</f>
        <v>-22</v>
      </c>
      <c r="K97" s="28">
        <f>'2008'!X50</f>
        <v>7</v>
      </c>
      <c r="M97" s="277" t="s">
        <v>92</v>
      </c>
      <c r="N97" s="189">
        <f t="shared" si="9"/>
        <v>61</v>
      </c>
      <c r="O97" s="189">
        <f t="shared" si="10"/>
        <v>37</v>
      </c>
      <c r="P97" s="189">
        <f t="shared" si="11"/>
        <v>7</v>
      </c>
      <c r="Q97" s="189">
        <f t="shared" si="12"/>
        <v>17</v>
      </c>
      <c r="R97" s="189">
        <f t="shared" si="13"/>
        <v>142</v>
      </c>
      <c r="S97" s="189">
        <f t="shared" si="14"/>
        <v>66</v>
      </c>
      <c r="T97" s="189">
        <f t="shared" si="15"/>
        <v>76</v>
      </c>
      <c r="U97" s="189">
        <f t="shared" si="16"/>
        <v>118</v>
      </c>
    </row>
    <row r="98" spans="1:21" x14ac:dyDescent="0.25">
      <c r="A98" s="75">
        <v>2008</v>
      </c>
      <c r="B98" s="28">
        <f>'2008'!N51</f>
        <v>42</v>
      </c>
      <c r="C98" s="28" t="str">
        <f>'2008'!P51</f>
        <v>HakanFB</v>
      </c>
      <c r="D98" s="28">
        <f>'2008'!Q51</f>
        <v>14</v>
      </c>
      <c r="E98" s="28">
        <f>'2008'!R51</f>
        <v>1</v>
      </c>
      <c r="F98" s="28">
        <f>'2008'!S51</f>
        <v>4</v>
      </c>
      <c r="G98" s="28">
        <f>'2008'!T51</f>
        <v>9</v>
      </c>
      <c r="H98" s="28">
        <f>'2008'!U51</f>
        <v>8</v>
      </c>
      <c r="I98" s="28">
        <f>'2008'!V51</f>
        <v>30</v>
      </c>
      <c r="J98" s="28">
        <f>'2008'!W51</f>
        <v>-22</v>
      </c>
      <c r="K98" s="28">
        <f>'2008'!X51</f>
        <v>7</v>
      </c>
      <c r="M98" s="277" t="s">
        <v>308</v>
      </c>
      <c r="N98" s="189">
        <f t="shared" si="9"/>
        <v>16</v>
      </c>
      <c r="O98" s="189">
        <f t="shared" si="10"/>
        <v>6</v>
      </c>
      <c r="P98" s="189">
        <f t="shared" si="11"/>
        <v>2</v>
      </c>
      <c r="Q98" s="189">
        <f t="shared" si="12"/>
        <v>8</v>
      </c>
      <c r="R98" s="189">
        <f t="shared" si="13"/>
        <v>46</v>
      </c>
      <c r="S98" s="189">
        <f t="shared" si="14"/>
        <v>30</v>
      </c>
      <c r="T98" s="189">
        <f t="shared" si="15"/>
        <v>16</v>
      </c>
      <c r="U98" s="189">
        <f t="shared" si="16"/>
        <v>20</v>
      </c>
    </row>
    <row r="99" spans="1:21" x14ac:dyDescent="0.25">
      <c r="A99" s="75">
        <v>2008</v>
      </c>
      <c r="B99" s="28">
        <f>'2008'!N52</f>
        <v>43</v>
      </c>
      <c r="C99" s="28" t="str">
        <f>'2008'!P52</f>
        <v>Darth Steve</v>
      </c>
      <c r="D99" s="28">
        <f>'2008'!Q52</f>
        <v>14</v>
      </c>
      <c r="E99" s="28">
        <f>'2008'!R52</f>
        <v>2</v>
      </c>
      <c r="F99" s="28">
        <f>'2008'!S52</f>
        <v>1</v>
      </c>
      <c r="G99" s="28">
        <f>'2008'!T52</f>
        <v>11</v>
      </c>
      <c r="H99" s="28">
        <f>'2008'!U52</f>
        <v>12</v>
      </c>
      <c r="I99" s="28">
        <f>'2008'!V52</f>
        <v>54</v>
      </c>
      <c r="J99" s="28">
        <f>'2008'!W52</f>
        <v>-42</v>
      </c>
      <c r="K99" s="28">
        <f>'2008'!X52</f>
        <v>7</v>
      </c>
      <c r="M99" s="277" t="s">
        <v>248</v>
      </c>
      <c r="N99" s="189">
        <f t="shared" si="9"/>
        <v>12</v>
      </c>
      <c r="O99" s="189">
        <f t="shared" si="10"/>
        <v>0</v>
      </c>
      <c r="P99" s="189">
        <f t="shared" si="11"/>
        <v>0</v>
      </c>
      <c r="Q99" s="189">
        <f t="shared" si="12"/>
        <v>12</v>
      </c>
      <c r="R99" s="189">
        <f t="shared" si="13"/>
        <v>0</v>
      </c>
      <c r="S99" s="189">
        <f t="shared" si="14"/>
        <v>89</v>
      </c>
      <c r="T99" s="189">
        <f t="shared" si="15"/>
        <v>-89</v>
      </c>
      <c r="U99" s="189">
        <f t="shared" si="16"/>
        <v>0</v>
      </c>
    </row>
    <row r="100" spans="1:21" x14ac:dyDescent="0.25">
      <c r="A100" s="75">
        <v>2008</v>
      </c>
      <c r="B100" s="28">
        <f>'2008'!N53</f>
        <v>44</v>
      </c>
      <c r="C100" s="28" t="str">
        <f>'2008'!P53</f>
        <v>Daniel P</v>
      </c>
      <c r="D100" s="28">
        <f>'2008'!Q53</f>
        <v>14</v>
      </c>
      <c r="E100" s="28">
        <f>'2008'!R53</f>
        <v>1</v>
      </c>
      <c r="F100" s="28">
        <f>'2008'!S53</f>
        <v>2</v>
      </c>
      <c r="G100" s="28">
        <f>'2008'!T53</f>
        <v>11</v>
      </c>
      <c r="H100" s="28">
        <f>'2008'!U53</f>
        <v>11</v>
      </c>
      <c r="I100" s="28">
        <f>'2008'!V53</f>
        <v>32</v>
      </c>
      <c r="J100" s="28">
        <f>'2008'!W53</f>
        <v>-21</v>
      </c>
      <c r="K100" s="28">
        <f>'2008'!X53</f>
        <v>5</v>
      </c>
      <c r="M100" s="277" t="s">
        <v>85</v>
      </c>
      <c r="N100" s="189">
        <f t="shared" si="9"/>
        <v>216</v>
      </c>
      <c r="O100" s="189">
        <f t="shared" si="10"/>
        <v>134</v>
      </c>
      <c r="P100" s="189">
        <f t="shared" si="11"/>
        <v>36</v>
      </c>
      <c r="Q100" s="189">
        <f t="shared" si="12"/>
        <v>46</v>
      </c>
      <c r="R100" s="189">
        <f t="shared" si="13"/>
        <v>582</v>
      </c>
      <c r="S100" s="189">
        <f t="shared" si="14"/>
        <v>277</v>
      </c>
      <c r="T100" s="189">
        <f t="shared" si="15"/>
        <v>305</v>
      </c>
      <c r="U100" s="189">
        <f t="shared" si="16"/>
        <v>438</v>
      </c>
    </row>
    <row r="101" spans="1:21" x14ac:dyDescent="0.25">
      <c r="A101" s="75">
        <v>2008</v>
      </c>
      <c r="B101" s="28">
        <f>'2008'!N54</f>
        <v>45</v>
      </c>
      <c r="C101" s="28" t="str">
        <f>'2008'!P54</f>
        <v>RadekTomat</v>
      </c>
      <c r="D101" s="28">
        <f>'2008'!Q54</f>
        <v>14</v>
      </c>
      <c r="E101" s="28">
        <f>'2008'!R54</f>
        <v>1</v>
      </c>
      <c r="F101" s="28">
        <f>'2008'!S54</f>
        <v>2</v>
      </c>
      <c r="G101" s="28">
        <f>'2008'!T54</f>
        <v>11</v>
      </c>
      <c r="H101" s="28">
        <f>'2008'!U54</f>
        <v>14</v>
      </c>
      <c r="I101" s="28">
        <f>'2008'!V54</f>
        <v>48</v>
      </c>
      <c r="J101" s="28">
        <f>'2008'!W54</f>
        <v>-34</v>
      </c>
      <c r="K101" s="28">
        <f>'2008'!X54</f>
        <v>5</v>
      </c>
      <c r="M101" s="277" t="s">
        <v>208</v>
      </c>
      <c r="N101" s="189">
        <f t="shared" si="9"/>
        <v>16</v>
      </c>
      <c r="O101" s="189">
        <f t="shared" si="10"/>
        <v>7</v>
      </c>
      <c r="P101" s="189">
        <f t="shared" si="11"/>
        <v>1</v>
      </c>
      <c r="Q101" s="189">
        <f t="shared" si="12"/>
        <v>8</v>
      </c>
      <c r="R101" s="189">
        <f t="shared" si="13"/>
        <v>34</v>
      </c>
      <c r="S101" s="189">
        <f t="shared" si="14"/>
        <v>41</v>
      </c>
      <c r="T101" s="189">
        <f t="shared" si="15"/>
        <v>-7</v>
      </c>
      <c r="U101" s="189">
        <f t="shared" si="16"/>
        <v>22</v>
      </c>
    </row>
    <row r="102" spans="1:21" x14ac:dyDescent="0.25">
      <c r="A102" s="75">
        <v>2008</v>
      </c>
      <c r="B102" s="28">
        <f>'2008'!N55</f>
        <v>46</v>
      </c>
      <c r="C102" s="28" t="str">
        <f>'2008'!P55</f>
        <v>Primo</v>
      </c>
      <c r="D102" s="28">
        <f>'2008'!Q55</f>
        <v>12</v>
      </c>
      <c r="E102" s="28">
        <f>'2008'!R55</f>
        <v>0</v>
      </c>
      <c r="F102" s="28">
        <f>'2008'!S55</f>
        <v>3</v>
      </c>
      <c r="G102" s="28">
        <f>'2008'!T55</f>
        <v>9</v>
      </c>
      <c r="H102" s="28">
        <f>'2008'!U55</f>
        <v>10</v>
      </c>
      <c r="I102" s="28">
        <f>'2008'!V55</f>
        <v>35</v>
      </c>
      <c r="J102" s="28">
        <f>'2008'!W55</f>
        <v>-25</v>
      </c>
      <c r="K102" s="28">
        <f>'2008'!X55</f>
        <v>3</v>
      </c>
      <c r="M102" s="277" t="s">
        <v>90</v>
      </c>
      <c r="N102" s="189">
        <f t="shared" si="9"/>
        <v>54</v>
      </c>
      <c r="O102" s="189">
        <f t="shared" si="10"/>
        <v>25</v>
      </c>
      <c r="P102" s="189">
        <f t="shared" si="11"/>
        <v>13</v>
      </c>
      <c r="Q102" s="189">
        <f t="shared" si="12"/>
        <v>16</v>
      </c>
      <c r="R102" s="189">
        <f t="shared" si="13"/>
        <v>113</v>
      </c>
      <c r="S102" s="189">
        <f t="shared" si="14"/>
        <v>80</v>
      </c>
      <c r="T102" s="189">
        <f t="shared" si="15"/>
        <v>33</v>
      </c>
      <c r="U102" s="189">
        <f t="shared" si="16"/>
        <v>88</v>
      </c>
    </row>
    <row r="103" spans="1:21" x14ac:dyDescent="0.25">
      <c r="A103" s="75">
        <v>2008</v>
      </c>
      <c r="B103" s="28">
        <f>'2008'!N56</f>
        <v>47</v>
      </c>
      <c r="C103" s="28" t="str">
        <f>'2008'!P56</f>
        <v>Bumer</v>
      </c>
      <c r="D103" s="28">
        <f>'2008'!Q56</f>
        <v>14</v>
      </c>
      <c r="E103" s="28">
        <f>'2008'!R56</f>
        <v>0</v>
      </c>
      <c r="F103" s="28">
        <f>'2008'!S56</f>
        <v>0</v>
      </c>
      <c r="G103" s="28">
        <f>'2008'!T56</f>
        <v>14</v>
      </c>
      <c r="H103" s="28">
        <f>'2008'!U56</f>
        <v>8</v>
      </c>
      <c r="I103" s="28">
        <f>'2008'!V56</f>
        <v>53</v>
      </c>
      <c r="J103" s="28">
        <f>'2008'!W56</f>
        <v>-45</v>
      </c>
      <c r="K103" s="28">
        <f>'2008'!X56</f>
        <v>0</v>
      </c>
      <c r="M103" s="277" t="s">
        <v>314</v>
      </c>
      <c r="N103" s="189">
        <f t="shared" si="9"/>
        <v>18</v>
      </c>
      <c r="O103" s="189">
        <f t="shared" si="10"/>
        <v>3</v>
      </c>
      <c r="P103" s="189">
        <f t="shared" si="11"/>
        <v>1</v>
      </c>
      <c r="Q103" s="189">
        <f t="shared" si="12"/>
        <v>14</v>
      </c>
      <c r="R103" s="189">
        <f t="shared" si="13"/>
        <v>13</v>
      </c>
      <c r="S103" s="189">
        <f t="shared" si="14"/>
        <v>66</v>
      </c>
      <c r="T103" s="189">
        <f t="shared" si="15"/>
        <v>-53</v>
      </c>
      <c r="U103" s="189">
        <f t="shared" si="16"/>
        <v>10</v>
      </c>
    </row>
    <row r="104" spans="1:21" x14ac:dyDescent="0.25">
      <c r="A104" s="75">
        <v>2009</v>
      </c>
      <c r="B104" s="22">
        <f>'2009'!N10</f>
        <v>1</v>
      </c>
      <c r="C104" s="28" t="str">
        <f>'2009'!P10</f>
        <v>Playaveli</v>
      </c>
      <c r="D104" s="28">
        <f>'2009'!Q10</f>
        <v>22</v>
      </c>
      <c r="E104" s="28">
        <f>'2009'!R10</f>
        <v>20</v>
      </c>
      <c r="F104" s="28">
        <f>'2009'!S10</f>
        <v>1</v>
      </c>
      <c r="G104" s="28">
        <f>'2009'!T10</f>
        <v>1</v>
      </c>
      <c r="H104" s="28">
        <f>'2009'!U10</f>
        <v>110</v>
      </c>
      <c r="I104" s="28">
        <f>'2009'!V10</f>
        <v>28</v>
      </c>
      <c r="J104" s="28">
        <f>'2009'!W10</f>
        <v>82</v>
      </c>
      <c r="K104" s="28">
        <f>'2009'!X10</f>
        <v>61</v>
      </c>
      <c r="M104" s="277" t="s">
        <v>41</v>
      </c>
      <c r="N104" s="189">
        <f t="shared" si="9"/>
        <v>30</v>
      </c>
      <c r="O104" s="189">
        <f t="shared" si="10"/>
        <v>7</v>
      </c>
      <c r="P104" s="189">
        <f t="shared" si="11"/>
        <v>7</v>
      </c>
      <c r="Q104" s="189">
        <f t="shared" si="12"/>
        <v>16</v>
      </c>
      <c r="R104" s="189">
        <f t="shared" si="13"/>
        <v>40</v>
      </c>
      <c r="S104" s="189">
        <f t="shared" si="14"/>
        <v>58</v>
      </c>
      <c r="T104" s="189">
        <f t="shared" si="15"/>
        <v>-18</v>
      </c>
      <c r="U104" s="189">
        <f t="shared" si="16"/>
        <v>28</v>
      </c>
    </row>
    <row r="105" spans="1:21" x14ac:dyDescent="0.25">
      <c r="A105" s="75">
        <v>2009</v>
      </c>
      <c r="B105" s="28">
        <f>'2009'!N11</f>
        <v>2</v>
      </c>
      <c r="C105" s="28" t="str">
        <f>'2009'!P11</f>
        <v>Foka</v>
      </c>
      <c r="D105" s="28">
        <f>'2009'!Q11</f>
        <v>22</v>
      </c>
      <c r="E105" s="28">
        <f>'2009'!R11</f>
        <v>13</v>
      </c>
      <c r="F105" s="28">
        <f>'2009'!S11</f>
        <v>3</v>
      </c>
      <c r="G105" s="28">
        <f>'2009'!T11</f>
        <v>6</v>
      </c>
      <c r="H105" s="28">
        <f>'2009'!U11</f>
        <v>70</v>
      </c>
      <c r="I105" s="28">
        <f>'2009'!V11</f>
        <v>39</v>
      </c>
      <c r="J105" s="28">
        <f>'2009'!W11</f>
        <v>31</v>
      </c>
      <c r="K105" s="28">
        <f>'2009'!X11</f>
        <v>42</v>
      </c>
      <c r="M105" s="277" t="s">
        <v>219</v>
      </c>
      <c r="N105" s="189">
        <f t="shared" si="9"/>
        <v>14</v>
      </c>
      <c r="O105" s="189">
        <f t="shared" si="10"/>
        <v>2</v>
      </c>
      <c r="P105" s="189">
        <f t="shared" si="11"/>
        <v>1</v>
      </c>
      <c r="Q105" s="189">
        <f t="shared" si="12"/>
        <v>11</v>
      </c>
      <c r="R105" s="189">
        <f t="shared" si="13"/>
        <v>15</v>
      </c>
      <c r="S105" s="189">
        <f t="shared" si="14"/>
        <v>37</v>
      </c>
      <c r="T105" s="189">
        <f t="shared" si="15"/>
        <v>-22</v>
      </c>
      <c r="U105" s="189">
        <f t="shared" si="16"/>
        <v>7</v>
      </c>
    </row>
    <row r="106" spans="1:21" x14ac:dyDescent="0.25">
      <c r="A106" s="75">
        <v>2009</v>
      </c>
      <c r="B106" s="28">
        <f>'2009'!N12</f>
        <v>3</v>
      </c>
      <c r="C106" s="28" t="str">
        <f>'2009'!P12</f>
        <v>Manuel</v>
      </c>
      <c r="D106" s="28">
        <f>'2009'!Q12</f>
        <v>22</v>
      </c>
      <c r="E106" s="28">
        <f>'2009'!R12</f>
        <v>16</v>
      </c>
      <c r="F106" s="28">
        <f>'2009'!S12</f>
        <v>1</v>
      </c>
      <c r="G106" s="28">
        <f>'2009'!T12</f>
        <v>5</v>
      </c>
      <c r="H106" s="28">
        <f>'2009'!U12</f>
        <v>71</v>
      </c>
      <c r="I106" s="28">
        <f>'2009'!V12</f>
        <v>21</v>
      </c>
      <c r="J106" s="28">
        <f>'2009'!W12</f>
        <v>50</v>
      </c>
      <c r="K106" s="28">
        <f>'2009'!X12</f>
        <v>49</v>
      </c>
      <c r="M106" s="277" t="s">
        <v>64</v>
      </c>
      <c r="N106" s="189">
        <f t="shared" si="9"/>
        <v>138</v>
      </c>
      <c r="O106" s="189">
        <f t="shared" si="10"/>
        <v>51</v>
      </c>
      <c r="P106" s="189">
        <f t="shared" si="11"/>
        <v>32</v>
      </c>
      <c r="Q106" s="189">
        <f t="shared" si="12"/>
        <v>55</v>
      </c>
      <c r="R106" s="189">
        <f t="shared" si="13"/>
        <v>236</v>
      </c>
      <c r="S106" s="189">
        <f t="shared" si="14"/>
        <v>271</v>
      </c>
      <c r="T106" s="189">
        <f t="shared" si="15"/>
        <v>-35</v>
      </c>
      <c r="U106" s="189">
        <f t="shared" si="16"/>
        <v>185</v>
      </c>
    </row>
    <row r="107" spans="1:21" x14ac:dyDescent="0.25">
      <c r="A107" s="75">
        <v>2009</v>
      </c>
      <c r="B107" s="28">
        <f>'2009'!N13</f>
        <v>4</v>
      </c>
      <c r="C107" s="28" t="str">
        <f>'2009'!P13</f>
        <v>lobo</v>
      </c>
      <c r="D107" s="28">
        <f>'2009'!Q13</f>
        <v>22</v>
      </c>
      <c r="E107" s="28">
        <f>'2009'!R13</f>
        <v>18</v>
      </c>
      <c r="F107" s="28">
        <f>'2009'!S13</f>
        <v>2</v>
      </c>
      <c r="G107" s="28">
        <f>'2009'!T13</f>
        <v>2</v>
      </c>
      <c r="H107" s="28">
        <f>'2009'!U13</f>
        <v>97</v>
      </c>
      <c r="I107" s="28">
        <f>'2009'!V13</f>
        <v>27</v>
      </c>
      <c r="J107" s="28">
        <f>'2009'!W13</f>
        <v>70</v>
      </c>
      <c r="K107" s="28">
        <f>'2009'!X13</f>
        <v>56</v>
      </c>
      <c r="M107" s="277" t="s">
        <v>254</v>
      </c>
      <c r="N107" s="189">
        <f t="shared" si="9"/>
        <v>58</v>
      </c>
      <c r="O107" s="189">
        <f t="shared" si="10"/>
        <v>25</v>
      </c>
      <c r="P107" s="189">
        <f t="shared" si="11"/>
        <v>4</v>
      </c>
      <c r="Q107" s="189">
        <f t="shared" si="12"/>
        <v>29</v>
      </c>
      <c r="R107" s="189">
        <f t="shared" si="13"/>
        <v>134</v>
      </c>
      <c r="S107" s="189">
        <f t="shared" si="14"/>
        <v>129</v>
      </c>
      <c r="T107" s="189">
        <f t="shared" si="15"/>
        <v>5</v>
      </c>
      <c r="U107" s="189">
        <f t="shared" si="16"/>
        <v>79</v>
      </c>
    </row>
    <row r="108" spans="1:21" x14ac:dyDescent="0.25">
      <c r="A108" s="75">
        <v>2009</v>
      </c>
      <c r="B108" s="28">
        <f>'2009'!N14</f>
        <v>5</v>
      </c>
      <c r="C108" s="28" t="str">
        <f>'2009'!P14</f>
        <v>ALI</v>
      </c>
      <c r="D108" s="28">
        <f>'2009'!Q14</f>
        <v>16</v>
      </c>
      <c r="E108" s="28">
        <f>'2009'!R14</f>
        <v>11</v>
      </c>
      <c r="F108" s="28">
        <f>'2009'!S14</f>
        <v>2</v>
      </c>
      <c r="G108" s="28">
        <f>'2009'!T14</f>
        <v>3</v>
      </c>
      <c r="H108" s="28">
        <f>'2009'!U14</f>
        <v>55</v>
      </c>
      <c r="I108" s="28">
        <f>'2009'!V14</f>
        <v>28</v>
      </c>
      <c r="J108" s="28">
        <f>'2009'!W14</f>
        <v>27</v>
      </c>
      <c r="K108" s="28">
        <f>'2009'!X14</f>
        <v>35</v>
      </c>
      <c r="M108" s="277" t="s">
        <v>315</v>
      </c>
      <c r="N108" s="189">
        <f t="shared" si="9"/>
        <v>14</v>
      </c>
      <c r="O108" s="189">
        <f t="shared" si="10"/>
        <v>1</v>
      </c>
      <c r="P108" s="189">
        <f t="shared" si="11"/>
        <v>2</v>
      </c>
      <c r="Q108" s="189">
        <f t="shared" si="12"/>
        <v>11</v>
      </c>
      <c r="R108" s="189">
        <f t="shared" si="13"/>
        <v>9</v>
      </c>
      <c r="S108" s="189">
        <f t="shared" si="14"/>
        <v>34</v>
      </c>
      <c r="T108" s="189">
        <f t="shared" si="15"/>
        <v>-25</v>
      </c>
      <c r="U108" s="189">
        <f t="shared" si="16"/>
        <v>5</v>
      </c>
    </row>
    <row r="109" spans="1:21" x14ac:dyDescent="0.25">
      <c r="A109" s="75">
        <v>2009</v>
      </c>
      <c r="B109" s="28">
        <f>'2009'!N15</f>
        <v>6</v>
      </c>
      <c r="C109" s="28" t="str">
        <f>'2009'!P15</f>
        <v>Redhair</v>
      </c>
      <c r="D109" s="28">
        <f>'2009'!Q15</f>
        <v>16</v>
      </c>
      <c r="E109" s="28">
        <f>'2009'!R15</f>
        <v>10</v>
      </c>
      <c r="F109" s="28">
        <f>'2009'!S15</f>
        <v>2</v>
      </c>
      <c r="G109" s="28">
        <f>'2009'!T15</f>
        <v>4</v>
      </c>
      <c r="H109" s="28">
        <f>'2009'!U15</f>
        <v>36</v>
      </c>
      <c r="I109" s="28">
        <f>'2009'!V15</f>
        <v>27</v>
      </c>
      <c r="J109" s="28">
        <f>'2009'!W15</f>
        <v>9</v>
      </c>
      <c r="K109" s="28">
        <f>'2009'!X15</f>
        <v>32</v>
      </c>
      <c r="M109" s="277" t="s">
        <v>270</v>
      </c>
      <c r="N109" s="189">
        <f t="shared" si="9"/>
        <v>50</v>
      </c>
      <c r="O109" s="189">
        <f t="shared" si="10"/>
        <v>3</v>
      </c>
      <c r="P109" s="189">
        <f t="shared" si="11"/>
        <v>7</v>
      </c>
      <c r="Q109" s="189">
        <f t="shared" si="12"/>
        <v>40</v>
      </c>
      <c r="R109" s="189">
        <f t="shared" si="13"/>
        <v>50</v>
      </c>
      <c r="S109" s="189">
        <f t="shared" si="14"/>
        <v>164</v>
      </c>
      <c r="T109" s="189">
        <f t="shared" si="15"/>
        <v>-114</v>
      </c>
      <c r="U109" s="189">
        <f t="shared" si="16"/>
        <v>16</v>
      </c>
    </row>
    <row r="110" spans="1:21" x14ac:dyDescent="0.25">
      <c r="A110" s="75">
        <v>2009</v>
      </c>
      <c r="B110" s="28">
        <f>'2009'!N16</f>
        <v>7</v>
      </c>
      <c r="C110" s="28" t="str">
        <f>'2009'!P16</f>
        <v>paczek</v>
      </c>
      <c r="D110" s="28">
        <f>'2009'!Q16</f>
        <v>18</v>
      </c>
      <c r="E110" s="28">
        <f>'2009'!R16</f>
        <v>10</v>
      </c>
      <c r="F110" s="28">
        <f>'2009'!S16</f>
        <v>2</v>
      </c>
      <c r="G110" s="28">
        <f>'2009'!T16</f>
        <v>6</v>
      </c>
      <c r="H110" s="28">
        <f>'2009'!U16</f>
        <v>41</v>
      </c>
      <c r="I110" s="28">
        <f>'2009'!V16</f>
        <v>38</v>
      </c>
      <c r="J110" s="28">
        <f>'2009'!W16</f>
        <v>3</v>
      </c>
      <c r="K110" s="28">
        <f>'2009'!X16</f>
        <v>32</v>
      </c>
      <c r="M110" s="277" t="s">
        <v>207</v>
      </c>
      <c r="N110" s="189">
        <f t="shared" si="9"/>
        <v>14</v>
      </c>
      <c r="O110" s="189">
        <f t="shared" si="10"/>
        <v>7</v>
      </c>
      <c r="P110" s="189">
        <f t="shared" si="11"/>
        <v>1</v>
      </c>
      <c r="Q110" s="189">
        <f t="shared" si="12"/>
        <v>6</v>
      </c>
      <c r="R110" s="189">
        <f t="shared" si="13"/>
        <v>31</v>
      </c>
      <c r="S110" s="189">
        <f t="shared" si="14"/>
        <v>30</v>
      </c>
      <c r="T110" s="189">
        <f t="shared" si="15"/>
        <v>1</v>
      </c>
      <c r="U110" s="189">
        <f t="shared" si="16"/>
        <v>22</v>
      </c>
    </row>
    <row r="111" spans="1:21" x14ac:dyDescent="0.25">
      <c r="A111" s="75">
        <v>2009</v>
      </c>
      <c r="B111" s="28">
        <f>'2009'!N17</f>
        <v>8</v>
      </c>
      <c r="C111" s="28" t="str">
        <f>'2009'!P17</f>
        <v>Marty</v>
      </c>
      <c r="D111" s="28">
        <f>'2009'!Q17</f>
        <v>18</v>
      </c>
      <c r="E111" s="28">
        <f>'2009'!R17</f>
        <v>9</v>
      </c>
      <c r="F111" s="28">
        <f>'2009'!S17</f>
        <v>6</v>
      </c>
      <c r="G111" s="28">
        <f>'2009'!T17</f>
        <v>3</v>
      </c>
      <c r="H111" s="28">
        <f>'2009'!U17</f>
        <v>48</v>
      </c>
      <c r="I111" s="28">
        <f>'2009'!V17</f>
        <v>28</v>
      </c>
      <c r="J111" s="28">
        <f>'2009'!W17</f>
        <v>20</v>
      </c>
      <c r="K111" s="28">
        <f>'2009'!X17</f>
        <v>33</v>
      </c>
      <c r="M111" s="277" t="s">
        <v>35</v>
      </c>
      <c r="N111" s="189">
        <f t="shared" si="9"/>
        <v>20</v>
      </c>
      <c r="O111" s="189">
        <f t="shared" si="10"/>
        <v>11</v>
      </c>
      <c r="P111" s="189">
        <f t="shared" si="11"/>
        <v>4</v>
      </c>
      <c r="Q111" s="189">
        <f t="shared" si="12"/>
        <v>5</v>
      </c>
      <c r="R111" s="189">
        <f t="shared" si="13"/>
        <v>36</v>
      </c>
      <c r="S111" s="189">
        <f t="shared" si="14"/>
        <v>19</v>
      </c>
      <c r="T111" s="189">
        <f t="shared" si="15"/>
        <v>17</v>
      </c>
      <c r="U111" s="189">
        <f t="shared" si="16"/>
        <v>37</v>
      </c>
    </row>
    <row r="112" spans="1:21" x14ac:dyDescent="0.25">
      <c r="A112" s="75">
        <v>2009</v>
      </c>
      <c r="B112" s="28">
        <f>'2009'!N18</f>
        <v>9</v>
      </c>
      <c r="C112" s="28" t="str">
        <f>'2009'!P18</f>
        <v>Coolio_Jack</v>
      </c>
      <c r="D112" s="28">
        <f>'2009'!Q18</f>
        <v>16</v>
      </c>
      <c r="E112" s="28">
        <f>'2009'!R18</f>
        <v>15</v>
      </c>
      <c r="F112" s="28">
        <f>'2009'!S18</f>
        <v>0</v>
      </c>
      <c r="G112" s="28">
        <f>'2009'!T18</f>
        <v>1</v>
      </c>
      <c r="H112" s="28">
        <f>'2009'!U18</f>
        <v>57</v>
      </c>
      <c r="I112" s="28">
        <f>'2009'!V18</f>
        <v>8</v>
      </c>
      <c r="J112" s="28">
        <f>'2009'!W18</f>
        <v>49</v>
      </c>
      <c r="K112" s="28">
        <f>'2009'!X18</f>
        <v>45</v>
      </c>
      <c r="M112" s="277" t="s">
        <v>261</v>
      </c>
      <c r="N112" s="189">
        <f t="shared" si="9"/>
        <v>30</v>
      </c>
      <c r="O112" s="189">
        <f t="shared" si="10"/>
        <v>3</v>
      </c>
      <c r="P112" s="189">
        <f t="shared" si="11"/>
        <v>1</v>
      </c>
      <c r="Q112" s="189">
        <f t="shared" si="12"/>
        <v>26</v>
      </c>
      <c r="R112" s="189">
        <f t="shared" si="13"/>
        <v>29</v>
      </c>
      <c r="S112" s="189">
        <f t="shared" si="14"/>
        <v>119</v>
      </c>
      <c r="T112" s="189">
        <f t="shared" si="15"/>
        <v>-90</v>
      </c>
      <c r="U112" s="189">
        <f t="shared" si="16"/>
        <v>10</v>
      </c>
    </row>
    <row r="113" spans="1:21" x14ac:dyDescent="0.25">
      <c r="A113" s="75">
        <v>2009</v>
      </c>
      <c r="B113" s="28">
        <f>'2009'!N19</f>
        <v>10</v>
      </c>
      <c r="C113" s="28" t="str">
        <f>'2009'!P19</f>
        <v>Lucaa83</v>
      </c>
      <c r="D113" s="28">
        <f>'2009'!Q19</f>
        <v>16</v>
      </c>
      <c r="E113" s="28">
        <f>'2009'!R19</f>
        <v>10</v>
      </c>
      <c r="F113" s="28">
        <f>'2009'!S19</f>
        <v>4</v>
      </c>
      <c r="G113" s="28">
        <f>'2009'!T19</f>
        <v>2</v>
      </c>
      <c r="H113" s="28">
        <f>'2009'!U19</f>
        <v>44</v>
      </c>
      <c r="I113" s="28">
        <f>'2009'!V19</f>
        <v>14</v>
      </c>
      <c r="J113" s="28">
        <f>'2009'!W19</f>
        <v>30</v>
      </c>
      <c r="K113" s="28">
        <f>'2009'!X19</f>
        <v>34</v>
      </c>
      <c r="M113" s="277" t="s">
        <v>38</v>
      </c>
      <c r="N113" s="189">
        <f t="shared" si="9"/>
        <v>74</v>
      </c>
      <c r="O113" s="189">
        <f t="shared" si="10"/>
        <v>29</v>
      </c>
      <c r="P113" s="189">
        <f t="shared" si="11"/>
        <v>8</v>
      </c>
      <c r="Q113" s="189">
        <f t="shared" si="12"/>
        <v>37</v>
      </c>
      <c r="R113" s="189">
        <f t="shared" si="13"/>
        <v>130</v>
      </c>
      <c r="S113" s="189">
        <f t="shared" si="14"/>
        <v>137</v>
      </c>
      <c r="T113" s="189">
        <f t="shared" si="15"/>
        <v>-7</v>
      </c>
      <c r="U113" s="189">
        <f t="shared" si="16"/>
        <v>95</v>
      </c>
    </row>
    <row r="114" spans="1:21" x14ac:dyDescent="0.25">
      <c r="A114" s="75">
        <v>2009</v>
      </c>
      <c r="B114" s="28">
        <f>'2009'!N20</f>
        <v>11</v>
      </c>
      <c r="C114" s="28" t="str">
        <f>'2009'!P20</f>
        <v>[H]Giggs</v>
      </c>
      <c r="D114" s="28">
        <f>'2009'!Q20</f>
        <v>16</v>
      </c>
      <c r="E114" s="28">
        <f>'2009'!R20</f>
        <v>10</v>
      </c>
      <c r="F114" s="28">
        <f>'2009'!S20</f>
        <v>4</v>
      </c>
      <c r="G114" s="28">
        <f>'2009'!T20</f>
        <v>2</v>
      </c>
      <c r="H114" s="28">
        <f>'2009'!U20</f>
        <v>40</v>
      </c>
      <c r="I114" s="28">
        <f>'2009'!V20</f>
        <v>18</v>
      </c>
      <c r="J114" s="28">
        <f>'2009'!W20</f>
        <v>22</v>
      </c>
      <c r="K114" s="28">
        <f>'2009'!X20</f>
        <v>34</v>
      </c>
      <c r="M114" s="277" t="s">
        <v>231</v>
      </c>
      <c r="N114" s="189">
        <f t="shared" si="9"/>
        <v>74</v>
      </c>
      <c r="O114" s="189">
        <f t="shared" si="10"/>
        <v>41</v>
      </c>
      <c r="P114" s="189">
        <f t="shared" si="11"/>
        <v>10</v>
      </c>
      <c r="Q114" s="189">
        <f t="shared" si="12"/>
        <v>23</v>
      </c>
      <c r="R114" s="189">
        <f t="shared" si="13"/>
        <v>179</v>
      </c>
      <c r="S114" s="189">
        <f t="shared" si="14"/>
        <v>138</v>
      </c>
      <c r="T114" s="189">
        <f t="shared" si="15"/>
        <v>41</v>
      </c>
      <c r="U114" s="189">
        <f t="shared" si="16"/>
        <v>133</v>
      </c>
    </row>
    <row r="115" spans="1:21" x14ac:dyDescent="0.25">
      <c r="A115" s="75">
        <v>2009</v>
      </c>
      <c r="B115" s="28">
        <f>'2009'!N21</f>
        <v>12</v>
      </c>
      <c r="C115" s="28" t="str">
        <f>'2009'!P21</f>
        <v>Marin Parushev</v>
      </c>
      <c r="D115" s="28">
        <f>'2009'!Q21</f>
        <v>16</v>
      </c>
      <c r="E115" s="28">
        <f>'2009'!R21</f>
        <v>10</v>
      </c>
      <c r="F115" s="28">
        <f>'2009'!S21</f>
        <v>2</v>
      </c>
      <c r="G115" s="28">
        <f>'2009'!T21</f>
        <v>4</v>
      </c>
      <c r="H115" s="28">
        <f>'2009'!U21</f>
        <v>31</v>
      </c>
      <c r="I115" s="28">
        <f>'2009'!V21</f>
        <v>17</v>
      </c>
      <c r="J115" s="28">
        <f>'2009'!W21</f>
        <v>14</v>
      </c>
      <c r="K115" s="28">
        <f>'2009'!X21</f>
        <v>32</v>
      </c>
      <c r="M115" s="277" t="s">
        <v>178</v>
      </c>
      <c r="N115" s="189">
        <f t="shared" si="9"/>
        <v>235</v>
      </c>
      <c r="O115" s="189">
        <f t="shared" si="10"/>
        <v>87</v>
      </c>
      <c r="P115" s="189">
        <f t="shared" si="11"/>
        <v>35</v>
      </c>
      <c r="Q115" s="189">
        <f t="shared" si="12"/>
        <v>113</v>
      </c>
      <c r="R115" s="189">
        <f t="shared" si="13"/>
        <v>471</v>
      </c>
      <c r="S115" s="189">
        <f t="shared" si="14"/>
        <v>522</v>
      </c>
      <c r="T115" s="189">
        <f t="shared" si="15"/>
        <v>-51</v>
      </c>
      <c r="U115" s="189">
        <f t="shared" si="16"/>
        <v>296</v>
      </c>
    </row>
    <row r="116" spans="1:21" x14ac:dyDescent="0.25">
      <c r="A116" s="75">
        <v>2009</v>
      </c>
      <c r="B116" s="28">
        <f>'2009'!N22</f>
        <v>13</v>
      </c>
      <c r="C116" s="28" t="str">
        <f>'2009'!P22</f>
        <v>Peter</v>
      </c>
      <c r="D116" s="28">
        <f>'2009'!Q22</f>
        <v>16</v>
      </c>
      <c r="E116" s="28">
        <f>'2009'!R22</f>
        <v>8</v>
      </c>
      <c r="F116" s="28">
        <f>'2009'!S22</f>
        <v>5</v>
      </c>
      <c r="G116" s="28">
        <f>'2009'!T22</f>
        <v>3</v>
      </c>
      <c r="H116" s="28">
        <f>'2009'!U22</f>
        <v>38</v>
      </c>
      <c r="I116" s="28">
        <f>'2009'!V22</f>
        <v>24</v>
      </c>
      <c r="J116" s="28">
        <f>'2009'!W22</f>
        <v>14</v>
      </c>
      <c r="K116" s="28">
        <f>'2009'!X22</f>
        <v>29</v>
      </c>
      <c r="M116" s="277" t="s">
        <v>95</v>
      </c>
      <c r="N116" s="189">
        <f t="shared" si="9"/>
        <v>124</v>
      </c>
      <c r="O116" s="189">
        <f t="shared" si="10"/>
        <v>54</v>
      </c>
      <c r="P116" s="189">
        <f t="shared" si="11"/>
        <v>24</v>
      </c>
      <c r="Q116" s="189">
        <f t="shared" si="12"/>
        <v>46</v>
      </c>
      <c r="R116" s="189">
        <f t="shared" si="13"/>
        <v>248</v>
      </c>
      <c r="S116" s="189">
        <f t="shared" si="14"/>
        <v>227</v>
      </c>
      <c r="T116" s="189">
        <f t="shared" si="15"/>
        <v>21</v>
      </c>
      <c r="U116" s="189">
        <f t="shared" si="16"/>
        <v>186</v>
      </c>
    </row>
    <row r="117" spans="1:21" x14ac:dyDescent="0.25">
      <c r="A117" s="75">
        <v>2009</v>
      </c>
      <c r="B117" s="28">
        <f>'2009'!N23</f>
        <v>14</v>
      </c>
      <c r="C117" s="28" t="str">
        <f>'2009'!P23</f>
        <v>Sasy</v>
      </c>
      <c r="D117" s="28">
        <f>'2009'!Q23</f>
        <v>16</v>
      </c>
      <c r="E117" s="28">
        <f>'2009'!R23</f>
        <v>9</v>
      </c>
      <c r="F117" s="28">
        <f>'2009'!S23</f>
        <v>1</v>
      </c>
      <c r="G117" s="28">
        <f>'2009'!T23</f>
        <v>6</v>
      </c>
      <c r="H117" s="28">
        <f>'2009'!U23</f>
        <v>37</v>
      </c>
      <c r="I117" s="28">
        <f>'2009'!V23</f>
        <v>28</v>
      </c>
      <c r="J117" s="28">
        <f>'2009'!W23</f>
        <v>9</v>
      </c>
      <c r="K117" s="28">
        <f>'2009'!X23</f>
        <v>28</v>
      </c>
      <c r="M117" s="277" t="s">
        <v>98</v>
      </c>
      <c r="N117" s="189">
        <f t="shared" si="9"/>
        <v>14</v>
      </c>
      <c r="O117" s="189">
        <f t="shared" si="10"/>
        <v>3</v>
      </c>
      <c r="P117" s="189">
        <f t="shared" si="11"/>
        <v>2</v>
      </c>
      <c r="Q117" s="189">
        <f t="shared" si="12"/>
        <v>9</v>
      </c>
      <c r="R117" s="189">
        <f t="shared" si="13"/>
        <v>16</v>
      </c>
      <c r="S117" s="189">
        <f t="shared" si="14"/>
        <v>23</v>
      </c>
      <c r="T117" s="189">
        <f t="shared" si="15"/>
        <v>-7</v>
      </c>
      <c r="U117" s="189">
        <f t="shared" si="16"/>
        <v>11</v>
      </c>
    </row>
    <row r="118" spans="1:21" x14ac:dyDescent="0.25">
      <c r="A118" s="75">
        <v>2009</v>
      </c>
      <c r="B118" s="28">
        <f>'2009'!N24</f>
        <v>15</v>
      </c>
      <c r="C118" s="28" t="str">
        <f>'2009'!P24</f>
        <v>Bomb</v>
      </c>
      <c r="D118" s="28">
        <f>'2009'!Q24</f>
        <v>14</v>
      </c>
      <c r="E118" s="28">
        <f>'2009'!R24</f>
        <v>7</v>
      </c>
      <c r="F118" s="28">
        <f>'2009'!S24</f>
        <v>3</v>
      </c>
      <c r="G118" s="28">
        <f>'2009'!T24</f>
        <v>4</v>
      </c>
      <c r="H118" s="28">
        <f>'2009'!U24</f>
        <v>26</v>
      </c>
      <c r="I118" s="28">
        <f>'2009'!V24</f>
        <v>18</v>
      </c>
      <c r="J118" s="28">
        <f>'2009'!W24</f>
        <v>8</v>
      </c>
      <c r="K118" s="28">
        <f>'2009'!X24</f>
        <v>24</v>
      </c>
      <c r="M118" s="277" t="s">
        <v>316</v>
      </c>
      <c r="N118" s="189">
        <f t="shared" si="9"/>
        <v>14</v>
      </c>
      <c r="O118" s="189">
        <f t="shared" si="10"/>
        <v>0</v>
      </c>
      <c r="P118" s="189">
        <f t="shared" si="11"/>
        <v>0</v>
      </c>
      <c r="Q118" s="189">
        <f t="shared" si="12"/>
        <v>14</v>
      </c>
      <c r="R118" s="189">
        <f t="shared" si="13"/>
        <v>4</v>
      </c>
      <c r="S118" s="189">
        <f t="shared" si="14"/>
        <v>55</v>
      </c>
      <c r="T118" s="189">
        <f t="shared" si="15"/>
        <v>-51</v>
      </c>
      <c r="U118" s="189">
        <f t="shared" si="16"/>
        <v>0</v>
      </c>
    </row>
    <row r="119" spans="1:21" x14ac:dyDescent="0.25">
      <c r="A119" s="75">
        <v>2009</v>
      </c>
      <c r="B119" s="28">
        <f>'2009'!N25</f>
        <v>16</v>
      </c>
      <c r="C119" s="28" t="str">
        <f>'2009'!P25</f>
        <v>djowGer</v>
      </c>
      <c r="D119" s="28">
        <f>'2009'!Q25</f>
        <v>18</v>
      </c>
      <c r="E119" s="28">
        <f>'2009'!R25</f>
        <v>9</v>
      </c>
      <c r="F119" s="28">
        <f>'2009'!S25</f>
        <v>4</v>
      </c>
      <c r="G119" s="28">
        <f>'2009'!T25</f>
        <v>5</v>
      </c>
      <c r="H119" s="28">
        <f>'2009'!U25</f>
        <v>44</v>
      </c>
      <c r="I119" s="28">
        <f>'2009'!V25</f>
        <v>30</v>
      </c>
      <c r="J119" s="28">
        <f>'2009'!W25</f>
        <v>14</v>
      </c>
      <c r="K119" s="28">
        <f>'2009'!X25</f>
        <v>31</v>
      </c>
      <c r="M119" s="277" t="s">
        <v>206</v>
      </c>
      <c r="N119" s="189">
        <f t="shared" si="9"/>
        <v>32</v>
      </c>
      <c r="O119" s="189">
        <f t="shared" si="10"/>
        <v>17</v>
      </c>
      <c r="P119" s="189">
        <f t="shared" si="11"/>
        <v>8</v>
      </c>
      <c r="Q119" s="189">
        <f t="shared" si="12"/>
        <v>7</v>
      </c>
      <c r="R119" s="189">
        <f t="shared" si="13"/>
        <v>72</v>
      </c>
      <c r="S119" s="189">
        <f t="shared" si="14"/>
        <v>45</v>
      </c>
      <c r="T119" s="189">
        <f t="shared" si="15"/>
        <v>27</v>
      </c>
      <c r="U119" s="189">
        <f t="shared" si="16"/>
        <v>59</v>
      </c>
    </row>
    <row r="120" spans="1:21" x14ac:dyDescent="0.25">
      <c r="A120" s="75">
        <v>2009</v>
      </c>
      <c r="B120" s="28">
        <f>'2009'!N26</f>
        <v>17</v>
      </c>
      <c r="C120" s="28" t="str">
        <f>'2009'!P26</f>
        <v>Junior</v>
      </c>
      <c r="D120" s="28">
        <f>'2009'!Q26</f>
        <v>12</v>
      </c>
      <c r="E120" s="28">
        <f>'2009'!R26</f>
        <v>5</v>
      </c>
      <c r="F120" s="28">
        <f>'2009'!S26</f>
        <v>4</v>
      </c>
      <c r="G120" s="28">
        <f>'2009'!T26</f>
        <v>3</v>
      </c>
      <c r="H120" s="28">
        <f>'2009'!U26</f>
        <v>24</v>
      </c>
      <c r="I120" s="28">
        <f>'2009'!V26</f>
        <v>16</v>
      </c>
      <c r="J120" s="28">
        <f>'2009'!W26</f>
        <v>8</v>
      </c>
      <c r="K120" s="28">
        <f>'2009'!X26</f>
        <v>19</v>
      </c>
      <c r="M120" s="277" t="s">
        <v>313</v>
      </c>
      <c r="N120" s="189">
        <f t="shared" si="9"/>
        <v>50</v>
      </c>
      <c r="O120" s="189">
        <f t="shared" si="10"/>
        <v>13</v>
      </c>
      <c r="P120" s="189">
        <f t="shared" si="11"/>
        <v>6</v>
      </c>
      <c r="Q120" s="189">
        <f t="shared" si="12"/>
        <v>31</v>
      </c>
      <c r="R120" s="189">
        <f t="shared" si="13"/>
        <v>53</v>
      </c>
      <c r="S120" s="189">
        <f t="shared" si="14"/>
        <v>115</v>
      </c>
      <c r="T120" s="189">
        <f t="shared" si="15"/>
        <v>-62</v>
      </c>
      <c r="U120" s="189">
        <f t="shared" si="16"/>
        <v>45</v>
      </c>
    </row>
    <row r="121" spans="1:21" x14ac:dyDescent="0.25">
      <c r="A121" s="75">
        <v>2009</v>
      </c>
      <c r="B121" s="28">
        <f>'2009'!N27</f>
        <v>18</v>
      </c>
      <c r="C121" s="28" t="str">
        <f>'2009'!P27</f>
        <v>Dennis</v>
      </c>
      <c r="D121" s="28">
        <f>'2009'!Q27</f>
        <v>14</v>
      </c>
      <c r="E121" s="28">
        <f>'2009'!R27</f>
        <v>6</v>
      </c>
      <c r="F121" s="28">
        <f>'2009'!S27</f>
        <v>3</v>
      </c>
      <c r="G121" s="28">
        <f>'2009'!T27</f>
        <v>5</v>
      </c>
      <c r="H121" s="28">
        <f>'2009'!U27</f>
        <v>32</v>
      </c>
      <c r="I121" s="28">
        <f>'2009'!V27</f>
        <v>28</v>
      </c>
      <c r="J121" s="28">
        <f>'2009'!W27</f>
        <v>4</v>
      </c>
      <c r="K121" s="28">
        <f>'2009'!X27</f>
        <v>21</v>
      </c>
      <c r="M121" s="277" t="s">
        <v>268</v>
      </c>
      <c r="N121" s="189">
        <f t="shared" si="9"/>
        <v>18</v>
      </c>
      <c r="O121" s="189">
        <f t="shared" si="10"/>
        <v>7</v>
      </c>
      <c r="P121" s="189">
        <f t="shared" si="11"/>
        <v>1</v>
      </c>
      <c r="Q121" s="189">
        <f t="shared" si="12"/>
        <v>10</v>
      </c>
      <c r="R121" s="189">
        <f t="shared" si="13"/>
        <v>39</v>
      </c>
      <c r="S121" s="189">
        <f t="shared" si="14"/>
        <v>35</v>
      </c>
      <c r="T121" s="189">
        <f t="shared" si="15"/>
        <v>4</v>
      </c>
      <c r="U121" s="189">
        <f t="shared" si="16"/>
        <v>22</v>
      </c>
    </row>
    <row r="122" spans="1:21" x14ac:dyDescent="0.25">
      <c r="A122" s="75">
        <v>2009</v>
      </c>
      <c r="B122" s="28">
        <f>'2009'!N28</f>
        <v>19</v>
      </c>
      <c r="C122" s="28" t="str">
        <f>'2009'!P28</f>
        <v>Rasmus</v>
      </c>
      <c r="D122" s="28">
        <f>'2009'!Q28</f>
        <v>14</v>
      </c>
      <c r="E122" s="28">
        <f>'2009'!R28</f>
        <v>8</v>
      </c>
      <c r="F122" s="28">
        <f>'2009'!S28</f>
        <v>2</v>
      </c>
      <c r="G122" s="28">
        <f>'2009'!T28</f>
        <v>4</v>
      </c>
      <c r="H122" s="28">
        <f>'2009'!U28</f>
        <v>33</v>
      </c>
      <c r="I122" s="28">
        <f>'2009'!V28</f>
        <v>35</v>
      </c>
      <c r="J122" s="28">
        <f>'2009'!W28</f>
        <v>-2</v>
      </c>
      <c r="K122" s="28">
        <f>'2009'!X28</f>
        <v>26</v>
      </c>
      <c r="M122" s="277" t="s">
        <v>237</v>
      </c>
      <c r="N122" s="189">
        <f t="shared" si="9"/>
        <v>14</v>
      </c>
      <c r="O122" s="189">
        <f t="shared" si="10"/>
        <v>7</v>
      </c>
      <c r="P122" s="189">
        <f t="shared" si="11"/>
        <v>2</v>
      </c>
      <c r="Q122" s="189">
        <f t="shared" si="12"/>
        <v>5</v>
      </c>
      <c r="R122" s="189">
        <f t="shared" si="13"/>
        <v>28</v>
      </c>
      <c r="S122" s="189">
        <f t="shared" si="14"/>
        <v>24</v>
      </c>
      <c r="T122" s="189">
        <f t="shared" si="15"/>
        <v>4</v>
      </c>
      <c r="U122" s="189">
        <f t="shared" si="16"/>
        <v>23</v>
      </c>
    </row>
    <row r="123" spans="1:21" x14ac:dyDescent="0.25">
      <c r="A123" s="75">
        <v>2009</v>
      </c>
      <c r="B123" s="28">
        <f>'2009'!N29</f>
        <v>20</v>
      </c>
      <c r="C123" s="28" t="str">
        <f>'2009'!P29</f>
        <v>Pallister</v>
      </c>
      <c r="D123" s="28">
        <f>'2009'!Q29</f>
        <v>16</v>
      </c>
      <c r="E123" s="28">
        <f>'2009'!R29</f>
        <v>9</v>
      </c>
      <c r="F123" s="28">
        <f>'2009'!S29</f>
        <v>2</v>
      </c>
      <c r="G123" s="28">
        <f>'2009'!T29</f>
        <v>5</v>
      </c>
      <c r="H123" s="28">
        <f>'2009'!U29</f>
        <v>37</v>
      </c>
      <c r="I123" s="28">
        <f>'2009'!V29</f>
        <v>30</v>
      </c>
      <c r="J123" s="28">
        <f>'2009'!W29</f>
        <v>7</v>
      </c>
      <c r="K123" s="28">
        <f>'2009'!X29</f>
        <v>29</v>
      </c>
      <c r="M123" s="277" t="s">
        <v>59</v>
      </c>
      <c r="N123" s="189">
        <f t="shared" si="9"/>
        <v>235</v>
      </c>
      <c r="O123" s="189">
        <f t="shared" si="10"/>
        <v>167</v>
      </c>
      <c r="P123" s="189">
        <f t="shared" si="11"/>
        <v>34</v>
      </c>
      <c r="Q123" s="189">
        <f t="shared" si="12"/>
        <v>34</v>
      </c>
      <c r="R123" s="189">
        <f t="shared" si="13"/>
        <v>765</v>
      </c>
      <c r="S123" s="189">
        <f t="shared" si="14"/>
        <v>261</v>
      </c>
      <c r="T123" s="189">
        <f t="shared" si="15"/>
        <v>504</v>
      </c>
      <c r="U123" s="189">
        <f t="shared" si="16"/>
        <v>535</v>
      </c>
    </row>
    <row r="124" spans="1:21" x14ac:dyDescent="0.25">
      <c r="A124" s="75">
        <v>2009</v>
      </c>
      <c r="B124" s="28">
        <f>'2009'!N30</f>
        <v>21</v>
      </c>
      <c r="C124" s="28" t="str">
        <f>'2009'!P30</f>
        <v>xflea</v>
      </c>
      <c r="D124" s="28">
        <f>'2009'!Q30</f>
        <v>16</v>
      </c>
      <c r="E124" s="28">
        <f>'2009'!R30</f>
        <v>9</v>
      </c>
      <c r="F124" s="28">
        <f>'2009'!S30</f>
        <v>1</v>
      </c>
      <c r="G124" s="28">
        <f>'2009'!T30</f>
        <v>6</v>
      </c>
      <c r="H124" s="28">
        <f>'2009'!U30</f>
        <v>30</v>
      </c>
      <c r="I124" s="28">
        <f>'2009'!V30</f>
        <v>23</v>
      </c>
      <c r="J124" s="28">
        <f>'2009'!W30</f>
        <v>7</v>
      </c>
      <c r="K124" s="28">
        <f>'2009'!X30</f>
        <v>28</v>
      </c>
      <c r="M124" s="277" t="s">
        <v>283</v>
      </c>
      <c r="N124" s="189">
        <f t="shared" si="9"/>
        <v>20</v>
      </c>
      <c r="O124" s="189">
        <f t="shared" si="10"/>
        <v>5</v>
      </c>
      <c r="P124" s="189">
        <f t="shared" si="11"/>
        <v>5</v>
      </c>
      <c r="Q124" s="189">
        <f t="shared" si="12"/>
        <v>10</v>
      </c>
      <c r="R124" s="189">
        <f t="shared" si="13"/>
        <v>32</v>
      </c>
      <c r="S124" s="189">
        <f t="shared" si="14"/>
        <v>45</v>
      </c>
      <c r="T124" s="189">
        <f t="shared" si="15"/>
        <v>-13</v>
      </c>
      <c r="U124" s="189">
        <f t="shared" si="16"/>
        <v>20</v>
      </c>
    </row>
    <row r="125" spans="1:21" x14ac:dyDescent="0.25">
      <c r="A125" s="75">
        <v>2009</v>
      </c>
      <c r="B125" s="28">
        <f>'2009'!N31</f>
        <v>22</v>
      </c>
      <c r="C125" s="28" t="str">
        <f>'2009'!P31</f>
        <v>dzem</v>
      </c>
      <c r="D125" s="28">
        <f>'2009'!Q31</f>
        <v>14</v>
      </c>
      <c r="E125" s="28">
        <f>'2009'!R31</f>
        <v>6</v>
      </c>
      <c r="F125" s="28">
        <f>'2009'!S31</f>
        <v>4</v>
      </c>
      <c r="G125" s="28">
        <f>'2009'!T31</f>
        <v>4</v>
      </c>
      <c r="H125" s="28">
        <f>'2009'!U31</f>
        <v>32</v>
      </c>
      <c r="I125" s="28">
        <f>'2009'!V31</f>
        <v>17</v>
      </c>
      <c r="J125" s="28">
        <f>'2009'!W31</f>
        <v>15</v>
      </c>
      <c r="K125" s="28">
        <f>'2009'!X31</f>
        <v>22</v>
      </c>
      <c r="M125" s="277" t="s">
        <v>224</v>
      </c>
      <c r="N125" s="189">
        <f t="shared" si="9"/>
        <v>64</v>
      </c>
      <c r="O125" s="189">
        <f t="shared" si="10"/>
        <v>19</v>
      </c>
      <c r="P125" s="189">
        <f t="shared" si="11"/>
        <v>16</v>
      </c>
      <c r="Q125" s="189">
        <f t="shared" si="12"/>
        <v>29</v>
      </c>
      <c r="R125" s="189">
        <f t="shared" si="13"/>
        <v>113</v>
      </c>
      <c r="S125" s="189">
        <f t="shared" si="14"/>
        <v>132</v>
      </c>
      <c r="T125" s="189">
        <f t="shared" si="15"/>
        <v>-19</v>
      </c>
      <c r="U125" s="189">
        <f t="shared" si="16"/>
        <v>73</v>
      </c>
    </row>
    <row r="126" spans="1:21" x14ac:dyDescent="0.25">
      <c r="A126" s="75">
        <v>2009</v>
      </c>
      <c r="B126" s="28">
        <f>'2009'!N32</f>
        <v>23</v>
      </c>
      <c r="C126" s="28" t="str">
        <f>'2009'!P32</f>
        <v>Wänä81</v>
      </c>
      <c r="D126" s="28">
        <f>'2009'!Q32</f>
        <v>16</v>
      </c>
      <c r="E126" s="28">
        <f>'2009'!R32</f>
        <v>7</v>
      </c>
      <c r="F126" s="28">
        <f>'2009'!S32</f>
        <v>3</v>
      </c>
      <c r="G126" s="28">
        <f>'2009'!T32</f>
        <v>6</v>
      </c>
      <c r="H126" s="28">
        <f>'2009'!U32</f>
        <v>24</v>
      </c>
      <c r="I126" s="28">
        <f>'2009'!V32</f>
        <v>23</v>
      </c>
      <c r="J126" s="28">
        <f>'2009'!W32</f>
        <v>1</v>
      </c>
      <c r="K126" s="28">
        <f>'2009'!X32</f>
        <v>24</v>
      </c>
      <c r="M126" s="277" t="s">
        <v>259</v>
      </c>
      <c r="N126" s="189">
        <f t="shared" si="9"/>
        <v>28</v>
      </c>
      <c r="O126" s="189">
        <f t="shared" si="10"/>
        <v>3</v>
      </c>
      <c r="P126" s="189">
        <f t="shared" si="11"/>
        <v>2</v>
      </c>
      <c r="Q126" s="189">
        <f t="shared" si="12"/>
        <v>23</v>
      </c>
      <c r="R126" s="189">
        <f t="shared" si="13"/>
        <v>20</v>
      </c>
      <c r="S126" s="189">
        <f t="shared" si="14"/>
        <v>99</v>
      </c>
      <c r="T126" s="189">
        <f t="shared" si="15"/>
        <v>-79</v>
      </c>
      <c r="U126" s="189">
        <f t="shared" si="16"/>
        <v>11</v>
      </c>
    </row>
    <row r="127" spans="1:21" x14ac:dyDescent="0.25">
      <c r="A127" s="75">
        <v>2009</v>
      </c>
      <c r="B127" s="28">
        <f>'2009'!N33</f>
        <v>24</v>
      </c>
      <c r="C127" s="28" t="str">
        <f>'2009'!P33</f>
        <v>Edgar A.R.G.</v>
      </c>
      <c r="D127" s="28">
        <f>'2009'!Q33</f>
        <v>16</v>
      </c>
      <c r="E127" s="28">
        <f>'2009'!R33</f>
        <v>6</v>
      </c>
      <c r="F127" s="28">
        <f>'2009'!S33</f>
        <v>4</v>
      </c>
      <c r="G127" s="28">
        <f>'2009'!T33</f>
        <v>6</v>
      </c>
      <c r="H127" s="28">
        <f>'2009'!U33</f>
        <v>32</v>
      </c>
      <c r="I127" s="28">
        <f>'2009'!V33</f>
        <v>21</v>
      </c>
      <c r="J127" s="28">
        <f>'2009'!W33</f>
        <v>11</v>
      </c>
      <c r="K127" s="28">
        <f>'2009'!X33</f>
        <v>22</v>
      </c>
      <c r="M127" s="277" t="s">
        <v>223</v>
      </c>
      <c r="N127" s="189">
        <f t="shared" si="9"/>
        <v>14</v>
      </c>
      <c r="O127" s="189">
        <f t="shared" si="10"/>
        <v>1</v>
      </c>
      <c r="P127" s="189">
        <f t="shared" si="11"/>
        <v>2</v>
      </c>
      <c r="Q127" s="189">
        <f t="shared" si="12"/>
        <v>11</v>
      </c>
      <c r="R127" s="189">
        <f t="shared" si="13"/>
        <v>14</v>
      </c>
      <c r="S127" s="189">
        <f t="shared" si="14"/>
        <v>48</v>
      </c>
      <c r="T127" s="189">
        <f t="shared" si="15"/>
        <v>-34</v>
      </c>
      <c r="U127" s="189">
        <f t="shared" si="16"/>
        <v>5</v>
      </c>
    </row>
    <row r="128" spans="1:21" x14ac:dyDescent="0.25">
      <c r="A128" s="75">
        <v>2009</v>
      </c>
      <c r="B128" s="28">
        <f>'2009'!N34</f>
        <v>25</v>
      </c>
      <c r="C128" s="28" t="str">
        <f>'2009'!P34</f>
        <v>Daniel P</v>
      </c>
      <c r="D128" s="28">
        <f>'2009'!Q34</f>
        <v>16</v>
      </c>
      <c r="E128" s="28">
        <f>'2009'!R34</f>
        <v>6</v>
      </c>
      <c r="F128" s="28">
        <f>'2009'!S34</f>
        <v>3</v>
      </c>
      <c r="G128" s="28">
        <f>'2009'!T34</f>
        <v>7</v>
      </c>
      <c r="H128" s="28">
        <f>'2009'!U34</f>
        <v>18</v>
      </c>
      <c r="I128" s="28">
        <f>'2009'!V34</f>
        <v>24</v>
      </c>
      <c r="J128" s="28">
        <f>'2009'!W34</f>
        <v>-6</v>
      </c>
      <c r="K128" s="28">
        <f>'2009'!X34</f>
        <v>21</v>
      </c>
      <c r="M128" s="277" t="s">
        <v>233</v>
      </c>
      <c r="N128" s="189">
        <f t="shared" si="9"/>
        <v>40</v>
      </c>
      <c r="O128" s="189">
        <f t="shared" si="10"/>
        <v>15</v>
      </c>
      <c r="P128" s="189">
        <f t="shared" si="11"/>
        <v>4</v>
      </c>
      <c r="Q128" s="189">
        <f t="shared" si="12"/>
        <v>21</v>
      </c>
      <c r="R128" s="189">
        <f t="shared" si="13"/>
        <v>94</v>
      </c>
      <c r="S128" s="189">
        <f t="shared" si="14"/>
        <v>110</v>
      </c>
      <c r="T128" s="189">
        <f t="shared" si="15"/>
        <v>-16</v>
      </c>
      <c r="U128" s="189">
        <f t="shared" si="16"/>
        <v>49</v>
      </c>
    </row>
    <row r="129" spans="1:21" x14ac:dyDescent="0.25">
      <c r="A129" s="75">
        <v>2009</v>
      </c>
      <c r="B129" s="28">
        <f>'2009'!N35</f>
        <v>26</v>
      </c>
      <c r="C129" s="28" t="str">
        <f>'2009'!P35</f>
        <v>LIK</v>
      </c>
      <c r="D129" s="28">
        <f>'2009'!Q35</f>
        <v>16</v>
      </c>
      <c r="E129" s="28">
        <f>'2009'!R35</f>
        <v>5</v>
      </c>
      <c r="F129" s="28">
        <f>'2009'!S35</f>
        <v>5</v>
      </c>
      <c r="G129" s="28">
        <f>'2009'!T35</f>
        <v>6</v>
      </c>
      <c r="H129" s="28">
        <f>'2009'!U35</f>
        <v>30</v>
      </c>
      <c r="I129" s="28">
        <f>'2009'!V35</f>
        <v>24</v>
      </c>
      <c r="J129" s="28">
        <f>'2009'!W35</f>
        <v>6</v>
      </c>
      <c r="K129" s="28">
        <f>'2009'!X35</f>
        <v>20</v>
      </c>
      <c r="M129" s="277" t="s">
        <v>36</v>
      </c>
      <c r="N129" s="189">
        <f t="shared" si="9"/>
        <v>85</v>
      </c>
      <c r="O129" s="189">
        <f t="shared" si="10"/>
        <v>53</v>
      </c>
      <c r="P129" s="189">
        <f t="shared" si="11"/>
        <v>13</v>
      </c>
      <c r="Q129" s="189">
        <f t="shared" si="12"/>
        <v>19</v>
      </c>
      <c r="R129" s="189">
        <f t="shared" si="13"/>
        <v>192</v>
      </c>
      <c r="S129" s="189">
        <f t="shared" si="14"/>
        <v>109</v>
      </c>
      <c r="T129" s="189">
        <f t="shared" si="15"/>
        <v>83</v>
      </c>
      <c r="U129" s="189">
        <f t="shared" si="16"/>
        <v>172</v>
      </c>
    </row>
    <row r="130" spans="1:21" x14ac:dyDescent="0.25">
      <c r="A130" s="75">
        <v>2009</v>
      </c>
      <c r="B130" s="28">
        <f>'2009'!N36</f>
        <v>27</v>
      </c>
      <c r="C130" s="28" t="str">
        <f>'2009'!P36</f>
        <v>Asboy</v>
      </c>
      <c r="D130" s="28">
        <f>'2009'!Q36</f>
        <v>16</v>
      </c>
      <c r="E130" s="28">
        <f>'2009'!R36</f>
        <v>5</v>
      </c>
      <c r="F130" s="28">
        <f>'2009'!S36</f>
        <v>3</v>
      </c>
      <c r="G130" s="28">
        <f>'2009'!T36</f>
        <v>8</v>
      </c>
      <c r="H130" s="28">
        <f>'2009'!U36</f>
        <v>19</v>
      </c>
      <c r="I130" s="28">
        <f>'2009'!V36</f>
        <v>31</v>
      </c>
      <c r="J130" s="28">
        <f>'2009'!W36</f>
        <v>-12</v>
      </c>
      <c r="K130" s="28">
        <f>'2009'!X36</f>
        <v>18</v>
      </c>
      <c r="M130" s="277" t="s">
        <v>285</v>
      </c>
      <c r="N130" s="189">
        <f t="shared" si="9"/>
        <v>16</v>
      </c>
      <c r="O130" s="189">
        <f t="shared" si="10"/>
        <v>5</v>
      </c>
      <c r="P130" s="189">
        <f t="shared" si="11"/>
        <v>1</v>
      </c>
      <c r="Q130" s="189">
        <f t="shared" si="12"/>
        <v>10</v>
      </c>
      <c r="R130" s="189">
        <f t="shared" si="13"/>
        <v>24</v>
      </c>
      <c r="S130" s="189">
        <f t="shared" si="14"/>
        <v>36</v>
      </c>
      <c r="T130" s="189">
        <f t="shared" si="15"/>
        <v>-12</v>
      </c>
      <c r="U130" s="189">
        <f t="shared" si="16"/>
        <v>16</v>
      </c>
    </row>
    <row r="131" spans="1:21" x14ac:dyDescent="0.25">
      <c r="A131" s="75">
        <v>2009</v>
      </c>
      <c r="B131" s="28">
        <f>'2009'!N37</f>
        <v>28</v>
      </c>
      <c r="C131" s="28" t="str">
        <f>'2009'!P37</f>
        <v>romaneq</v>
      </c>
      <c r="D131" s="28">
        <f>'2009'!Q37</f>
        <v>18</v>
      </c>
      <c r="E131" s="28">
        <f>'2009'!R37</f>
        <v>6</v>
      </c>
      <c r="F131" s="28">
        <f>'2009'!S37</f>
        <v>2</v>
      </c>
      <c r="G131" s="28">
        <f>'2009'!T37</f>
        <v>10</v>
      </c>
      <c r="H131" s="28">
        <f>'2009'!U37</f>
        <v>32</v>
      </c>
      <c r="I131" s="28">
        <f>'2009'!V37</f>
        <v>44</v>
      </c>
      <c r="J131" s="28">
        <f>'2009'!W37</f>
        <v>-12</v>
      </c>
      <c r="K131" s="28">
        <f>'2009'!X37</f>
        <v>20</v>
      </c>
      <c r="M131" s="277" t="s">
        <v>275</v>
      </c>
      <c r="N131" s="189">
        <f t="shared" si="9"/>
        <v>63</v>
      </c>
      <c r="O131" s="189">
        <f t="shared" si="10"/>
        <v>19</v>
      </c>
      <c r="P131" s="189">
        <f t="shared" si="11"/>
        <v>9</v>
      </c>
      <c r="Q131" s="189">
        <f t="shared" si="12"/>
        <v>35</v>
      </c>
      <c r="R131" s="189">
        <f t="shared" si="13"/>
        <v>98</v>
      </c>
      <c r="S131" s="189">
        <f t="shared" si="14"/>
        <v>133</v>
      </c>
      <c r="T131" s="189">
        <f t="shared" si="15"/>
        <v>-35</v>
      </c>
      <c r="U131" s="189">
        <f t="shared" si="16"/>
        <v>66</v>
      </c>
    </row>
    <row r="132" spans="1:21" x14ac:dyDescent="0.25">
      <c r="A132" s="75">
        <v>2009</v>
      </c>
      <c r="B132" s="28">
        <f>'2009'!N38</f>
        <v>29</v>
      </c>
      <c r="C132" s="28" t="str">
        <f>'2009'!P38</f>
        <v>79tomek</v>
      </c>
      <c r="D132" s="28">
        <f>'2009'!Q38</f>
        <v>16</v>
      </c>
      <c r="E132" s="28">
        <f>'2009'!R38</f>
        <v>5</v>
      </c>
      <c r="F132" s="28">
        <f>'2009'!S38</f>
        <v>1</v>
      </c>
      <c r="G132" s="28">
        <f>'2009'!T38</f>
        <v>10</v>
      </c>
      <c r="H132" s="28">
        <f>'2009'!U38</f>
        <v>27</v>
      </c>
      <c r="I132" s="28">
        <f>'2009'!V38</f>
        <v>48</v>
      </c>
      <c r="J132" s="28">
        <f>'2009'!W38</f>
        <v>-21</v>
      </c>
      <c r="K132" s="28">
        <f>'2009'!X38</f>
        <v>16</v>
      </c>
      <c r="M132" s="277" t="s">
        <v>205</v>
      </c>
      <c r="N132" s="189">
        <f t="shared" ref="N132:N184" si="17">SUMIF($C$3:$C$566,$M132,D$3:D$566)</f>
        <v>96</v>
      </c>
      <c r="O132" s="189">
        <f t="shared" ref="O132:O184" si="18">SUMIF($C$3:$C$566,$M132,E$3:E$566)</f>
        <v>40</v>
      </c>
      <c r="P132" s="189">
        <f t="shared" ref="P132:P184" si="19">SUMIF($C$3:$C$566,$M132,F$3:F$566)</f>
        <v>18</v>
      </c>
      <c r="Q132" s="189">
        <f t="shared" ref="Q132:Q184" si="20">SUMIF($C$3:$C$566,$M132,G$3:G$566)</f>
        <v>38</v>
      </c>
      <c r="R132" s="189">
        <f t="shared" ref="R132:R184" si="21">SUMIF($C$3:$C$566,$M132,H$3:H$566)</f>
        <v>190</v>
      </c>
      <c r="S132" s="189">
        <f t="shared" ref="S132:S184" si="22">SUMIF($C$3:$C$566,$M132,I$3:I$566)</f>
        <v>175</v>
      </c>
      <c r="T132" s="189">
        <f t="shared" ref="T132:T184" si="23">SUMIF($C$3:$C$566,$M132,J$3:J$566)</f>
        <v>15</v>
      </c>
      <c r="U132" s="189">
        <f t="shared" ref="U132:U184" si="24">SUMIF($C$3:$C$566,$M132,K$3:K$566)</f>
        <v>138</v>
      </c>
    </row>
    <row r="133" spans="1:21" x14ac:dyDescent="0.25">
      <c r="A133" s="75">
        <v>2009</v>
      </c>
      <c r="B133" s="28">
        <f>'2009'!N39</f>
        <v>30</v>
      </c>
      <c r="C133" s="28" t="str">
        <f>'2009'!P39</f>
        <v>GEO</v>
      </c>
      <c r="D133" s="28">
        <f>'2009'!Q39</f>
        <v>14</v>
      </c>
      <c r="E133" s="28">
        <f>'2009'!R39</f>
        <v>3</v>
      </c>
      <c r="F133" s="28">
        <f>'2009'!S39</f>
        <v>3</v>
      </c>
      <c r="G133" s="28">
        <f>'2009'!T39</f>
        <v>8</v>
      </c>
      <c r="H133" s="28">
        <f>'2009'!U39</f>
        <v>17</v>
      </c>
      <c r="I133" s="28">
        <f>'2009'!V39</f>
        <v>38</v>
      </c>
      <c r="J133" s="28">
        <f>'2009'!W39</f>
        <v>-21</v>
      </c>
      <c r="K133" s="28">
        <f>'2009'!X39</f>
        <v>12</v>
      </c>
      <c r="M133" s="277" t="s">
        <v>277</v>
      </c>
      <c r="N133" s="189">
        <f t="shared" si="17"/>
        <v>130</v>
      </c>
      <c r="O133" s="189">
        <f t="shared" si="18"/>
        <v>33</v>
      </c>
      <c r="P133" s="189">
        <f t="shared" si="19"/>
        <v>11</v>
      </c>
      <c r="Q133" s="189">
        <f t="shared" si="20"/>
        <v>88</v>
      </c>
      <c r="R133" s="189">
        <f t="shared" si="21"/>
        <v>161</v>
      </c>
      <c r="S133" s="189">
        <f t="shared" si="22"/>
        <v>368</v>
      </c>
      <c r="T133" s="189">
        <f t="shared" si="23"/>
        <v>-207</v>
      </c>
      <c r="U133" s="189">
        <f t="shared" si="24"/>
        <v>110</v>
      </c>
    </row>
    <row r="134" spans="1:21" x14ac:dyDescent="0.25">
      <c r="A134" s="75">
        <v>2009</v>
      </c>
      <c r="B134" s="28">
        <f>'2009'!N40</f>
        <v>31</v>
      </c>
      <c r="C134" s="28" t="str">
        <f>'2009'!P40</f>
        <v>Oli O</v>
      </c>
      <c r="D134" s="28">
        <f>'2009'!Q40</f>
        <v>16</v>
      </c>
      <c r="E134" s="28">
        <f>'2009'!R40</f>
        <v>4</v>
      </c>
      <c r="F134" s="28">
        <f>'2009'!S40</f>
        <v>1</v>
      </c>
      <c r="G134" s="28">
        <f>'2009'!T40</f>
        <v>11</v>
      </c>
      <c r="H134" s="28">
        <f>'2009'!U40</f>
        <v>19</v>
      </c>
      <c r="I134" s="28">
        <f>'2009'!V40</f>
        <v>35</v>
      </c>
      <c r="J134" s="28">
        <f>'2009'!W40</f>
        <v>-16</v>
      </c>
      <c r="K134" s="28">
        <f>'2009'!X40</f>
        <v>13</v>
      </c>
      <c r="M134" s="277" t="s">
        <v>291</v>
      </c>
      <c r="N134" s="189">
        <f t="shared" si="17"/>
        <v>16</v>
      </c>
      <c r="O134" s="189">
        <f t="shared" si="18"/>
        <v>0</v>
      </c>
      <c r="P134" s="189">
        <f t="shared" si="19"/>
        <v>0</v>
      </c>
      <c r="Q134" s="189">
        <f t="shared" si="20"/>
        <v>16</v>
      </c>
      <c r="R134" s="189">
        <f t="shared" si="21"/>
        <v>1</v>
      </c>
      <c r="S134" s="189">
        <f t="shared" si="22"/>
        <v>105</v>
      </c>
      <c r="T134" s="189">
        <f t="shared" si="23"/>
        <v>-104</v>
      </c>
      <c r="U134" s="189">
        <f t="shared" si="24"/>
        <v>0</v>
      </c>
    </row>
    <row r="135" spans="1:21" x14ac:dyDescent="0.25">
      <c r="A135" s="75">
        <v>2009</v>
      </c>
      <c r="B135" s="28">
        <f>'2009'!N41</f>
        <v>32</v>
      </c>
      <c r="C135" s="28" t="str">
        <f>'2009'!P41</f>
        <v>Schulle</v>
      </c>
      <c r="D135" s="28">
        <f>'2009'!Q41</f>
        <v>16</v>
      </c>
      <c r="E135" s="28">
        <f>'2009'!R41</f>
        <v>3</v>
      </c>
      <c r="F135" s="28">
        <f>'2009'!S41</f>
        <v>3</v>
      </c>
      <c r="G135" s="28">
        <f>'2009'!T41</f>
        <v>10</v>
      </c>
      <c r="H135" s="28">
        <f>'2009'!U41</f>
        <v>25</v>
      </c>
      <c r="I135" s="28">
        <f>'2009'!V41</f>
        <v>44</v>
      </c>
      <c r="J135" s="28">
        <f>'2009'!W41</f>
        <v>-19</v>
      </c>
      <c r="K135" s="28">
        <f>'2009'!X41</f>
        <v>12</v>
      </c>
      <c r="M135" s="277" t="s">
        <v>171</v>
      </c>
      <c r="N135" s="189">
        <f t="shared" si="17"/>
        <v>20</v>
      </c>
      <c r="O135" s="189">
        <f t="shared" si="18"/>
        <v>10</v>
      </c>
      <c r="P135" s="189">
        <f t="shared" si="19"/>
        <v>3</v>
      </c>
      <c r="Q135" s="189">
        <f t="shared" si="20"/>
        <v>7</v>
      </c>
      <c r="R135" s="189">
        <f t="shared" si="21"/>
        <v>34</v>
      </c>
      <c r="S135" s="189">
        <f t="shared" si="22"/>
        <v>31</v>
      </c>
      <c r="T135" s="189">
        <f t="shared" si="23"/>
        <v>3</v>
      </c>
      <c r="U135" s="189">
        <f t="shared" si="24"/>
        <v>33</v>
      </c>
    </row>
    <row r="136" spans="1:21" x14ac:dyDescent="0.25">
      <c r="A136" s="75">
        <v>2009</v>
      </c>
      <c r="B136" s="28">
        <f>'2009'!N42</f>
        <v>33</v>
      </c>
      <c r="C136" s="28" t="str">
        <f>'2009'!P42</f>
        <v>ElMichaJ</v>
      </c>
      <c r="D136" s="28">
        <f>'2009'!Q42</f>
        <v>14</v>
      </c>
      <c r="E136" s="28">
        <f>'2009'!R42</f>
        <v>8</v>
      </c>
      <c r="F136" s="28">
        <f>'2009'!S42</f>
        <v>2</v>
      </c>
      <c r="G136" s="28">
        <f>'2009'!T42</f>
        <v>4</v>
      </c>
      <c r="H136" s="28">
        <f>'2009'!U42</f>
        <v>39</v>
      </c>
      <c r="I136" s="28">
        <f>'2009'!V42</f>
        <v>28</v>
      </c>
      <c r="J136" s="28">
        <f>'2009'!W42</f>
        <v>11</v>
      </c>
      <c r="K136" s="28">
        <f>'2009'!X42</f>
        <v>26</v>
      </c>
      <c r="M136" s="277" t="s">
        <v>256</v>
      </c>
      <c r="N136" s="189">
        <f t="shared" si="17"/>
        <v>16</v>
      </c>
      <c r="O136" s="189">
        <f t="shared" si="18"/>
        <v>5</v>
      </c>
      <c r="P136" s="189">
        <f t="shared" si="19"/>
        <v>1</v>
      </c>
      <c r="Q136" s="189">
        <f t="shared" si="20"/>
        <v>10</v>
      </c>
      <c r="R136" s="189">
        <f t="shared" si="21"/>
        <v>19</v>
      </c>
      <c r="S136" s="189">
        <f t="shared" si="22"/>
        <v>35</v>
      </c>
      <c r="T136" s="189">
        <f t="shared" si="23"/>
        <v>-16</v>
      </c>
      <c r="U136" s="189">
        <f t="shared" si="24"/>
        <v>16</v>
      </c>
    </row>
    <row r="137" spans="1:21" x14ac:dyDescent="0.25">
      <c r="A137" s="75">
        <v>2009</v>
      </c>
      <c r="B137" s="28">
        <f>'2009'!N43</f>
        <v>34</v>
      </c>
      <c r="C137" s="28" t="str">
        <f>'2009'!P43</f>
        <v>Pistolas</v>
      </c>
      <c r="D137" s="28">
        <f>'2009'!Q43</f>
        <v>14</v>
      </c>
      <c r="E137" s="28">
        <f>'2009'!R43</f>
        <v>7</v>
      </c>
      <c r="F137" s="28">
        <f>'2009'!S43</f>
        <v>2</v>
      </c>
      <c r="G137" s="28">
        <f>'2009'!T43</f>
        <v>5</v>
      </c>
      <c r="H137" s="28">
        <f>'2009'!U43</f>
        <v>28</v>
      </c>
      <c r="I137" s="28">
        <f>'2009'!V43</f>
        <v>24</v>
      </c>
      <c r="J137" s="28">
        <f>'2009'!W43</f>
        <v>4</v>
      </c>
      <c r="K137" s="28">
        <f>'2009'!X43</f>
        <v>23</v>
      </c>
      <c r="M137" s="277" t="s">
        <v>213</v>
      </c>
      <c r="N137" s="189">
        <f t="shared" si="17"/>
        <v>33</v>
      </c>
      <c r="O137" s="189">
        <f t="shared" si="18"/>
        <v>5</v>
      </c>
      <c r="P137" s="189">
        <f t="shared" si="19"/>
        <v>7</v>
      </c>
      <c r="Q137" s="189">
        <f t="shared" si="20"/>
        <v>21</v>
      </c>
      <c r="R137" s="189">
        <f t="shared" si="21"/>
        <v>37</v>
      </c>
      <c r="S137" s="189">
        <f t="shared" si="22"/>
        <v>99</v>
      </c>
      <c r="T137" s="189">
        <f t="shared" si="23"/>
        <v>-62</v>
      </c>
      <c r="U137" s="189">
        <f t="shared" si="24"/>
        <v>22</v>
      </c>
    </row>
    <row r="138" spans="1:21" x14ac:dyDescent="0.25">
      <c r="A138" s="75">
        <v>2009</v>
      </c>
      <c r="B138" s="28">
        <f>'2009'!N44</f>
        <v>35</v>
      </c>
      <c r="C138" s="28" t="str">
        <f>'2009'!P44</f>
        <v>sanek</v>
      </c>
      <c r="D138" s="28">
        <f>'2009'!Q44</f>
        <v>14</v>
      </c>
      <c r="E138" s="28">
        <f>'2009'!R44</f>
        <v>6</v>
      </c>
      <c r="F138" s="28">
        <f>'2009'!S44</f>
        <v>3</v>
      </c>
      <c r="G138" s="28">
        <f>'2009'!T44</f>
        <v>5</v>
      </c>
      <c r="H138" s="28">
        <f>'2009'!U44</f>
        <v>28</v>
      </c>
      <c r="I138" s="28">
        <f>'2009'!V44</f>
        <v>27</v>
      </c>
      <c r="J138" s="28">
        <f>'2009'!W44</f>
        <v>1</v>
      </c>
      <c r="K138" s="28">
        <f>'2009'!X44</f>
        <v>21</v>
      </c>
      <c r="M138" s="277" t="s">
        <v>126</v>
      </c>
      <c r="N138" s="189">
        <f t="shared" si="17"/>
        <v>168</v>
      </c>
      <c r="O138" s="189">
        <f t="shared" si="18"/>
        <v>109</v>
      </c>
      <c r="P138" s="189">
        <f t="shared" si="19"/>
        <v>23</v>
      </c>
      <c r="Q138" s="189">
        <f t="shared" si="20"/>
        <v>36</v>
      </c>
      <c r="R138" s="189">
        <f t="shared" si="21"/>
        <v>420</v>
      </c>
      <c r="S138" s="189">
        <f t="shared" si="22"/>
        <v>240</v>
      </c>
      <c r="T138" s="189">
        <f t="shared" si="23"/>
        <v>180</v>
      </c>
      <c r="U138" s="189">
        <f t="shared" si="24"/>
        <v>350</v>
      </c>
    </row>
    <row r="139" spans="1:21" x14ac:dyDescent="0.25">
      <c r="A139" s="75">
        <v>2009</v>
      </c>
      <c r="B139" s="28">
        <f>'2009'!N45</f>
        <v>36</v>
      </c>
      <c r="C139" s="28" t="str">
        <f>'2009'!P45</f>
        <v>Filippousis</v>
      </c>
      <c r="D139" s="28">
        <f>'2009'!Q45</f>
        <v>14</v>
      </c>
      <c r="E139" s="28">
        <f>'2009'!R45</f>
        <v>6</v>
      </c>
      <c r="F139" s="28">
        <f>'2009'!S45</f>
        <v>3</v>
      </c>
      <c r="G139" s="28">
        <f>'2009'!T45</f>
        <v>5</v>
      </c>
      <c r="H139" s="28">
        <f>'2009'!U45</f>
        <v>26</v>
      </c>
      <c r="I139" s="28">
        <f>'2009'!V45</f>
        <v>28</v>
      </c>
      <c r="J139" s="28">
        <f>'2009'!W45</f>
        <v>-2</v>
      </c>
      <c r="K139" s="28">
        <f>'2009'!X45</f>
        <v>21</v>
      </c>
      <c r="M139" s="277" t="s">
        <v>81</v>
      </c>
      <c r="N139" s="189">
        <f t="shared" si="17"/>
        <v>57</v>
      </c>
      <c r="O139" s="189">
        <f t="shared" si="18"/>
        <v>30</v>
      </c>
      <c r="P139" s="189">
        <f t="shared" si="19"/>
        <v>9</v>
      </c>
      <c r="Q139" s="189">
        <f t="shared" si="20"/>
        <v>18</v>
      </c>
      <c r="R139" s="189">
        <f t="shared" si="21"/>
        <v>104</v>
      </c>
      <c r="S139" s="189">
        <f t="shared" si="22"/>
        <v>83</v>
      </c>
      <c r="T139" s="189">
        <f t="shared" si="23"/>
        <v>21</v>
      </c>
      <c r="U139" s="189">
        <f t="shared" si="24"/>
        <v>99</v>
      </c>
    </row>
    <row r="140" spans="1:21" x14ac:dyDescent="0.25">
      <c r="A140" s="75">
        <v>2009</v>
      </c>
      <c r="B140" s="28">
        <f>'2009'!N46</f>
        <v>37</v>
      </c>
      <c r="C140" s="28" t="str">
        <f>'2009'!P46</f>
        <v>yoda</v>
      </c>
      <c r="D140" s="28">
        <f>'2009'!Q46</f>
        <v>14</v>
      </c>
      <c r="E140" s="28">
        <f>'2009'!R46</f>
        <v>5</v>
      </c>
      <c r="F140" s="28">
        <f>'2009'!S46</f>
        <v>4</v>
      </c>
      <c r="G140" s="28">
        <f>'2009'!T46</f>
        <v>5</v>
      </c>
      <c r="H140" s="28">
        <f>'2009'!U46</f>
        <v>23</v>
      </c>
      <c r="I140" s="28">
        <f>'2009'!V46</f>
        <v>20</v>
      </c>
      <c r="J140" s="28">
        <f>'2009'!W46</f>
        <v>3</v>
      </c>
      <c r="K140" s="28">
        <f>'2009'!X46</f>
        <v>19</v>
      </c>
      <c r="M140" s="277" t="s">
        <v>61</v>
      </c>
      <c r="N140" s="189">
        <f t="shared" si="17"/>
        <v>273</v>
      </c>
      <c r="O140" s="189">
        <f t="shared" si="18"/>
        <v>119</v>
      </c>
      <c r="P140" s="189">
        <f t="shared" si="19"/>
        <v>37</v>
      </c>
      <c r="Q140" s="189">
        <f t="shared" si="20"/>
        <v>117</v>
      </c>
      <c r="R140" s="189">
        <f t="shared" si="21"/>
        <v>562</v>
      </c>
      <c r="S140" s="189">
        <f t="shared" si="22"/>
        <v>523</v>
      </c>
      <c r="T140" s="189">
        <f t="shared" si="23"/>
        <v>39</v>
      </c>
      <c r="U140" s="189">
        <f t="shared" si="24"/>
        <v>394</v>
      </c>
    </row>
    <row r="141" spans="1:21" x14ac:dyDescent="0.25">
      <c r="A141" s="75">
        <v>2009</v>
      </c>
      <c r="B141" s="28">
        <f>'2009'!N47</f>
        <v>38</v>
      </c>
      <c r="C141" s="28" t="str">
        <f>'2009'!P47</f>
        <v>AndYpsilon</v>
      </c>
      <c r="D141" s="28">
        <f>'2009'!Q47</f>
        <v>16</v>
      </c>
      <c r="E141" s="28">
        <f>'2009'!R47</f>
        <v>6</v>
      </c>
      <c r="F141" s="28">
        <f>'2009'!S47</f>
        <v>3</v>
      </c>
      <c r="G141" s="28">
        <f>'2009'!T47</f>
        <v>7</v>
      </c>
      <c r="H141" s="28">
        <f>'2009'!U47</f>
        <v>22</v>
      </c>
      <c r="I141" s="28">
        <f>'2009'!V47</f>
        <v>29</v>
      </c>
      <c r="J141" s="28">
        <f>'2009'!W47</f>
        <v>-7</v>
      </c>
      <c r="K141" s="28">
        <f>'2009'!X47</f>
        <v>21</v>
      </c>
      <c r="M141" s="277" t="s">
        <v>99</v>
      </c>
      <c r="N141" s="189">
        <f t="shared" si="17"/>
        <v>14</v>
      </c>
      <c r="O141" s="189">
        <f t="shared" si="18"/>
        <v>3</v>
      </c>
      <c r="P141" s="189">
        <f t="shared" si="19"/>
        <v>1</v>
      </c>
      <c r="Q141" s="189">
        <f t="shared" si="20"/>
        <v>10</v>
      </c>
      <c r="R141" s="189">
        <f t="shared" si="21"/>
        <v>18</v>
      </c>
      <c r="S141" s="189">
        <f t="shared" si="22"/>
        <v>47</v>
      </c>
      <c r="T141" s="189">
        <f t="shared" si="23"/>
        <v>-29</v>
      </c>
      <c r="U141" s="189">
        <f t="shared" si="24"/>
        <v>10</v>
      </c>
    </row>
    <row r="142" spans="1:21" x14ac:dyDescent="0.25">
      <c r="A142" s="75">
        <v>2009</v>
      </c>
      <c r="B142" s="28">
        <f>'2009'!N48</f>
        <v>39</v>
      </c>
      <c r="C142" s="28" t="str">
        <f>'2009'!P48</f>
        <v>dior</v>
      </c>
      <c r="D142" s="28">
        <f>'2009'!Q48</f>
        <v>12</v>
      </c>
      <c r="E142" s="28">
        <f>'2009'!R48</f>
        <v>4</v>
      </c>
      <c r="F142" s="28">
        <f>'2009'!S48</f>
        <v>2</v>
      </c>
      <c r="G142" s="28">
        <f>'2009'!T48</f>
        <v>6</v>
      </c>
      <c r="H142" s="28">
        <f>'2009'!U48</f>
        <v>14</v>
      </c>
      <c r="I142" s="28">
        <f>'2009'!V48</f>
        <v>23</v>
      </c>
      <c r="J142" s="28">
        <f>'2009'!W48</f>
        <v>-9</v>
      </c>
      <c r="K142" s="28">
        <f>'2009'!X48</f>
        <v>14</v>
      </c>
      <c r="M142" s="277" t="s">
        <v>309</v>
      </c>
      <c r="N142" s="189">
        <f t="shared" si="17"/>
        <v>14</v>
      </c>
      <c r="O142" s="189">
        <f t="shared" si="18"/>
        <v>5</v>
      </c>
      <c r="P142" s="189">
        <f t="shared" si="19"/>
        <v>0</v>
      </c>
      <c r="Q142" s="189">
        <f t="shared" si="20"/>
        <v>9</v>
      </c>
      <c r="R142" s="189">
        <f t="shared" si="21"/>
        <v>20</v>
      </c>
      <c r="S142" s="189">
        <f t="shared" si="22"/>
        <v>30</v>
      </c>
      <c r="T142" s="189">
        <f t="shared" si="23"/>
        <v>-10</v>
      </c>
      <c r="U142" s="189">
        <f t="shared" si="24"/>
        <v>15</v>
      </c>
    </row>
    <row r="143" spans="1:21" x14ac:dyDescent="0.25">
      <c r="A143" s="75">
        <v>2009</v>
      </c>
      <c r="B143" s="28">
        <f>'2009'!N49</f>
        <v>40</v>
      </c>
      <c r="C143" s="28" t="str">
        <f>'2009'!P49</f>
        <v>honk96</v>
      </c>
      <c r="D143" s="28">
        <f>'2009'!Q49</f>
        <v>14</v>
      </c>
      <c r="E143" s="28">
        <f>'2009'!R49</f>
        <v>4</v>
      </c>
      <c r="F143" s="28">
        <f>'2009'!S49</f>
        <v>1</v>
      </c>
      <c r="G143" s="28">
        <f>'2009'!T49</f>
        <v>9</v>
      </c>
      <c r="H143" s="28">
        <f>'2009'!U49</f>
        <v>22</v>
      </c>
      <c r="I143" s="28">
        <f>'2009'!V49</f>
        <v>33</v>
      </c>
      <c r="J143" s="28">
        <f>'2009'!W49</f>
        <v>-11</v>
      </c>
      <c r="K143" s="28">
        <f>'2009'!X49</f>
        <v>13</v>
      </c>
      <c r="M143" s="277" t="s">
        <v>317</v>
      </c>
      <c r="N143" s="189">
        <f t="shared" si="17"/>
        <v>14</v>
      </c>
      <c r="O143" s="189">
        <f t="shared" si="18"/>
        <v>0</v>
      </c>
      <c r="P143" s="189">
        <f t="shared" si="19"/>
        <v>0</v>
      </c>
      <c r="Q143" s="189">
        <f t="shared" si="20"/>
        <v>14</v>
      </c>
      <c r="R143" s="189">
        <f t="shared" si="21"/>
        <v>2</v>
      </c>
      <c r="S143" s="189">
        <f t="shared" si="22"/>
        <v>68</v>
      </c>
      <c r="T143" s="189">
        <f t="shared" si="23"/>
        <v>-66</v>
      </c>
      <c r="U143" s="189">
        <f t="shared" si="24"/>
        <v>0</v>
      </c>
    </row>
    <row r="144" spans="1:21" x14ac:dyDescent="0.25">
      <c r="A144" s="75">
        <v>2009</v>
      </c>
      <c r="B144" s="28">
        <f>'2009'!N50</f>
        <v>41</v>
      </c>
      <c r="C144" s="28" t="str">
        <f>'2009'!P50</f>
        <v>Sokol</v>
      </c>
      <c r="D144" s="28">
        <f>'2009'!Q50</f>
        <v>14</v>
      </c>
      <c r="E144" s="28">
        <f>'2009'!R50</f>
        <v>4</v>
      </c>
      <c r="F144" s="28">
        <f>'2009'!S50</f>
        <v>1</v>
      </c>
      <c r="G144" s="28">
        <f>'2009'!T50</f>
        <v>9</v>
      </c>
      <c r="H144" s="28">
        <f>'2009'!U50</f>
        <v>17</v>
      </c>
      <c r="I144" s="28">
        <f>'2009'!V50</f>
        <v>36</v>
      </c>
      <c r="J144" s="28">
        <f>'2009'!W50</f>
        <v>-19</v>
      </c>
      <c r="K144" s="28">
        <f>'2009'!X50</f>
        <v>13</v>
      </c>
      <c r="M144" s="277" t="s">
        <v>217</v>
      </c>
      <c r="N144" s="189">
        <f t="shared" si="17"/>
        <v>44</v>
      </c>
      <c r="O144" s="189">
        <f t="shared" si="18"/>
        <v>7</v>
      </c>
      <c r="P144" s="189">
        <f t="shared" si="19"/>
        <v>6</v>
      </c>
      <c r="Q144" s="189">
        <f t="shared" si="20"/>
        <v>31</v>
      </c>
      <c r="R144" s="189">
        <f t="shared" si="21"/>
        <v>38</v>
      </c>
      <c r="S144" s="189">
        <f t="shared" si="22"/>
        <v>121</v>
      </c>
      <c r="T144" s="189">
        <f t="shared" si="23"/>
        <v>-83</v>
      </c>
      <c r="U144" s="189">
        <f t="shared" si="24"/>
        <v>27</v>
      </c>
    </row>
    <row r="145" spans="1:21" x14ac:dyDescent="0.25">
      <c r="A145" s="75">
        <v>2009</v>
      </c>
      <c r="B145" s="28">
        <f>'2009'!N51</f>
        <v>42</v>
      </c>
      <c r="C145" s="28" t="str">
        <f>'2009'!P51</f>
        <v>Klinki</v>
      </c>
      <c r="D145" s="28">
        <f>'2009'!Q51</f>
        <v>14</v>
      </c>
      <c r="E145" s="28">
        <f>'2009'!R51</f>
        <v>3</v>
      </c>
      <c r="F145" s="28">
        <f>'2009'!S51</f>
        <v>2</v>
      </c>
      <c r="G145" s="28">
        <f>'2009'!T51</f>
        <v>9</v>
      </c>
      <c r="H145" s="28">
        <f>'2009'!U51</f>
        <v>9</v>
      </c>
      <c r="I145" s="28">
        <f>'2009'!V51</f>
        <v>24</v>
      </c>
      <c r="J145" s="28">
        <f>'2009'!W51</f>
        <v>-15</v>
      </c>
      <c r="K145" s="28">
        <f>'2009'!X51</f>
        <v>11</v>
      </c>
      <c r="M145" s="277" t="s">
        <v>294</v>
      </c>
      <c r="N145" s="189">
        <f t="shared" si="17"/>
        <v>108</v>
      </c>
      <c r="O145" s="189">
        <f t="shared" si="18"/>
        <v>59</v>
      </c>
      <c r="P145" s="189">
        <f t="shared" si="19"/>
        <v>19</v>
      </c>
      <c r="Q145" s="189">
        <f t="shared" si="20"/>
        <v>30</v>
      </c>
      <c r="R145" s="189">
        <f t="shared" si="21"/>
        <v>225</v>
      </c>
      <c r="S145" s="189">
        <f t="shared" si="22"/>
        <v>148</v>
      </c>
      <c r="T145" s="189">
        <f t="shared" si="23"/>
        <v>77</v>
      </c>
      <c r="U145" s="189">
        <f t="shared" si="24"/>
        <v>196</v>
      </c>
    </row>
    <row r="146" spans="1:21" x14ac:dyDescent="0.25">
      <c r="A146" s="75">
        <v>2009</v>
      </c>
      <c r="B146" s="28">
        <f>'2009'!N52</f>
        <v>43</v>
      </c>
      <c r="C146" s="28" t="str">
        <f>'2009'!P52</f>
        <v>goralpawel</v>
      </c>
      <c r="D146" s="28">
        <f>'2009'!Q52</f>
        <v>14</v>
      </c>
      <c r="E146" s="28">
        <f>'2009'!R52</f>
        <v>2</v>
      </c>
      <c r="F146" s="28">
        <f>'2009'!S52</f>
        <v>5</v>
      </c>
      <c r="G146" s="28">
        <f>'2009'!T52</f>
        <v>7</v>
      </c>
      <c r="H146" s="28">
        <f>'2009'!U52</f>
        <v>18</v>
      </c>
      <c r="I146" s="28">
        <f>'2009'!V52</f>
        <v>36</v>
      </c>
      <c r="J146" s="28">
        <f>'2009'!W52</f>
        <v>-18</v>
      </c>
      <c r="K146" s="28">
        <f>'2009'!X52</f>
        <v>11</v>
      </c>
      <c r="M146" s="277" t="s">
        <v>280</v>
      </c>
      <c r="N146" s="189">
        <f t="shared" si="17"/>
        <v>97</v>
      </c>
      <c r="O146" s="189">
        <f t="shared" si="18"/>
        <v>24</v>
      </c>
      <c r="P146" s="189">
        <f t="shared" si="19"/>
        <v>17</v>
      </c>
      <c r="Q146" s="189">
        <f t="shared" si="20"/>
        <v>56</v>
      </c>
      <c r="R146" s="189">
        <f t="shared" si="21"/>
        <v>110</v>
      </c>
      <c r="S146" s="189">
        <f t="shared" si="22"/>
        <v>204</v>
      </c>
      <c r="T146" s="189">
        <f t="shared" si="23"/>
        <v>-94</v>
      </c>
      <c r="U146" s="189">
        <f t="shared" si="24"/>
        <v>89</v>
      </c>
    </row>
    <row r="147" spans="1:21" x14ac:dyDescent="0.25">
      <c r="A147" s="75">
        <v>2009</v>
      </c>
      <c r="B147" s="28">
        <f>'2009'!N53</f>
        <v>44</v>
      </c>
      <c r="C147" s="28" t="str">
        <f>'2009'!P53</f>
        <v>LeMaN</v>
      </c>
      <c r="D147" s="28">
        <f>'2009'!Q53</f>
        <v>14</v>
      </c>
      <c r="E147" s="28">
        <f>'2009'!R53</f>
        <v>3</v>
      </c>
      <c r="F147" s="28">
        <f>'2009'!S53</f>
        <v>0</v>
      </c>
      <c r="G147" s="28">
        <f>'2009'!T53</f>
        <v>11</v>
      </c>
      <c r="H147" s="28">
        <f>'2009'!U53</f>
        <v>13</v>
      </c>
      <c r="I147" s="28">
        <f>'2009'!V53</f>
        <v>38</v>
      </c>
      <c r="J147" s="28">
        <f>'2009'!W53</f>
        <v>-25</v>
      </c>
      <c r="K147" s="28">
        <f>'2009'!X53</f>
        <v>9</v>
      </c>
      <c r="M147" s="277" t="s">
        <v>86</v>
      </c>
      <c r="N147" s="189">
        <f t="shared" si="17"/>
        <v>16</v>
      </c>
      <c r="O147" s="189">
        <f t="shared" si="18"/>
        <v>8</v>
      </c>
      <c r="P147" s="189">
        <f t="shared" si="19"/>
        <v>5</v>
      </c>
      <c r="Q147" s="189">
        <f t="shared" si="20"/>
        <v>3</v>
      </c>
      <c r="R147" s="189">
        <f t="shared" si="21"/>
        <v>26</v>
      </c>
      <c r="S147" s="189">
        <f t="shared" si="22"/>
        <v>18</v>
      </c>
      <c r="T147" s="189">
        <f t="shared" si="23"/>
        <v>8</v>
      </c>
      <c r="U147" s="189">
        <f t="shared" si="24"/>
        <v>29</v>
      </c>
    </row>
    <row r="148" spans="1:21" x14ac:dyDescent="0.25">
      <c r="A148" s="75">
        <v>2009</v>
      </c>
      <c r="B148" s="28">
        <f>'2009'!N54</f>
        <v>45</v>
      </c>
      <c r="C148" s="28" t="str">
        <f>'2009'!P54</f>
        <v>MagAttack</v>
      </c>
      <c r="D148" s="28">
        <f>'2009'!Q54</f>
        <v>14</v>
      </c>
      <c r="E148" s="28">
        <f>'2009'!R54</f>
        <v>2</v>
      </c>
      <c r="F148" s="28">
        <f>'2009'!S54</f>
        <v>1</v>
      </c>
      <c r="G148" s="28">
        <f>'2009'!T54</f>
        <v>11</v>
      </c>
      <c r="H148" s="28">
        <f>'2009'!U54</f>
        <v>8</v>
      </c>
      <c r="I148" s="28">
        <f>'2009'!V54</f>
        <v>36</v>
      </c>
      <c r="J148" s="28">
        <f>'2009'!W54</f>
        <v>-28</v>
      </c>
      <c r="K148" s="28">
        <f>'2009'!X54</f>
        <v>7</v>
      </c>
      <c r="M148" s="277" t="s">
        <v>62</v>
      </c>
      <c r="N148" s="189">
        <f t="shared" si="17"/>
        <v>56</v>
      </c>
      <c r="O148" s="189">
        <f t="shared" si="18"/>
        <v>25</v>
      </c>
      <c r="P148" s="189">
        <f t="shared" si="19"/>
        <v>4</v>
      </c>
      <c r="Q148" s="189">
        <f t="shared" si="20"/>
        <v>27</v>
      </c>
      <c r="R148" s="189">
        <f t="shared" si="21"/>
        <v>112</v>
      </c>
      <c r="S148" s="189">
        <f t="shared" si="22"/>
        <v>137</v>
      </c>
      <c r="T148" s="189">
        <f t="shared" si="23"/>
        <v>-25</v>
      </c>
      <c r="U148" s="189">
        <f t="shared" si="24"/>
        <v>79</v>
      </c>
    </row>
    <row r="149" spans="1:21" x14ac:dyDescent="0.25">
      <c r="A149" s="75">
        <v>2009</v>
      </c>
      <c r="B149" s="28">
        <f>'2009'!N55</f>
        <v>46</v>
      </c>
      <c r="C149" s="28" t="str">
        <f>'2009'!P55</f>
        <v>Falcon</v>
      </c>
      <c r="D149" s="28">
        <f>'2009'!Q55</f>
        <v>12</v>
      </c>
      <c r="E149" s="28">
        <f>'2009'!R55</f>
        <v>1</v>
      </c>
      <c r="F149" s="28">
        <f>'2009'!S55</f>
        <v>2</v>
      </c>
      <c r="G149" s="28">
        <f>'2009'!T55</f>
        <v>9</v>
      </c>
      <c r="H149" s="28">
        <f>'2009'!U55</f>
        <v>15</v>
      </c>
      <c r="I149" s="28">
        <f>'2009'!V55</f>
        <v>28</v>
      </c>
      <c r="J149" s="28">
        <f>'2009'!W55</f>
        <v>-13</v>
      </c>
      <c r="K149" s="28">
        <f>'2009'!X55</f>
        <v>5</v>
      </c>
      <c r="M149" s="277" t="s">
        <v>279</v>
      </c>
      <c r="N149" s="189">
        <f t="shared" si="17"/>
        <v>14</v>
      </c>
      <c r="O149" s="189">
        <f t="shared" si="18"/>
        <v>1</v>
      </c>
      <c r="P149" s="189">
        <f t="shared" si="19"/>
        <v>0</v>
      </c>
      <c r="Q149" s="189">
        <f t="shared" si="20"/>
        <v>13</v>
      </c>
      <c r="R149" s="189">
        <f t="shared" si="21"/>
        <v>4</v>
      </c>
      <c r="S149" s="189">
        <f t="shared" si="22"/>
        <v>77</v>
      </c>
      <c r="T149" s="189">
        <f t="shared" si="23"/>
        <v>-73</v>
      </c>
      <c r="U149" s="189">
        <f t="shared" si="24"/>
        <v>3</v>
      </c>
    </row>
    <row r="150" spans="1:21" x14ac:dyDescent="0.25">
      <c r="A150" s="75">
        <v>2009</v>
      </c>
      <c r="B150" s="28">
        <f>'2009'!N56</f>
        <v>47</v>
      </c>
      <c r="C150" s="28" t="str">
        <f>'2009'!P56</f>
        <v>Troels</v>
      </c>
      <c r="D150" s="28">
        <f>'2009'!Q56</f>
        <v>12</v>
      </c>
      <c r="E150" s="28">
        <f>'2009'!R56</f>
        <v>1</v>
      </c>
      <c r="F150" s="28">
        <f>'2009'!S56</f>
        <v>1</v>
      </c>
      <c r="G150" s="28">
        <f>'2009'!T56</f>
        <v>10</v>
      </c>
      <c r="H150" s="28">
        <f>'2009'!U56</f>
        <v>9</v>
      </c>
      <c r="I150" s="28">
        <f>'2009'!V56</f>
        <v>37</v>
      </c>
      <c r="J150" s="28">
        <f>'2009'!W56</f>
        <v>-28</v>
      </c>
      <c r="K150" s="28">
        <f>'2009'!X56</f>
        <v>4</v>
      </c>
      <c r="M150" s="277" t="s">
        <v>175</v>
      </c>
      <c r="N150" s="189">
        <f t="shared" si="17"/>
        <v>20</v>
      </c>
      <c r="O150" s="189">
        <f t="shared" si="18"/>
        <v>6</v>
      </c>
      <c r="P150" s="189">
        <f t="shared" si="19"/>
        <v>3</v>
      </c>
      <c r="Q150" s="189">
        <f t="shared" si="20"/>
        <v>11</v>
      </c>
      <c r="R150" s="189">
        <f t="shared" si="21"/>
        <v>22</v>
      </c>
      <c r="S150" s="189">
        <f t="shared" si="22"/>
        <v>32</v>
      </c>
      <c r="T150" s="189">
        <f t="shared" si="23"/>
        <v>-10</v>
      </c>
      <c r="U150" s="189">
        <f t="shared" si="24"/>
        <v>21</v>
      </c>
    </row>
    <row r="151" spans="1:21" x14ac:dyDescent="0.25">
      <c r="A151" s="75">
        <v>2009</v>
      </c>
      <c r="B151" s="28">
        <f>'2009'!N57</f>
        <v>48</v>
      </c>
      <c r="C151" s="28" t="str">
        <f>'2009'!P57</f>
        <v>Paider</v>
      </c>
      <c r="D151" s="28">
        <f>'2009'!Q57</f>
        <v>12</v>
      </c>
      <c r="E151" s="28">
        <f>'2009'!R57</f>
        <v>0</v>
      </c>
      <c r="F151" s="28">
        <f>'2009'!S57</f>
        <v>1</v>
      </c>
      <c r="G151" s="28">
        <f>'2009'!T57</f>
        <v>11</v>
      </c>
      <c r="H151" s="28">
        <f>'2009'!U57</f>
        <v>13</v>
      </c>
      <c r="I151" s="28">
        <f>'2009'!V57</f>
        <v>47</v>
      </c>
      <c r="J151" s="28">
        <f>'2009'!W57</f>
        <v>-34</v>
      </c>
      <c r="K151" s="28">
        <f>'2009'!X57</f>
        <v>1</v>
      </c>
      <c r="M151" s="277" t="s">
        <v>216</v>
      </c>
      <c r="N151" s="189">
        <f t="shared" si="17"/>
        <v>16</v>
      </c>
      <c r="O151" s="189">
        <f t="shared" si="18"/>
        <v>4</v>
      </c>
      <c r="P151" s="189">
        <f t="shared" si="19"/>
        <v>4</v>
      </c>
      <c r="Q151" s="189">
        <f t="shared" si="20"/>
        <v>8</v>
      </c>
      <c r="R151" s="189">
        <f t="shared" si="21"/>
        <v>18</v>
      </c>
      <c r="S151" s="189">
        <f t="shared" si="22"/>
        <v>31</v>
      </c>
      <c r="T151" s="189">
        <f t="shared" si="23"/>
        <v>-13</v>
      </c>
      <c r="U151" s="189">
        <f t="shared" si="24"/>
        <v>16</v>
      </c>
    </row>
    <row r="152" spans="1:21" x14ac:dyDescent="0.25">
      <c r="A152" s="75">
        <v>2009</v>
      </c>
      <c r="B152" s="28">
        <f>'2009'!N58</f>
        <v>49</v>
      </c>
      <c r="C152" s="28" t="str">
        <f>'2009'!P58</f>
        <v>HakanFB</v>
      </c>
      <c r="D152" s="28">
        <f>'2009'!Q58</f>
        <v>12</v>
      </c>
      <c r="E152" s="28">
        <f>'2009'!R58</f>
        <v>2</v>
      </c>
      <c r="F152" s="28">
        <f>'2009'!S58</f>
        <v>3</v>
      </c>
      <c r="G152" s="28">
        <f>'2009'!T58</f>
        <v>7</v>
      </c>
      <c r="H152" s="28">
        <f>'2009'!U58</f>
        <v>15</v>
      </c>
      <c r="I152" s="28">
        <f>'2009'!V58</f>
        <v>25</v>
      </c>
      <c r="J152" s="28">
        <f>'2009'!W58</f>
        <v>-10</v>
      </c>
      <c r="K152" s="28">
        <f>'2009'!X58</f>
        <v>9</v>
      </c>
      <c r="M152" s="277" t="s">
        <v>173</v>
      </c>
      <c r="N152" s="189">
        <f t="shared" si="17"/>
        <v>94</v>
      </c>
      <c r="O152" s="189">
        <f t="shared" si="18"/>
        <v>36</v>
      </c>
      <c r="P152" s="189">
        <f t="shared" si="19"/>
        <v>16</v>
      </c>
      <c r="Q152" s="189">
        <f t="shared" si="20"/>
        <v>42</v>
      </c>
      <c r="R152" s="189">
        <f t="shared" si="21"/>
        <v>196</v>
      </c>
      <c r="S152" s="189">
        <f t="shared" si="22"/>
        <v>174</v>
      </c>
      <c r="T152" s="189">
        <f t="shared" si="23"/>
        <v>22</v>
      </c>
      <c r="U152" s="189">
        <f t="shared" si="24"/>
        <v>124</v>
      </c>
    </row>
    <row r="153" spans="1:21" x14ac:dyDescent="0.25">
      <c r="A153" s="75">
        <v>2009</v>
      </c>
      <c r="B153" s="28">
        <f>'2009'!N59</f>
        <v>50</v>
      </c>
      <c r="C153" s="28" t="str">
        <f>'2009'!P59</f>
        <v>Kasper Kring</v>
      </c>
      <c r="D153" s="28">
        <f>'2009'!Q59</f>
        <v>12</v>
      </c>
      <c r="E153" s="28">
        <f>'2009'!R59</f>
        <v>2</v>
      </c>
      <c r="F153" s="28">
        <f>'2009'!S59</f>
        <v>1</v>
      </c>
      <c r="G153" s="28">
        <f>'2009'!T59</f>
        <v>9</v>
      </c>
      <c r="H153" s="28">
        <f>'2009'!U59</f>
        <v>8</v>
      </c>
      <c r="I153" s="28">
        <f>'2009'!V59</f>
        <v>29</v>
      </c>
      <c r="J153" s="28">
        <f>'2009'!W59</f>
        <v>-21</v>
      </c>
      <c r="K153" s="28">
        <f>'2009'!X59</f>
        <v>7</v>
      </c>
      <c r="M153" s="277" t="s">
        <v>247</v>
      </c>
      <c r="N153" s="189">
        <f t="shared" si="17"/>
        <v>24</v>
      </c>
      <c r="O153" s="189">
        <f t="shared" si="18"/>
        <v>3</v>
      </c>
      <c r="P153" s="189">
        <f t="shared" si="19"/>
        <v>2</v>
      </c>
      <c r="Q153" s="189">
        <f t="shared" si="20"/>
        <v>19</v>
      </c>
      <c r="R153" s="189">
        <f t="shared" si="21"/>
        <v>16</v>
      </c>
      <c r="S153" s="189">
        <f t="shared" si="22"/>
        <v>87</v>
      </c>
      <c r="T153" s="189">
        <f t="shared" si="23"/>
        <v>-71</v>
      </c>
      <c r="U153" s="189">
        <f t="shared" si="24"/>
        <v>11</v>
      </c>
    </row>
    <row r="154" spans="1:21" x14ac:dyDescent="0.25">
      <c r="A154" s="75">
        <v>2009</v>
      </c>
      <c r="B154" s="28">
        <f>'2009'!N60</f>
        <v>51</v>
      </c>
      <c r="C154" s="28" t="str">
        <f>'2009'!P60</f>
        <v>Colorado</v>
      </c>
      <c r="D154" s="28">
        <f>'2009'!Q60</f>
        <v>12</v>
      </c>
      <c r="E154" s="28">
        <f>'2009'!R60</f>
        <v>1</v>
      </c>
      <c r="F154" s="28">
        <f>'2009'!S60</f>
        <v>2</v>
      </c>
      <c r="G154" s="28">
        <f>'2009'!T60</f>
        <v>9</v>
      </c>
      <c r="H154" s="28">
        <f>'2009'!U60</f>
        <v>4</v>
      </c>
      <c r="I154" s="28">
        <f>'2009'!V60</f>
        <v>26</v>
      </c>
      <c r="J154" s="28">
        <f>'2009'!W60</f>
        <v>-22</v>
      </c>
      <c r="K154" s="28">
        <f>'2009'!X60</f>
        <v>5</v>
      </c>
      <c r="M154" s="277" t="s">
        <v>185</v>
      </c>
      <c r="N154" s="189">
        <f t="shared" si="17"/>
        <v>12</v>
      </c>
      <c r="O154" s="189">
        <f t="shared" si="18"/>
        <v>1</v>
      </c>
      <c r="P154" s="189">
        <f t="shared" si="19"/>
        <v>3</v>
      </c>
      <c r="Q154" s="189">
        <f t="shared" si="20"/>
        <v>8</v>
      </c>
      <c r="R154" s="189">
        <f t="shared" si="21"/>
        <v>13</v>
      </c>
      <c r="S154" s="189">
        <f t="shared" si="22"/>
        <v>31</v>
      </c>
      <c r="T154" s="189">
        <f t="shared" si="23"/>
        <v>-18</v>
      </c>
      <c r="U154" s="189">
        <f t="shared" si="24"/>
        <v>6</v>
      </c>
    </row>
    <row r="155" spans="1:21" x14ac:dyDescent="0.25">
      <c r="A155" s="75">
        <v>2009</v>
      </c>
      <c r="B155" s="28">
        <f>'2009'!N61</f>
        <v>52</v>
      </c>
      <c r="C155" s="28" t="str">
        <f>'2009'!P61</f>
        <v>ademinho</v>
      </c>
      <c r="D155" s="28">
        <f>'2009'!Q61</f>
        <v>12</v>
      </c>
      <c r="E155" s="28">
        <f>'2009'!R61</f>
        <v>1</v>
      </c>
      <c r="F155" s="28">
        <f>'2009'!S61</f>
        <v>1</v>
      </c>
      <c r="G155" s="28">
        <f>'2009'!T61</f>
        <v>10</v>
      </c>
      <c r="H155" s="28">
        <f>'2009'!U61</f>
        <v>5</v>
      </c>
      <c r="I155" s="28">
        <f>'2009'!V61</f>
        <v>29</v>
      </c>
      <c r="J155" s="28">
        <f>'2009'!W61</f>
        <v>-24</v>
      </c>
      <c r="K155" s="28">
        <f>'2009'!X61</f>
        <v>4</v>
      </c>
      <c r="M155" s="277" t="s">
        <v>257</v>
      </c>
      <c r="N155" s="189">
        <f t="shared" si="17"/>
        <v>16</v>
      </c>
      <c r="O155" s="189">
        <f t="shared" si="18"/>
        <v>4</v>
      </c>
      <c r="P155" s="189">
        <f t="shared" si="19"/>
        <v>2</v>
      </c>
      <c r="Q155" s="189">
        <f t="shared" si="20"/>
        <v>10</v>
      </c>
      <c r="R155" s="189">
        <f t="shared" si="21"/>
        <v>23</v>
      </c>
      <c r="S155" s="189">
        <f t="shared" si="22"/>
        <v>48</v>
      </c>
      <c r="T155" s="189">
        <f t="shared" si="23"/>
        <v>-25</v>
      </c>
      <c r="U155" s="189">
        <f t="shared" si="24"/>
        <v>14</v>
      </c>
    </row>
    <row r="156" spans="1:21" x14ac:dyDescent="0.25">
      <c r="A156" s="75">
        <v>2009</v>
      </c>
      <c r="B156" s="28">
        <f>'2009'!N62</f>
        <v>53</v>
      </c>
      <c r="C156" s="28" t="str">
        <f>'2009'!P62</f>
        <v>Thomas</v>
      </c>
      <c r="D156" s="28">
        <f>'2009'!Q62</f>
        <v>12</v>
      </c>
      <c r="E156" s="28">
        <f>'2009'!R62</f>
        <v>1</v>
      </c>
      <c r="F156" s="28">
        <f>'2009'!S62</f>
        <v>0</v>
      </c>
      <c r="G156" s="28">
        <f>'2009'!T62</f>
        <v>11</v>
      </c>
      <c r="H156" s="28">
        <f>'2009'!U62</f>
        <v>6</v>
      </c>
      <c r="I156" s="28">
        <f>'2009'!V62</f>
        <v>52</v>
      </c>
      <c r="J156" s="28">
        <f>'2009'!W62</f>
        <v>-46</v>
      </c>
      <c r="K156" s="28">
        <f>'2009'!X62</f>
        <v>3</v>
      </c>
      <c r="M156" s="277" t="s">
        <v>100</v>
      </c>
      <c r="N156" s="189">
        <f t="shared" si="17"/>
        <v>40</v>
      </c>
      <c r="O156" s="189">
        <f t="shared" si="18"/>
        <v>7</v>
      </c>
      <c r="P156" s="189">
        <f t="shared" si="19"/>
        <v>8</v>
      </c>
      <c r="Q156" s="189">
        <f t="shared" si="20"/>
        <v>25</v>
      </c>
      <c r="R156" s="189">
        <f t="shared" si="21"/>
        <v>39</v>
      </c>
      <c r="S156" s="189">
        <f t="shared" si="22"/>
        <v>78</v>
      </c>
      <c r="T156" s="189">
        <f t="shared" si="23"/>
        <v>-39</v>
      </c>
      <c r="U156" s="189">
        <f t="shared" si="24"/>
        <v>29</v>
      </c>
    </row>
    <row r="157" spans="1:21" x14ac:dyDescent="0.25">
      <c r="A157" s="75">
        <v>2009</v>
      </c>
      <c r="B157" s="28">
        <f>'2009'!N63</f>
        <v>54</v>
      </c>
      <c r="C157" s="28" t="str">
        <f>'2009'!P63</f>
        <v>Marco Nenzel</v>
      </c>
      <c r="D157" s="28">
        <f>'2009'!Q63</f>
        <v>12</v>
      </c>
      <c r="E157" s="28">
        <f>'2009'!R63</f>
        <v>0</v>
      </c>
      <c r="F157" s="28">
        <f>'2009'!S63</f>
        <v>0</v>
      </c>
      <c r="G157" s="28">
        <f>'2009'!T63</f>
        <v>12</v>
      </c>
      <c r="H157" s="28">
        <f>'2009'!U63</f>
        <v>0</v>
      </c>
      <c r="I157" s="28">
        <f>'2009'!V63</f>
        <v>89</v>
      </c>
      <c r="J157" s="28">
        <f>'2009'!W63</f>
        <v>-89</v>
      </c>
      <c r="K157" s="28">
        <f>'2009'!X63</f>
        <v>0</v>
      </c>
      <c r="M157" s="277" t="s">
        <v>260</v>
      </c>
      <c r="N157" s="189">
        <f t="shared" si="17"/>
        <v>16</v>
      </c>
      <c r="O157" s="189">
        <f t="shared" si="18"/>
        <v>1</v>
      </c>
      <c r="P157" s="189">
        <f t="shared" si="19"/>
        <v>2</v>
      </c>
      <c r="Q157" s="189">
        <f t="shared" si="20"/>
        <v>13</v>
      </c>
      <c r="R157" s="189">
        <f t="shared" si="21"/>
        <v>15</v>
      </c>
      <c r="S157" s="189">
        <f t="shared" si="22"/>
        <v>65</v>
      </c>
      <c r="T157" s="189">
        <f t="shared" si="23"/>
        <v>-50</v>
      </c>
      <c r="U157" s="189">
        <f t="shared" si="24"/>
        <v>5</v>
      </c>
    </row>
    <row r="158" spans="1:21" x14ac:dyDescent="0.25">
      <c r="A158" s="75">
        <v>2010</v>
      </c>
      <c r="B158" s="22">
        <f>'2010'!N10</f>
        <v>1</v>
      </c>
      <c r="C158" s="28" t="str">
        <f>'2010'!P10</f>
        <v>Marin Parushev</v>
      </c>
      <c r="D158" s="28">
        <f>'2010'!Q10</f>
        <v>26</v>
      </c>
      <c r="E158" s="28">
        <f>'2010'!R10</f>
        <v>16</v>
      </c>
      <c r="F158" s="28">
        <f>'2010'!S10</f>
        <v>5</v>
      </c>
      <c r="G158" s="28">
        <f>'2010'!T10</f>
        <v>5</v>
      </c>
      <c r="H158" s="28">
        <f>'2010'!U10</f>
        <v>72</v>
      </c>
      <c r="I158" s="28">
        <f>'2010'!V10</f>
        <v>32</v>
      </c>
      <c r="J158" s="28">
        <f>'2010'!W10</f>
        <v>40</v>
      </c>
      <c r="K158" s="28">
        <f>'2010'!X10</f>
        <v>53</v>
      </c>
      <c r="M158" s="277" t="s">
        <v>244</v>
      </c>
      <c r="N158" s="189">
        <f t="shared" si="17"/>
        <v>12</v>
      </c>
      <c r="O158" s="189">
        <f t="shared" si="18"/>
        <v>1</v>
      </c>
      <c r="P158" s="189">
        <f t="shared" si="19"/>
        <v>1</v>
      </c>
      <c r="Q158" s="189">
        <f t="shared" si="20"/>
        <v>10</v>
      </c>
      <c r="R158" s="189">
        <f t="shared" si="21"/>
        <v>9</v>
      </c>
      <c r="S158" s="189">
        <f t="shared" si="22"/>
        <v>37</v>
      </c>
      <c r="T158" s="189">
        <f t="shared" si="23"/>
        <v>-28</v>
      </c>
      <c r="U158" s="189">
        <f t="shared" si="24"/>
        <v>4</v>
      </c>
    </row>
    <row r="159" spans="1:21" x14ac:dyDescent="0.25">
      <c r="A159" s="75">
        <v>2010</v>
      </c>
      <c r="B159" s="28">
        <f>'2010'!N11</f>
        <v>2</v>
      </c>
      <c r="C159" s="28" t="str">
        <f>'2010'!P11</f>
        <v>sanek</v>
      </c>
      <c r="D159" s="28">
        <f>'2010'!Q11</f>
        <v>26</v>
      </c>
      <c r="E159" s="28">
        <f>'2010'!R11</f>
        <v>18</v>
      </c>
      <c r="F159" s="28">
        <f>'2010'!S11</f>
        <v>4</v>
      </c>
      <c r="G159" s="28">
        <f>'2010'!T11</f>
        <v>4</v>
      </c>
      <c r="H159" s="28">
        <f>'2010'!U11</f>
        <v>60</v>
      </c>
      <c r="I159" s="28">
        <f>'2010'!V11</f>
        <v>33</v>
      </c>
      <c r="J159" s="28">
        <f>'2010'!W11</f>
        <v>27</v>
      </c>
      <c r="K159" s="28">
        <f>'2010'!X11</f>
        <v>58</v>
      </c>
      <c r="M159" s="277" t="s">
        <v>63</v>
      </c>
      <c r="N159" s="189">
        <f t="shared" si="17"/>
        <v>10</v>
      </c>
      <c r="O159" s="189">
        <f t="shared" si="18"/>
        <v>2</v>
      </c>
      <c r="P159" s="189">
        <f t="shared" si="19"/>
        <v>4</v>
      </c>
      <c r="Q159" s="189">
        <f t="shared" si="20"/>
        <v>4</v>
      </c>
      <c r="R159" s="189">
        <f t="shared" si="21"/>
        <v>9</v>
      </c>
      <c r="S159" s="189">
        <f t="shared" si="22"/>
        <v>13</v>
      </c>
      <c r="T159" s="189">
        <f t="shared" si="23"/>
        <v>-4</v>
      </c>
      <c r="U159" s="189">
        <f t="shared" si="24"/>
        <v>10</v>
      </c>
    </row>
    <row r="160" spans="1:21" x14ac:dyDescent="0.25">
      <c r="A160" s="75">
        <v>2010</v>
      </c>
      <c r="B160" s="28">
        <f>'2010'!N12</f>
        <v>3</v>
      </c>
      <c r="C160" s="28" t="str">
        <f>'2010'!P12</f>
        <v>bobbiebobras</v>
      </c>
      <c r="D160" s="28">
        <f>'2010'!Q12</f>
        <v>24</v>
      </c>
      <c r="E160" s="28">
        <f>'2010'!R12</f>
        <v>17</v>
      </c>
      <c r="F160" s="28">
        <f>'2010'!S12</f>
        <v>3</v>
      </c>
      <c r="G160" s="28">
        <f>'2010'!T12</f>
        <v>4</v>
      </c>
      <c r="H160" s="28">
        <f>'2010'!U12</f>
        <v>68</v>
      </c>
      <c r="I160" s="28">
        <f>'2010'!V12</f>
        <v>25</v>
      </c>
      <c r="J160" s="28">
        <f>'2010'!W12</f>
        <v>43</v>
      </c>
      <c r="K160" s="28">
        <f>'2010'!X12</f>
        <v>54</v>
      </c>
      <c r="M160" s="277" t="s">
        <v>323</v>
      </c>
      <c r="N160" s="189">
        <f t="shared" si="17"/>
        <v>22</v>
      </c>
      <c r="O160" s="189">
        <f t="shared" si="18"/>
        <v>10</v>
      </c>
      <c r="P160" s="189">
        <f t="shared" si="19"/>
        <v>2</v>
      </c>
      <c r="Q160" s="189">
        <f t="shared" si="20"/>
        <v>10</v>
      </c>
      <c r="R160" s="189">
        <f t="shared" si="21"/>
        <v>57</v>
      </c>
      <c r="S160" s="189">
        <f t="shared" si="22"/>
        <v>49</v>
      </c>
      <c r="T160" s="189">
        <f t="shared" si="23"/>
        <v>8</v>
      </c>
      <c r="U160" s="189">
        <f t="shared" si="24"/>
        <v>32</v>
      </c>
    </row>
    <row r="161" spans="1:21" x14ac:dyDescent="0.25">
      <c r="A161" s="75">
        <v>2010</v>
      </c>
      <c r="B161" s="28">
        <f>'2010'!N13</f>
        <v>4</v>
      </c>
      <c r="C161" s="28" t="str">
        <f>'2010'!P13</f>
        <v>Wänä81</v>
      </c>
      <c r="D161" s="28">
        <f>'2010'!Q13</f>
        <v>24</v>
      </c>
      <c r="E161" s="28">
        <f>'2010'!R13</f>
        <v>15</v>
      </c>
      <c r="F161" s="28">
        <f>'2010'!S13</f>
        <v>3</v>
      </c>
      <c r="G161" s="28">
        <f>'2010'!T13</f>
        <v>6</v>
      </c>
      <c r="H161" s="28">
        <f>'2010'!U13</f>
        <v>71</v>
      </c>
      <c r="I161" s="28">
        <f>'2010'!V13</f>
        <v>31</v>
      </c>
      <c r="J161" s="28">
        <f>'2010'!W13</f>
        <v>40</v>
      </c>
      <c r="K161" s="28">
        <f>'2010'!X13</f>
        <v>48</v>
      </c>
      <c r="M161" s="277" t="s">
        <v>271</v>
      </c>
      <c r="N161" s="189">
        <f t="shared" si="17"/>
        <v>18</v>
      </c>
      <c r="O161" s="189">
        <f t="shared" si="18"/>
        <v>1</v>
      </c>
      <c r="P161" s="189">
        <f t="shared" si="19"/>
        <v>1</v>
      </c>
      <c r="Q161" s="189">
        <f t="shared" si="20"/>
        <v>16</v>
      </c>
      <c r="R161" s="189">
        <f t="shared" si="21"/>
        <v>6</v>
      </c>
      <c r="S161" s="189">
        <f t="shared" si="22"/>
        <v>75</v>
      </c>
      <c r="T161" s="189">
        <f t="shared" si="23"/>
        <v>-69</v>
      </c>
      <c r="U161" s="189">
        <f t="shared" si="24"/>
        <v>4</v>
      </c>
    </row>
    <row r="162" spans="1:21" x14ac:dyDescent="0.25">
      <c r="A162" s="75">
        <v>2010</v>
      </c>
      <c r="B162" s="28">
        <f>'2010'!N14</f>
        <v>5</v>
      </c>
      <c r="C162" s="28" t="str">
        <f>'2010'!P14</f>
        <v>gomi</v>
      </c>
      <c r="D162" s="28">
        <f>'2010'!Q14</f>
        <v>20</v>
      </c>
      <c r="E162" s="28">
        <f>'2010'!R14</f>
        <v>16</v>
      </c>
      <c r="F162" s="28">
        <f>'2010'!S14</f>
        <v>2</v>
      </c>
      <c r="G162" s="28">
        <f>'2010'!T14</f>
        <v>2</v>
      </c>
      <c r="H162" s="28">
        <f>'2010'!U14</f>
        <v>75</v>
      </c>
      <c r="I162" s="28">
        <f>'2010'!V14</f>
        <v>23</v>
      </c>
      <c r="J162" s="28">
        <f>'2010'!W14</f>
        <v>52</v>
      </c>
      <c r="K162" s="28">
        <f>'2010'!X14</f>
        <v>50</v>
      </c>
      <c r="M162" s="277" t="s">
        <v>97</v>
      </c>
      <c r="N162" s="189">
        <f t="shared" si="17"/>
        <v>70</v>
      </c>
      <c r="O162" s="189">
        <f t="shared" si="18"/>
        <v>33</v>
      </c>
      <c r="P162" s="189">
        <f t="shared" si="19"/>
        <v>10</v>
      </c>
      <c r="Q162" s="189">
        <f t="shared" si="20"/>
        <v>27</v>
      </c>
      <c r="R162" s="189">
        <f t="shared" si="21"/>
        <v>154</v>
      </c>
      <c r="S162" s="189">
        <f t="shared" si="22"/>
        <v>115</v>
      </c>
      <c r="T162" s="189">
        <f t="shared" si="23"/>
        <v>39</v>
      </c>
      <c r="U162" s="189">
        <f t="shared" si="24"/>
        <v>109</v>
      </c>
    </row>
    <row r="163" spans="1:21" x14ac:dyDescent="0.25">
      <c r="A163" s="75">
        <v>2010</v>
      </c>
      <c r="B163" s="28">
        <f>'2010'!N15</f>
        <v>6</v>
      </c>
      <c r="C163" s="28" t="str">
        <f>'2010'!P15</f>
        <v>Blazej_Bdg</v>
      </c>
      <c r="D163" s="28">
        <f>'2010'!Q15</f>
        <v>20</v>
      </c>
      <c r="E163" s="28">
        <f>'2010'!R15</f>
        <v>14</v>
      </c>
      <c r="F163" s="28">
        <f>'2010'!S15</f>
        <v>2</v>
      </c>
      <c r="G163" s="28">
        <f>'2010'!T15</f>
        <v>4</v>
      </c>
      <c r="H163" s="28">
        <f>'2010'!U15</f>
        <v>53</v>
      </c>
      <c r="I163" s="28">
        <f>'2010'!V15</f>
        <v>25</v>
      </c>
      <c r="J163" s="28">
        <f>'2010'!W15</f>
        <v>28</v>
      </c>
      <c r="K163" s="28">
        <f>'2010'!X15</f>
        <v>44</v>
      </c>
      <c r="M163" s="277" t="s">
        <v>103</v>
      </c>
      <c r="N163" s="189">
        <f t="shared" si="17"/>
        <v>14</v>
      </c>
      <c r="O163" s="189">
        <f t="shared" si="18"/>
        <v>0</v>
      </c>
      <c r="P163" s="189">
        <f t="shared" si="19"/>
        <v>0</v>
      </c>
      <c r="Q163" s="189">
        <f t="shared" si="20"/>
        <v>14</v>
      </c>
      <c r="R163" s="189">
        <f t="shared" si="21"/>
        <v>2</v>
      </c>
      <c r="S163" s="189">
        <f t="shared" si="22"/>
        <v>72</v>
      </c>
      <c r="T163" s="189">
        <f t="shared" si="23"/>
        <v>-70</v>
      </c>
      <c r="U163" s="189">
        <f t="shared" si="24"/>
        <v>0</v>
      </c>
    </row>
    <row r="164" spans="1:21" x14ac:dyDescent="0.25">
      <c r="A164" s="75">
        <v>2010</v>
      </c>
      <c r="B164" s="28">
        <f>'2010'!N16</f>
        <v>7</v>
      </c>
      <c r="C164" s="28" t="str">
        <f>'2010'!P16</f>
        <v>Wodiczko</v>
      </c>
      <c r="D164" s="28">
        <f>'2010'!Q16</f>
        <v>20</v>
      </c>
      <c r="E164" s="28">
        <f>'2010'!R16</f>
        <v>13</v>
      </c>
      <c r="F164" s="28">
        <f>'2010'!S16</f>
        <v>2</v>
      </c>
      <c r="G164" s="28">
        <f>'2010'!T16</f>
        <v>5</v>
      </c>
      <c r="H164" s="28">
        <f>'2010'!U16</f>
        <v>62</v>
      </c>
      <c r="I164" s="28">
        <f>'2010'!V16</f>
        <v>29</v>
      </c>
      <c r="J164" s="28">
        <f>'2010'!W16</f>
        <v>33</v>
      </c>
      <c r="K164" s="28">
        <f>'2010'!X16</f>
        <v>41</v>
      </c>
      <c r="M164" s="277" t="s">
        <v>253</v>
      </c>
      <c r="N164" s="189">
        <f t="shared" si="17"/>
        <v>40</v>
      </c>
      <c r="O164" s="189">
        <f t="shared" si="18"/>
        <v>23</v>
      </c>
      <c r="P164" s="189">
        <f t="shared" si="19"/>
        <v>7</v>
      </c>
      <c r="Q164" s="189">
        <f t="shared" si="20"/>
        <v>10</v>
      </c>
      <c r="R164" s="189">
        <f t="shared" si="21"/>
        <v>117</v>
      </c>
      <c r="S164" s="189">
        <f t="shared" si="22"/>
        <v>67</v>
      </c>
      <c r="T164" s="189">
        <f t="shared" si="23"/>
        <v>50</v>
      </c>
      <c r="U164" s="189">
        <f t="shared" si="24"/>
        <v>76</v>
      </c>
    </row>
    <row r="165" spans="1:21" x14ac:dyDescent="0.25">
      <c r="A165" s="75">
        <v>2010</v>
      </c>
      <c r="B165" s="28">
        <f>'2010'!N17</f>
        <v>8</v>
      </c>
      <c r="C165" s="28" t="str">
        <f>'2010'!P17</f>
        <v>Bomb</v>
      </c>
      <c r="D165" s="28">
        <f>'2010'!Q17</f>
        <v>22</v>
      </c>
      <c r="E165" s="28">
        <f>'2010'!R17</f>
        <v>13</v>
      </c>
      <c r="F165" s="28">
        <f>'2010'!S17</f>
        <v>2</v>
      </c>
      <c r="G165" s="28">
        <f>'2010'!T17</f>
        <v>7</v>
      </c>
      <c r="H165" s="28">
        <f>'2010'!U17</f>
        <v>59</v>
      </c>
      <c r="I165" s="28">
        <f>'2010'!V17</f>
        <v>26</v>
      </c>
      <c r="J165" s="28">
        <f>'2010'!W17</f>
        <v>33</v>
      </c>
      <c r="K165" s="28">
        <f>'2010'!X17</f>
        <v>41</v>
      </c>
      <c r="M165" s="277" t="s">
        <v>319</v>
      </c>
      <c r="N165" s="189">
        <f t="shared" si="17"/>
        <v>16</v>
      </c>
      <c r="O165" s="189">
        <f t="shared" si="18"/>
        <v>0</v>
      </c>
      <c r="P165" s="189">
        <f t="shared" si="19"/>
        <v>0</v>
      </c>
      <c r="Q165" s="189">
        <f t="shared" si="20"/>
        <v>16</v>
      </c>
      <c r="R165" s="189">
        <f t="shared" si="21"/>
        <v>2</v>
      </c>
      <c r="S165" s="189">
        <f t="shared" si="22"/>
        <v>101</v>
      </c>
      <c r="T165" s="189">
        <f t="shared" si="23"/>
        <v>-99</v>
      </c>
      <c r="U165" s="189">
        <f t="shared" si="24"/>
        <v>0</v>
      </c>
    </row>
    <row r="166" spans="1:21" x14ac:dyDescent="0.25">
      <c r="A166" s="75">
        <v>2010</v>
      </c>
      <c r="B166" s="28">
        <f>'2010'!N18</f>
        <v>9</v>
      </c>
      <c r="C166" s="28" t="str">
        <f>'2010'!P18</f>
        <v>lobo</v>
      </c>
      <c r="D166" s="28">
        <f>'2010'!Q18</f>
        <v>18</v>
      </c>
      <c r="E166" s="28">
        <f>'2010'!R18</f>
        <v>15</v>
      </c>
      <c r="F166" s="28">
        <f>'2010'!S18</f>
        <v>1</v>
      </c>
      <c r="G166" s="28">
        <f>'2010'!T18</f>
        <v>2</v>
      </c>
      <c r="H166" s="28">
        <f>'2010'!U18</f>
        <v>63</v>
      </c>
      <c r="I166" s="28">
        <f>'2010'!V18</f>
        <v>24</v>
      </c>
      <c r="J166" s="28">
        <f>'2010'!W18</f>
        <v>39</v>
      </c>
      <c r="K166" s="28">
        <f>'2010'!X18</f>
        <v>46</v>
      </c>
      <c r="M166" s="277" t="s">
        <v>174</v>
      </c>
      <c r="N166" s="189">
        <f t="shared" si="17"/>
        <v>220</v>
      </c>
      <c r="O166" s="189">
        <f t="shared" si="18"/>
        <v>88</v>
      </c>
      <c r="P166" s="189">
        <f t="shared" si="19"/>
        <v>20</v>
      </c>
      <c r="Q166" s="189">
        <f t="shared" si="20"/>
        <v>112</v>
      </c>
      <c r="R166" s="189">
        <f t="shared" si="21"/>
        <v>383</v>
      </c>
      <c r="S166" s="189">
        <f t="shared" si="22"/>
        <v>473</v>
      </c>
      <c r="T166" s="189">
        <f t="shared" si="23"/>
        <v>-90</v>
      </c>
      <c r="U166" s="189">
        <f t="shared" si="24"/>
        <v>284</v>
      </c>
    </row>
    <row r="167" spans="1:21" x14ac:dyDescent="0.25">
      <c r="A167" s="75">
        <v>2010</v>
      </c>
      <c r="B167" s="28">
        <f>'2010'!N19</f>
        <v>10</v>
      </c>
      <c r="C167" s="28" t="str">
        <f>'2010'!P19</f>
        <v>ElMichaJ</v>
      </c>
      <c r="D167" s="28">
        <f>'2010'!Q19</f>
        <v>18</v>
      </c>
      <c r="E167" s="28">
        <f>'2010'!R19</f>
        <v>13</v>
      </c>
      <c r="F167" s="28">
        <f>'2010'!S19</f>
        <v>2</v>
      </c>
      <c r="G167" s="28">
        <f>'2010'!T19</f>
        <v>3</v>
      </c>
      <c r="H167" s="28">
        <f>'2010'!U19</f>
        <v>51</v>
      </c>
      <c r="I167" s="28">
        <f>'2010'!V19</f>
        <v>26</v>
      </c>
      <c r="J167" s="28">
        <f>'2010'!W19</f>
        <v>25</v>
      </c>
      <c r="K167" s="28">
        <f>'2010'!X19</f>
        <v>41</v>
      </c>
      <c r="M167" s="277" t="s">
        <v>239</v>
      </c>
      <c r="N167" s="189">
        <f t="shared" si="17"/>
        <v>14</v>
      </c>
      <c r="O167" s="189">
        <f t="shared" si="18"/>
        <v>5</v>
      </c>
      <c r="P167" s="189">
        <f t="shared" si="19"/>
        <v>4</v>
      </c>
      <c r="Q167" s="189">
        <f t="shared" si="20"/>
        <v>5</v>
      </c>
      <c r="R167" s="189">
        <f t="shared" si="21"/>
        <v>23</v>
      </c>
      <c r="S167" s="189">
        <f t="shared" si="22"/>
        <v>20</v>
      </c>
      <c r="T167" s="189">
        <f t="shared" si="23"/>
        <v>3</v>
      </c>
      <c r="U167" s="189">
        <f t="shared" si="24"/>
        <v>19</v>
      </c>
    </row>
    <row r="168" spans="1:21" x14ac:dyDescent="0.25">
      <c r="A168" s="75">
        <v>2010</v>
      </c>
      <c r="B168" s="28">
        <f>'2010'!N20</f>
        <v>11</v>
      </c>
      <c r="C168" s="28" t="str">
        <f>'2010'!P20</f>
        <v>paczek</v>
      </c>
      <c r="D168" s="28">
        <f>'2010'!Q20</f>
        <v>20</v>
      </c>
      <c r="E168" s="28">
        <f>'2010'!R20</f>
        <v>13</v>
      </c>
      <c r="F168" s="28">
        <f>'2010'!S20</f>
        <v>2</v>
      </c>
      <c r="G168" s="28">
        <f>'2010'!T20</f>
        <v>5</v>
      </c>
      <c r="H168" s="28">
        <f>'2010'!U20</f>
        <v>41</v>
      </c>
      <c r="I168" s="28">
        <f>'2010'!V20</f>
        <v>28</v>
      </c>
      <c r="J168" s="28">
        <f>'2010'!W20</f>
        <v>13</v>
      </c>
      <c r="K168" s="28">
        <f>'2010'!X20</f>
        <v>41</v>
      </c>
      <c r="M168" s="277" t="s">
        <v>281</v>
      </c>
      <c r="N168" s="189">
        <f t="shared" si="17"/>
        <v>30</v>
      </c>
      <c r="O168" s="189">
        <f t="shared" si="18"/>
        <v>6</v>
      </c>
      <c r="P168" s="189">
        <f t="shared" si="19"/>
        <v>1</v>
      </c>
      <c r="Q168" s="189">
        <f t="shared" si="20"/>
        <v>23</v>
      </c>
      <c r="R168" s="189">
        <f t="shared" si="21"/>
        <v>23</v>
      </c>
      <c r="S168" s="189">
        <f t="shared" si="22"/>
        <v>104</v>
      </c>
      <c r="T168" s="189">
        <f t="shared" si="23"/>
        <v>-81</v>
      </c>
      <c r="U168" s="189">
        <f t="shared" si="24"/>
        <v>19</v>
      </c>
    </row>
    <row r="169" spans="1:21" x14ac:dyDescent="0.25">
      <c r="A169" s="75">
        <v>2010</v>
      </c>
      <c r="B169" s="28">
        <f>'2010'!N21</f>
        <v>12</v>
      </c>
      <c r="C169" s="28" t="str">
        <f>'2010'!P21</f>
        <v>Foka</v>
      </c>
      <c r="D169" s="28">
        <f>'2010'!Q21</f>
        <v>18</v>
      </c>
      <c r="E169" s="28">
        <f>'2010'!R21</f>
        <v>11</v>
      </c>
      <c r="F169" s="28">
        <f>'2010'!S21</f>
        <v>1</v>
      </c>
      <c r="G169" s="28">
        <f>'2010'!T21</f>
        <v>6</v>
      </c>
      <c r="H169" s="28">
        <f>'2010'!U21</f>
        <v>67</v>
      </c>
      <c r="I169" s="28">
        <f>'2010'!V21</f>
        <v>31</v>
      </c>
      <c r="J169" s="28">
        <f>'2010'!W21</f>
        <v>36</v>
      </c>
      <c r="K169" s="28">
        <f>'2010'!X21</f>
        <v>34</v>
      </c>
      <c r="M169" s="277" t="s">
        <v>636</v>
      </c>
      <c r="N169" s="189">
        <f t="shared" si="17"/>
        <v>24</v>
      </c>
      <c r="O169" s="189">
        <f t="shared" si="18"/>
        <v>12</v>
      </c>
      <c r="P169" s="189">
        <f t="shared" si="19"/>
        <v>1</v>
      </c>
      <c r="Q169" s="189">
        <f t="shared" si="20"/>
        <v>11</v>
      </c>
      <c r="R169" s="189">
        <f t="shared" si="21"/>
        <v>34</v>
      </c>
      <c r="S169" s="189">
        <f t="shared" si="22"/>
        <v>48</v>
      </c>
      <c r="T169" s="189">
        <f t="shared" si="23"/>
        <v>-14</v>
      </c>
      <c r="U169" s="189">
        <f t="shared" si="24"/>
        <v>37</v>
      </c>
    </row>
    <row r="170" spans="1:21" x14ac:dyDescent="0.25">
      <c r="A170" s="75">
        <v>2010</v>
      </c>
      <c r="B170" s="28">
        <f>'2010'!N22</f>
        <v>13</v>
      </c>
      <c r="C170" s="28" t="str">
        <f>'2010'!P22</f>
        <v>cinek</v>
      </c>
      <c r="D170" s="28">
        <f>'2010'!Q22</f>
        <v>18</v>
      </c>
      <c r="E170" s="28">
        <f>'2010'!R22</f>
        <v>10</v>
      </c>
      <c r="F170" s="28">
        <f>'2010'!S22</f>
        <v>2</v>
      </c>
      <c r="G170" s="28">
        <f>'2010'!T22</f>
        <v>6</v>
      </c>
      <c r="H170" s="28">
        <f>'2010'!U22</f>
        <v>43</v>
      </c>
      <c r="I170" s="28">
        <f>'2010'!V22</f>
        <v>30</v>
      </c>
      <c r="J170" s="28">
        <f>'2010'!W22</f>
        <v>13</v>
      </c>
      <c r="K170" s="28">
        <f>'2010'!X22</f>
        <v>32</v>
      </c>
      <c r="M170" s="277" t="s">
        <v>640</v>
      </c>
      <c r="N170" s="189">
        <f t="shared" si="17"/>
        <v>32</v>
      </c>
      <c r="O170" s="189">
        <f t="shared" si="18"/>
        <v>10</v>
      </c>
      <c r="P170" s="189">
        <f t="shared" si="19"/>
        <v>3</v>
      </c>
      <c r="Q170" s="189">
        <f t="shared" si="20"/>
        <v>19</v>
      </c>
      <c r="R170" s="189">
        <f t="shared" si="21"/>
        <v>49</v>
      </c>
      <c r="S170" s="189">
        <f t="shared" si="22"/>
        <v>55</v>
      </c>
      <c r="T170" s="189">
        <f t="shared" si="23"/>
        <v>-6</v>
      </c>
      <c r="U170" s="189">
        <f t="shared" si="24"/>
        <v>33</v>
      </c>
    </row>
    <row r="171" spans="1:21" x14ac:dyDescent="0.25">
      <c r="A171" s="75">
        <v>2010</v>
      </c>
      <c r="B171" s="28">
        <f>'2010'!N23</f>
        <v>14</v>
      </c>
      <c r="C171" s="28" t="str">
        <f>'2010'!P23</f>
        <v>Nepus</v>
      </c>
      <c r="D171" s="28">
        <f>'2010'!Q23</f>
        <v>18</v>
      </c>
      <c r="E171" s="28">
        <f>'2010'!R23</f>
        <v>8</v>
      </c>
      <c r="F171" s="28">
        <f>'2010'!S23</f>
        <v>1</v>
      </c>
      <c r="G171" s="28">
        <f>'2010'!T23</f>
        <v>9</v>
      </c>
      <c r="H171" s="28">
        <f>'2010'!U23</f>
        <v>45</v>
      </c>
      <c r="I171" s="28">
        <f>'2010'!V23</f>
        <v>41</v>
      </c>
      <c r="J171" s="28">
        <f>'2010'!W23</f>
        <v>4</v>
      </c>
      <c r="K171" s="28">
        <f>'2010'!X23</f>
        <v>25</v>
      </c>
      <c r="M171" s="277" t="s">
        <v>637</v>
      </c>
      <c r="N171" s="189">
        <f t="shared" si="17"/>
        <v>16</v>
      </c>
      <c r="O171" s="189">
        <f t="shared" si="18"/>
        <v>3</v>
      </c>
      <c r="P171" s="189">
        <f t="shared" si="19"/>
        <v>5</v>
      </c>
      <c r="Q171" s="189">
        <f t="shared" si="20"/>
        <v>8</v>
      </c>
      <c r="R171" s="189">
        <f t="shared" si="21"/>
        <v>15</v>
      </c>
      <c r="S171" s="189">
        <f t="shared" si="22"/>
        <v>29</v>
      </c>
      <c r="T171" s="189">
        <f t="shared" si="23"/>
        <v>-14</v>
      </c>
      <c r="U171" s="189">
        <f t="shared" si="24"/>
        <v>14</v>
      </c>
    </row>
    <row r="172" spans="1:21" x14ac:dyDescent="0.25">
      <c r="A172" s="75">
        <v>2010</v>
      </c>
      <c r="B172" s="28">
        <f>'2010'!N24</f>
        <v>15</v>
      </c>
      <c r="C172" s="28" t="str">
        <f>'2010'!P24</f>
        <v>AndYpsilon</v>
      </c>
      <c r="D172" s="28">
        <f>'2010'!Q24</f>
        <v>20</v>
      </c>
      <c r="E172" s="28">
        <f>'2010'!R24</f>
        <v>8</v>
      </c>
      <c r="F172" s="28">
        <f>'2010'!S24</f>
        <v>3</v>
      </c>
      <c r="G172" s="28">
        <f>'2010'!T24</f>
        <v>9</v>
      </c>
      <c r="H172" s="28">
        <f>'2010'!U24</f>
        <v>40</v>
      </c>
      <c r="I172" s="28">
        <f>'2010'!V24</f>
        <v>37</v>
      </c>
      <c r="J172" s="28">
        <f>'2010'!W24</f>
        <v>3</v>
      </c>
      <c r="K172" s="28">
        <f>'2010'!X24</f>
        <v>27</v>
      </c>
      <c r="M172" s="277" t="s">
        <v>648</v>
      </c>
      <c r="N172" s="189">
        <f t="shared" si="17"/>
        <v>12</v>
      </c>
      <c r="O172" s="189">
        <f t="shared" si="18"/>
        <v>1</v>
      </c>
      <c r="P172" s="189">
        <f t="shared" si="19"/>
        <v>2</v>
      </c>
      <c r="Q172" s="189">
        <f t="shared" si="20"/>
        <v>9</v>
      </c>
      <c r="R172" s="189">
        <f t="shared" si="21"/>
        <v>8</v>
      </c>
      <c r="S172" s="189">
        <f t="shared" si="22"/>
        <v>32</v>
      </c>
      <c r="T172" s="189">
        <f t="shared" si="23"/>
        <v>-24</v>
      </c>
      <c r="U172" s="189">
        <f t="shared" si="24"/>
        <v>5</v>
      </c>
    </row>
    <row r="173" spans="1:21" x14ac:dyDescent="0.25">
      <c r="A173" s="75">
        <v>2010</v>
      </c>
      <c r="B173" s="28">
        <f>'2010'!N25</f>
        <v>16</v>
      </c>
      <c r="C173" s="28" t="str">
        <f>'2010'!P25</f>
        <v>Primo</v>
      </c>
      <c r="D173" s="28">
        <f>'2010'!Q25</f>
        <v>18</v>
      </c>
      <c r="E173" s="28">
        <f>'2010'!R25</f>
        <v>7</v>
      </c>
      <c r="F173" s="28">
        <f>'2010'!S25</f>
        <v>2</v>
      </c>
      <c r="G173" s="28">
        <f>'2010'!T25</f>
        <v>9</v>
      </c>
      <c r="H173" s="28">
        <f>'2010'!U25</f>
        <v>35</v>
      </c>
      <c r="I173" s="28">
        <f>'2010'!V25</f>
        <v>39</v>
      </c>
      <c r="J173" s="28">
        <f>'2010'!W25</f>
        <v>-4</v>
      </c>
      <c r="K173" s="28">
        <f>'2010'!X25</f>
        <v>23</v>
      </c>
      <c r="M173" s="277" t="s">
        <v>641</v>
      </c>
      <c r="N173" s="189">
        <f t="shared" si="17"/>
        <v>16</v>
      </c>
      <c r="O173" s="189">
        <f t="shared" si="18"/>
        <v>3</v>
      </c>
      <c r="P173" s="189">
        <f t="shared" si="19"/>
        <v>2</v>
      </c>
      <c r="Q173" s="189">
        <f t="shared" si="20"/>
        <v>11</v>
      </c>
      <c r="R173" s="189">
        <f t="shared" si="21"/>
        <v>21</v>
      </c>
      <c r="S173" s="189">
        <f t="shared" si="22"/>
        <v>44</v>
      </c>
      <c r="T173" s="189">
        <f t="shared" si="23"/>
        <v>-23</v>
      </c>
      <c r="U173" s="189">
        <f t="shared" si="24"/>
        <v>11</v>
      </c>
    </row>
    <row r="174" spans="1:21" x14ac:dyDescent="0.25">
      <c r="A174" s="75">
        <v>2010</v>
      </c>
      <c r="B174" s="28">
        <f>'2010'!N26</f>
        <v>17</v>
      </c>
      <c r="C174" s="28" t="str">
        <f>'2010'!P26</f>
        <v>Schulle</v>
      </c>
      <c r="D174" s="28">
        <f>'2010'!Q26</f>
        <v>16</v>
      </c>
      <c r="E174" s="28">
        <f>'2010'!R26</f>
        <v>8</v>
      </c>
      <c r="F174" s="28">
        <f>'2010'!S26</f>
        <v>1</v>
      </c>
      <c r="G174" s="28">
        <f>'2010'!T26</f>
        <v>7</v>
      </c>
      <c r="H174" s="28">
        <f>'2010'!U26</f>
        <v>36</v>
      </c>
      <c r="I174" s="28">
        <f>'2010'!V26</f>
        <v>35</v>
      </c>
      <c r="J174" s="28">
        <f>'2010'!W26</f>
        <v>1</v>
      </c>
      <c r="K174" s="28">
        <f>'2010'!X26</f>
        <v>25</v>
      </c>
      <c r="M174" s="277" t="s">
        <v>649</v>
      </c>
      <c r="N174" s="189">
        <f t="shared" si="17"/>
        <v>46</v>
      </c>
      <c r="O174" s="189">
        <f t="shared" si="18"/>
        <v>8</v>
      </c>
      <c r="P174" s="189">
        <f t="shared" si="19"/>
        <v>6</v>
      </c>
      <c r="Q174" s="189">
        <f t="shared" si="20"/>
        <v>32</v>
      </c>
      <c r="R174" s="189">
        <f t="shared" si="21"/>
        <v>43</v>
      </c>
      <c r="S174" s="189">
        <f t="shared" si="22"/>
        <v>121</v>
      </c>
      <c r="T174" s="189">
        <f t="shared" si="23"/>
        <v>-78</v>
      </c>
      <c r="U174" s="189">
        <f t="shared" si="24"/>
        <v>30</v>
      </c>
    </row>
    <row r="175" spans="1:21" x14ac:dyDescent="0.25">
      <c r="A175" s="75">
        <v>2010</v>
      </c>
      <c r="B175" s="28">
        <f>'2010'!N27</f>
        <v>18</v>
      </c>
      <c r="C175" s="28" t="str">
        <f>'2010'!P27</f>
        <v>dior</v>
      </c>
      <c r="D175" s="28">
        <f>'2010'!Q27</f>
        <v>16</v>
      </c>
      <c r="E175" s="28">
        <f>'2010'!R27</f>
        <v>7</v>
      </c>
      <c r="F175" s="28">
        <f>'2010'!S27</f>
        <v>3</v>
      </c>
      <c r="G175" s="28">
        <f>'2010'!T27</f>
        <v>6</v>
      </c>
      <c r="H175" s="28">
        <f>'2010'!U27</f>
        <v>36</v>
      </c>
      <c r="I175" s="28">
        <f>'2010'!V27</f>
        <v>28</v>
      </c>
      <c r="J175" s="28">
        <f>'2010'!W27</f>
        <v>8</v>
      </c>
      <c r="K175" s="28">
        <f>'2010'!X27</f>
        <v>24</v>
      </c>
      <c r="M175" s="277" t="s">
        <v>707</v>
      </c>
      <c r="N175" s="189">
        <f t="shared" si="17"/>
        <v>12</v>
      </c>
      <c r="O175" s="189">
        <f t="shared" si="18"/>
        <v>2</v>
      </c>
      <c r="P175" s="189">
        <f t="shared" si="19"/>
        <v>0</v>
      </c>
      <c r="Q175" s="189">
        <f t="shared" si="20"/>
        <v>10</v>
      </c>
      <c r="R175" s="189">
        <f t="shared" si="21"/>
        <v>10</v>
      </c>
      <c r="S175" s="189">
        <f t="shared" si="22"/>
        <v>42</v>
      </c>
      <c r="T175" s="189">
        <f t="shared" si="23"/>
        <v>-32</v>
      </c>
      <c r="U175" s="189">
        <f t="shared" si="24"/>
        <v>6</v>
      </c>
    </row>
    <row r="176" spans="1:21" x14ac:dyDescent="0.25">
      <c r="A176" s="75">
        <v>2010</v>
      </c>
      <c r="B176" s="28">
        <f>'2010'!N28</f>
        <v>19</v>
      </c>
      <c r="C176" s="28" t="str">
        <f>'2010'!P28</f>
        <v>Lord Pablo</v>
      </c>
      <c r="D176" s="28">
        <f>'2010'!Q28</f>
        <v>18</v>
      </c>
      <c r="E176" s="28">
        <f>'2010'!R28</f>
        <v>6</v>
      </c>
      <c r="F176" s="28">
        <f>'2010'!S28</f>
        <v>3</v>
      </c>
      <c r="G176" s="28">
        <f>'2010'!T28</f>
        <v>9</v>
      </c>
      <c r="H176" s="28">
        <f>'2010'!U28</f>
        <v>31</v>
      </c>
      <c r="I176" s="28">
        <f>'2010'!V28</f>
        <v>36</v>
      </c>
      <c r="J176" s="28">
        <f>'2010'!W28</f>
        <v>-5</v>
      </c>
      <c r="K176" s="28">
        <f>'2010'!X28</f>
        <v>21</v>
      </c>
      <c r="M176" s="277" t="s">
        <v>650</v>
      </c>
      <c r="N176" s="189">
        <f t="shared" si="17"/>
        <v>10</v>
      </c>
      <c r="O176" s="189">
        <f t="shared" si="18"/>
        <v>1</v>
      </c>
      <c r="P176" s="189">
        <f t="shared" si="19"/>
        <v>1</v>
      </c>
      <c r="Q176" s="189">
        <f t="shared" si="20"/>
        <v>8</v>
      </c>
      <c r="R176" s="189">
        <f t="shared" si="21"/>
        <v>7</v>
      </c>
      <c r="S176" s="189">
        <f t="shared" si="22"/>
        <v>37</v>
      </c>
      <c r="T176" s="189">
        <f t="shared" si="23"/>
        <v>-30</v>
      </c>
      <c r="U176" s="189">
        <f t="shared" si="24"/>
        <v>4</v>
      </c>
    </row>
    <row r="177" spans="1:21" x14ac:dyDescent="0.25">
      <c r="A177" s="75">
        <v>2010</v>
      </c>
      <c r="B177" s="28">
        <f>'2010'!N29</f>
        <v>20</v>
      </c>
      <c r="C177" s="28" t="str">
        <f>'2010'!P29</f>
        <v>ruichi</v>
      </c>
      <c r="D177" s="28">
        <f>'2010'!Q29</f>
        <v>16</v>
      </c>
      <c r="E177" s="28">
        <f>'2010'!R29</f>
        <v>5</v>
      </c>
      <c r="F177" s="28">
        <f>'2010'!S29</f>
        <v>1</v>
      </c>
      <c r="G177" s="28">
        <f>'2010'!T29</f>
        <v>10</v>
      </c>
      <c r="H177" s="28">
        <f>'2010'!U29</f>
        <v>19</v>
      </c>
      <c r="I177" s="28">
        <f>'2010'!V29</f>
        <v>35</v>
      </c>
      <c r="J177" s="28">
        <f>'2010'!W29</f>
        <v>-16</v>
      </c>
      <c r="K177" s="28">
        <f>'2010'!X29</f>
        <v>16</v>
      </c>
      <c r="M177" s="277" t="s">
        <v>708</v>
      </c>
      <c r="N177" s="189">
        <f t="shared" si="17"/>
        <v>12</v>
      </c>
      <c r="O177" s="189">
        <f t="shared" si="18"/>
        <v>1</v>
      </c>
      <c r="P177" s="189">
        <f t="shared" si="19"/>
        <v>1</v>
      </c>
      <c r="Q177" s="189">
        <f t="shared" si="20"/>
        <v>10</v>
      </c>
      <c r="R177" s="189">
        <f t="shared" si="21"/>
        <v>11</v>
      </c>
      <c r="S177" s="189">
        <f t="shared" si="22"/>
        <v>46</v>
      </c>
      <c r="T177" s="189">
        <f t="shared" si="23"/>
        <v>-35</v>
      </c>
      <c r="U177" s="189">
        <f t="shared" si="24"/>
        <v>4</v>
      </c>
    </row>
    <row r="178" spans="1:21" x14ac:dyDescent="0.25">
      <c r="A178" s="75">
        <v>2010</v>
      </c>
      <c r="B178" s="28">
        <f>'2010'!N30</f>
        <v>21</v>
      </c>
      <c r="C178" s="28" t="str">
        <f>'2010'!P30</f>
        <v>Paider</v>
      </c>
      <c r="D178" s="28">
        <f>'2010'!Q30</f>
        <v>16</v>
      </c>
      <c r="E178" s="28">
        <f>'2010'!R30</f>
        <v>5</v>
      </c>
      <c r="F178" s="28">
        <f>'2010'!S30</f>
        <v>1</v>
      </c>
      <c r="G178" s="28">
        <f>'2010'!T30</f>
        <v>10</v>
      </c>
      <c r="H178" s="28">
        <f>'2010'!U30</f>
        <v>25</v>
      </c>
      <c r="I178" s="28">
        <f>'2010'!V30</f>
        <v>40</v>
      </c>
      <c r="J178" s="28">
        <f>'2010'!W30</f>
        <v>-15</v>
      </c>
      <c r="K178" s="28">
        <f>'2010'!X30</f>
        <v>16</v>
      </c>
      <c r="M178" s="277" t="s">
        <v>652</v>
      </c>
      <c r="N178" s="189">
        <f t="shared" si="17"/>
        <v>12</v>
      </c>
      <c r="O178" s="189">
        <f t="shared" si="18"/>
        <v>0</v>
      </c>
      <c r="P178" s="189">
        <f t="shared" si="19"/>
        <v>2</v>
      </c>
      <c r="Q178" s="189">
        <f t="shared" si="20"/>
        <v>10</v>
      </c>
      <c r="R178" s="189">
        <f t="shared" si="21"/>
        <v>9</v>
      </c>
      <c r="S178" s="189">
        <f t="shared" si="22"/>
        <v>56</v>
      </c>
      <c r="T178" s="189">
        <f t="shared" si="23"/>
        <v>-47</v>
      </c>
      <c r="U178" s="189">
        <f t="shared" si="24"/>
        <v>2</v>
      </c>
    </row>
    <row r="179" spans="1:21" x14ac:dyDescent="0.25">
      <c r="A179" s="75">
        <v>2010</v>
      </c>
      <c r="B179" s="28">
        <f>'2010'!N31</f>
        <v>22</v>
      </c>
      <c r="C179" s="28" t="str">
        <f>'2010'!P31</f>
        <v>79tomek</v>
      </c>
      <c r="D179" s="28">
        <f>'2010'!Q31</f>
        <v>16</v>
      </c>
      <c r="E179" s="28">
        <f>'2010'!R31</f>
        <v>5</v>
      </c>
      <c r="F179" s="28">
        <f>'2010'!S31</f>
        <v>1</v>
      </c>
      <c r="G179" s="28">
        <f>'2010'!T31</f>
        <v>10</v>
      </c>
      <c r="H179" s="28">
        <f>'2010'!U31</f>
        <v>27</v>
      </c>
      <c r="I179" s="28">
        <f>'2010'!V31</f>
        <v>51</v>
      </c>
      <c r="J179" s="28">
        <f>'2010'!W31</f>
        <v>-24</v>
      </c>
      <c r="K179" s="28">
        <f>'2010'!X31</f>
        <v>16</v>
      </c>
      <c r="M179" s="277" t="s">
        <v>646</v>
      </c>
      <c r="N179" s="189">
        <f t="shared" si="17"/>
        <v>10</v>
      </c>
      <c r="O179" s="189">
        <f t="shared" si="18"/>
        <v>0</v>
      </c>
      <c r="P179" s="189">
        <f t="shared" si="19"/>
        <v>1</v>
      </c>
      <c r="Q179" s="189">
        <f t="shared" si="20"/>
        <v>9</v>
      </c>
      <c r="R179" s="189">
        <f t="shared" si="21"/>
        <v>7</v>
      </c>
      <c r="S179" s="189">
        <f t="shared" si="22"/>
        <v>44</v>
      </c>
      <c r="T179" s="189">
        <f t="shared" si="23"/>
        <v>-37</v>
      </c>
      <c r="U179" s="189">
        <f t="shared" si="24"/>
        <v>1</v>
      </c>
    </row>
    <row r="180" spans="1:21" x14ac:dyDescent="0.25">
      <c r="A180" s="75">
        <v>2010</v>
      </c>
      <c r="B180" s="28">
        <f>'2010'!N32</f>
        <v>23</v>
      </c>
      <c r="C180" s="28" t="str">
        <f>'2010'!P32</f>
        <v>xflea</v>
      </c>
      <c r="D180" s="28">
        <f>'2010'!Q32</f>
        <v>16</v>
      </c>
      <c r="E180" s="28">
        <f>'2010'!R32</f>
        <v>5</v>
      </c>
      <c r="F180" s="28">
        <f>'2010'!S32</f>
        <v>0</v>
      </c>
      <c r="G180" s="28">
        <f>'2010'!T32</f>
        <v>11</v>
      </c>
      <c r="H180" s="28">
        <f>'2010'!U32</f>
        <v>20</v>
      </c>
      <c r="I180" s="28">
        <f>'2010'!V32</f>
        <v>34</v>
      </c>
      <c r="J180" s="28">
        <f>'2010'!W32</f>
        <v>-14</v>
      </c>
      <c r="K180" s="28">
        <f>'2010'!X32</f>
        <v>15</v>
      </c>
      <c r="M180" s="277" t="s">
        <v>653</v>
      </c>
      <c r="N180" s="189">
        <f t="shared" si="17"/>
        <v>12</v>
      </c>
      <c r="O180" s="189">
        <f t="shared" si="18"/>
        <v>0</v>
      </c>
      <c r="P180" s="189">
        <f t="shared" si="19"/>
        <v>1</v>
      </c>
      <c r="Q180" s="189">
        <f t="shared" si="20"/>
        <v>11</v>
      </c>
      <c r="R180" s="189">
        <f t="shared" si="21"/>
        <v>4</v>
      </c>
      <c r="S180" s="189">
        <f t="shared" si="22"/>
        <v>44</v>
      </c>
      <c r="T180" s="189">
        <f t="shared" si="23"/>
        <v>-40</v>
      </c>
      <c r="U180" s="189">
        <f t="shared" si="24"/>
        <v>1</v>
      </c>
    </row>
    <row r="181" spans="1:21" x14ac:dyDescent="0.25">
      <c r="A181" s="75">
        <v>2010</v>
      </c>
      <c r="B181" s="28">
        <f>'2010'!N33</f>
        <v>24</v>
      </c>
      <c r="C181" s="28" t="str">
        <f>'2010'!P33</f>
        <v>tomasz82</v>
      </c>
      <c r="D181" s="28">
        <f>'2010'!Q33</f>
        <v>16</v>
      </c>
      <c r="E181" s="28">
        <f>'2010'!R33</f>
        <v>4</v>
      </c>
      <c r="F181" s="28">
        <f>'2010'!S33</f>
        <v>2</v>
      </c>
      <c r="G181" s="28">
        <f>'2010'!T33</f>
        <v>10</v>
      </c>
      <c r="H181" s="28">
        <f>'2010'!U33</f>
        <v>23</v>
      </c>
      <c r="I181" s="28">
        <f>'2010'!V33</f>
        <v>48</v>
      </c>
      <c r="J181" s="28">
        <f>'2010'!W33</f>
        <v>-25</v>
      </c>
      <c r="K181" s="28">
        <f>'2010'!X33</f>
        <v>14</v>
      </c>
      <c r="M181" s="277" t="s">
        <v>642</v>
      </c>
      <c r="N181" s="189">
        <f t="shared" si="17"/>
        <v>12</v>
      </c>
      <c r="O181" s="189">
        <f t="shared" si="18"/>
        <v>0</v>
      </c>
      <c r="P181" s="189">
        <f t="shared" si="19"/>
        <v>1</v>
      </c>
      <c r="Q181" s="189">
        <f t="shared" si="20"/>
        <v>11</v>
      </c>
      <c r="R181" s="189">
        <f t="shared" si="21"/>
        <v>3</v>
      </c>
      <c r="S181" s="189">
        <f t="shared" si="22"/>
        <v>40</v>
      </c>
      <c r="T181" s="189">
        <f t="shared" si="23"/>
        <v>-37</v>
      </c>
      <c r="U181" s="189">
        <f t="shared" si="24"/>
        <v>1</v>
      </c>
    </row>
    <row r="182" spans="1:21" x14ac:dyDescent="0.25">
      <c r="A182" s="75">
        <v>2010</v>
      </c>
      <c r="B182" s="28">
        <f>'2010'!N34</f>
        <v>25</v>
      </c>
      <c r="C182" s="28" t="str">
        <f>'2010'!P34</f>
        <v>Klinki</v>
      </c>
      <c r="D182" s="28">
        <f>'2010'!Q34</f>
        <v>16</v>
      </c>
      <c r="E182" s="28">
        <f>'2010'!R34</f>
        <v>3</v>
      </c>
      <c r="F182" s="28">
        <f>'2010'!S34</f>
        <v>2</v>
      </c>
      <c r="G182" s="28">
        <f>'2010'!T34</f>
        <v>11</v>
      </c>
      <c r="H182" s="28">
        <f>'2010'!U34</f>
        <v>14</v>
      </c>
      <c r="I182" s="28">
        <f>'2010'!V34</f>
        <v>44</v>
      </c>
      <c r="J182" s="28">
        <f>'2010'!W34</f>
        <v>-30</v>
      </c>
      <c r="K182" s="28">
        <f>'2010'!X34</f>
        <v>11</v>
      </c>
      <c r="M182" s="277" t="s">
        <v>643</v>
      </c>
      <c r="N182" s="189">
        <f t="shared" si="17"/>
        <v>54</v>
      </c>
      <c r="O182" s="189">
        <f t="shared" si="18"/>
        <v>13</v>
      </c>
      <c r="P182" s="189">
        <f t="shared" si="19"/>
        <v>10</v>
      </c>
      <c r="Q182" s="189">
        <f t="shared" si="20"/>
        <v>31</v>
      </c>
      <c r="R182" s="189">
        <f t="shared" si="21"/>
        <v>67</v>
      </c>
      <c r="S182" s="189">
        <f t="shared" si="22"/>
        <v>130</v>
      </c>
      <c r="T182" s="189">
        <f t="shared" si="23"/>
        <v>-63</v>
      </c>
      <c r="U182" s="189">
        <f t="shared" si="24"/>
        <v>49</v>
      </c>
    </row>
    <row r="183" spans="1:21" x14ac:dyDescent="0.25">
      <c r="A183" s="75">
        <v>2010</v>
      </c>
      <c r="B183" s="28">
        <f>'2010'!N35</f>
        <v>26</v>
      </c>
      <c r="C183" s="28" t="str">
        <f>'2010'!P35</f>
        <v>Captainthunder!</v>
      </c>
      <c r="D183" s="28">
        <f>'2010'!Q35</f>
        <v>16</v>
      </c>
      <c r="E183" s="28">
        <f>'2010'!R35</f>
        <v>3</v>
      </c>
      <c r="F183" s="28">
        <f>'2010'!S35</f>
        <v>2</v>
      </c>
      <c r="G183" s="28">
        <f>'2010'!T35</f>
        <v>11</v>
      </c>
      <c r="H183" s="28">
        <f>'2010'!U35</f>
        <v>19</v>
      </c>
      <c r="I183" s="28">
        <f>'2010'!V35</f>
        <v>44</v>
      </c>
      <c r="J183" s="28">
        <f>'2010'!W35</f>
        <v>-25</v>
      </c>
      <c r="K183" s="28">
        <f>'2010'!X35</f>
        <v>11</v>
      </c>
      <c r="M183" s="277" t="s">
        <v>644</v>
      </c>
      <c r="N183" s="189">
        <f t="shared" si="17"/>
        <v>34</v>
      </c>
      <c r="O183" s="189">
        <f t="shared" si="18"/>
        <v>6</v>
      </c>
      <c r="P183" s="189">
        <f t="shared" si="19"/>
        <v>7</v>
      </c>
      <c r="Q183" s="189">
        <f t="shared" si="20"/>
        <v>21</v>
      </c>
      <c r="R183" s="189">
        <f t="shared" si="21"/>
        <v>35</v>
      </c>
      <c r="S183" s="189">
        <f t="shared" si="22"/>
        <v>71</v>
      </c>
      <c r="T183" s="189">
        <f t="shared" si="23"/>
        <v>-36</v>
      </c>
      <c r="U183" s="189">
        <f t="shared" si="24"/>
        <v>25</v>
      </c>
    </row>
    <row r="184" spans="1:21" x14ac:dyDescent="0.25">
      <c r="A184" s="75">
        <v>2010</v>
      </c>
      <c r="B184" s="28">
        <f>'2010'!N36</f>
        <v>27</v>
      </c>
      <c r="C184" s="28" t="str">
        <f>'2010'!P36</f>
        <v>Dennis</v>
      </c>
      <c r="D184" s="28">
        <f>'2010'!Q36</f>
        <v>16</v>
      </c>
      <c r="E184" s="28">
        <f>'2010'!R36</f>
        <v>3</v>
      </c>
      <c r="F184" s="28">
        <f>'2010'!S36</f>
        <v>0</v>
      </c>
      <c r="G184" s="28">
        <f>'2010'!T36</f>
        <v>13</v>
      </c>
      <c r="H184" s="28">
        <f>'2010'!U36</f>
        <v>19</v>
      </c>
      <c r="I184" s="28">
        <f>'2010'!V36</f>
        <v>35</v>
      </c>
      <c r="J184" s="28">
        <f>'2010'!W36</f>
        <v>-16</v>
      </c>
      <c r="K184" s="28">
        <f>'2010'!X36</f>
        <v>9</v>
      </c>
      <c r="M184" s="277" t="s">
        <v>627</v>
      </c>
      <c r="N184" s="189">
        <f t="shared" si="17"/>
        <v>24</v>
      </c>
      <c r="O184" s="189">
        <f t="shared" si="18"/>
        <v>8</v>
      </c>
      <c r="P184" s="189">
        <f t="shared" si="19"/>
        <v>5</v>
      </c>
      <c r="Q184" s="189">
        <f t="shared" si="20"/>
        <v>11</v>
      </c>
      <c r="R184" s="189">
        <f t="shared" si="21"/>
        <v>39</v>
      </c>
      <c r="S184" s="189">
        <f t="shared" si="22"/>
        <v>53</v>
      </c>
      <c r="T184" s="189">
        <f t="shared" si="23"/>
        <v>-14</v>
      </c>
      <c r="U184" s="189">
        <f t="shared" si="24"/>
        <v>29</v>
      </c>
    </row>
    <row r="185" spans="1:21" x14ac:dyDescent="0.25">
      <c r="A185" s="75">
        <v>2010</v>
      </c>
      <c r="B185" s="28">
        <f>'2010'!N37</f>
        <v>28</v>
      </c>
      <c r="C185" s="28" t="str">
        <f>'2010'!P37</f>
        <v>Pspin</v>
      </c>
      <c r="D185" s="28">
        <f>'2010'!Q37</f>
        <v>16</v>
      </c>
      <c r="E185" s="28">
        <f>'2010'!R37</f>
        <v>2</v>
      </c>
      <c r="F185" s="28">
        <f>'2010'!S37</f>
        <v>0</v>
      </c>
      <c r="G185" s="28">
        <f>'2010'!T37</f>
        <v>14</v>
      </c>
      <c r="H185" s="28">
        <f>'2010'!U37</f>
        <v>13</v>
      </c>
      <c r="I185" s="28">
        <f>'2010'!V37</f>
        <v>64</v>
      </c>
      <c r="J185" s="28">
        <f>'2010'!W37</f>
        <v>-51</v>
      </c>
      <c r="K185" s="28">
        <f>'2010'!X37</f>
        <v>6</v>
      </c>
      <c r="M185" s="9"/>
    </row>
    <row r="186" spans="1:21" x14ac:dyDescent="0.25">
      <c r="A186" s="75">
        <v>2010</v>
      </c>
      <c r="B186" s="28">
        <f>'2010'!N38</f>
        <v>29</v>
      </c>
      <c r="C186" s="28" t="str">
        <f>'2010'!P38</f>
        <v>tragbier</v>
      </c>
      <c r="D186" s="28">
        <f>'2010'!Q38</f>
        <v>16</v>
      </c>
      <c r="E186" s="28">
        <f>'2010'!R38</f>
        <v>1</v>
      </c>
      <c r="F186" s="28">
        <f>'2010'!S38</f>
        <v>2</v>
      </c>
      <c r="G186" s="28">
        <f>'2010'!T38</f>
        <v>13</v>
      </c>
      <c r="H186" s="28">
        <f>'2010'!U38</f>
        <v>15</v>
      </c>
      <c r="I186" s="28">
        <f>'2010'!V38</f>
        <v>65</v>
      </c>
      <c r="J186" s="28">
        <f>'2010'!W38</f>
        <v>-50</v>
      </c>
      <c r="K186" s="28">
        <f>'2010'!X38</f>
        <v>5</v>
      </c>
      <c r="M186" s="9"/>
    </row>
    <row r="187" spans="1:21" x14ac:dyDescent="0.25">
      <c r="A187" s="75">
        <v>2010</v>
      </c>
      <c r="B187" s="28">
        <f>'2010'!N39</f>
        <v>30</v>
      </c>
      <c r="C187" s="28" t="str">
        <f>'2010'!P39</f>
        <v>olesio</v>
      </c>
      <c r="D187" s="28">
        <f>'2010'!Q39</f>
        <v>16</v>
      </c>
      <c r="E187" s="28">
        <f>'2010'!R39</f>
        <v>1</v>
      </c>
      <c r="F187" s="28">
        <f>'2010'!S39</f>
        <v>1</v>
      </c>
      <c r="G187" s="28">
        <f>'2010'!T39</f>
        <v>14</v>
      </c>
      <c r="H187" s="28">
        <f>'2010'!U39</f>
        <v>17</v>
      </c>
      <c r="I187" s="28">
        <f>'2010'!V39</f>
        <v>66</v>
      </c>
      <c r="J187" s="28">
        <f>'2010'!W39</f>
        <v>-49</v>
      </c>
      <c r="K187" s="28">
        <f>'2010'!X39</f>
        <v>4</v>
      </c>
      <c r="M187" s="9"/>
    </row>
    <row r="188" spans="1:21" x14ac:dyDescent="0.25">
      <c r="A188" s="75">
        <v>2010</v>
      </c>
      <c r="B188" s="28">
        <f>'2010'!N40</f>
        <v>31</v>
      </c>
      <c r="C188" s="28" t="str">
        <f>'2010'!P40</f>
        <v>choanarchytm</v>
      </c>
      <c r="D188" s="28">
        <f>'2010'!Q40</f>
        <v>16</v>
      </c>
      <c r="E188" s="28">
        <f>'2010'!R40</f>
        <v>0</v>
      </c>
      <c r="F188" s="28">
        <f>'2010'!S40</f>
        <v>2</v>
      </c>
      <c r="G188" s="28">
        <f>'2010'!T40</f>
        <v>14</v>
      </c>
      <c r="H188" s="28">
        <f>'2010'!U40</f>
        <v>4</v>
      </c>
      <c r="I188" s="28">
        <f>'2010'!V40</f>
        <v>66</v>
      </c>
      <c r="J188" s="28">
        <f>'2010'!W40</f>
        <v>-62</v>
      </c>
      <c r="K188" s="28">
        <f>'2010'!X40</f>
        <v>2</v>
      </c>
      <c r="M188" s="9"/>
    </row>
    <row r="189" spans="1:21" x14ac:dyDescent="0.25">
      <c r="A189" s="75">
        <v>2010</v>
      </c>
      <c r="B189" s="28">
        <f>'2010'!N41</f>
        <v>32</v>
      </c>
      <c r="C189" s="28" t="str">
        <f>'2010'!P41</f>
        <v>_barto_</v>
      </c>
      <c r="D189" s="28">
        <f>'2010'!Q41</f>
        <v>16</v>
      </c>
      <c r="E189" s="28">
        <f>'2010'!R41</f>
        <v>0</v>
      </c>
      <c r="F189" s="28">
        <f>'2010'!S41</f>
        <v>0</v>
      </c>
      <c r="G189" s="28">
        <f>'2010'!T41</f>
        <v>16</v>
      </c>
      <c r="H189" s="28">
        <f>'2010'!U41</f>
        <v>4</v>
      </c>
      <c r="I189" s="28">
        <f>'2010'!V41</f>
        <v>56</v>
      </c>
      <c r="J189" s="28">
        <f>'2010'!W41</f>
        <v>-52</v>
      </c>
      <c r="K189" s="28">
        <f>'2010'!X41</f>
        <v>0</v>
      </c>
      <c r="L189" s="28"/>
      <c r="M189" s="9"/>
      <c r="N189" s="28"/>
      <c r="O189" s="28"/>
      <c r="P189" s="28"/>
      <c r="Q189" s="28"/>
      <c r="R189" s="28"/>
      <c r="S189" s="28"/>
      <c r="T189" s="28"/>
      <c r="U189" s="28"/>
    </row>
    <row r="190" spans="1:21" x14ac:dyDescent="0.25">
      <c r="A190" s="75">
        <v>2011</v>
      </c>
      <c r="B190" s="22">
        <f>'2011'!N10</f>
        <v>1</v>
      </c>
      <c r="C190" s="28" t="str">
        <f>'2011'!P10</f>
        <v>Hawkz</v>
      </c>
      <c r="D190" s="28">
        <f>'2011'!Q10</f>
        <v>26</v>
      </c>
      <c r="E190" s="28">
        <f>'2011'!R10</f>
        <v>18</v>
      </c>
      <c r="F190" s="28">
        <f>'2011'!S10</f>
        <v>1</v>
      </c>
      <c r="G190" s="28">
        <f>'2011'!T10</f>
        <v>7</v>
      </c>
      <c r="H190" s="28">
        <f>'2011'!U10</f>
        <v>79</v>
      </c>
      <c r="I190" s="28">
        <f>'2011'!V10</f>
        <v>34</v>
      </c>
      <c r="J190" s="28">
        <f>'2011'!W10</f>
        <v>45</v>
      </c>
      <c r="K190" s="28">
        <f>'2011'!X10</f>
        <v>55</v>
      </c>
      <c r="M190" s="9"/>
    </row>
    <row r="191" spans="1:21" x14ac:dyDescent="0.25">
      <c r="A191" s="75">
        <v>2011</v>
      </c>
      <c r="B191" s="28">
        <f>'2011'!N11</f>
        <v>2</v>
      </c>
      <c r="C191" s="28" t="str">
        <f>'2011'!P11</f>
        <v>lobo</v>
      </c>
      <c r="D191" s="28">
        <f>'2011'!Q11</f>
        <v>24</v>
      </c>
      <c r="E191" s="28">
        <f>'2011'!R11</f>
        <v>20</v>
      </c>
      <c r="F191" s="28">
        <f>'2011'!S11</f>
        <v>2</v>
      </c>
      <c r="G191" s="28">
        <f>'2011'!T11</f>
        <v>2</v>
      </c>
      <c r="H191" s="28">
        <f>'2011'!U11</f>
        <v>101</v>
      </c>
      <c r="I191" s="28">
        <f>'2011'!V11</f>
        <v>30</v>
      </c>
      <c r="J191" s="28">
        <f>'2011'!W11</f>
        <v>71</v>
      </c>
      <c r="K191" s="28">
        <f>'2011'!X11</f>
        <v>62</v>
      </c>
      <c r="M191" s="9"/>
    </row>
    <row r="192" spans="1:21" x14ac:dyDescent="0.25">
      <c r="A192" s="75">
        <v>2011</v>
      </c>
      <c r="B192" s="28">
        <f>'2011'!N12</f>
        <v>3</v>
      </c>
      <c r="C192" s="28" t="str">
        <f>'2011'!P12</f>
        <v>bobbiebobras</v>
      </c>
      <c r="D192" s="28">
        <f>'2011'!Q12</f>
        <v>24</v>
      </c>
      <c r="E192" s="28">
        <f>'2011'!R12</f>
        <v>19</v>
      </c>
      <c r="F192" s="28">
        <f>'2011'!S12</f>
        <v>3</v>
      </c>
      <c r="G192" s="28">
        <f>'2011'!T12</f>
        <v>2</v>
      </c>
      <c r="H192" s="28">
        <f>'2011'!U12</f>
        <v>88</v>
      </c>
      <c r="I192" s="28">
        <f>'2011'!V12</f>
        <v>21</v>
      </c>
      <c r="J192" s="28">
        <f>'2011'!W12</f>
        <v>67</v>
      </c>
      <c r="K192" s="28">
        <f>'2011'!X12</f>
        <v>60</v>
      </c>
      <c r="M192" s="9"/>
    </row>
    <row r="193" spans="1:13" x14ac:dyDescent="0.25">
      <c r="A193" s="75">
        <v>2011</v>
      </c>
      <c r="B193" s="28">
        <f>'2011'!N13</f>
        <v>4</v>
      </c>
      <c r="C193" s="28" t="str">
        <f>'2011'!P13</f>
        <v>Schulle</v>
      </c>
      <c r="D193" s="28">
        <f>'2011'!Q13</f>
        <v>24</v>
      </c>
      <c r="E193" s="28">
        <f>'2011'!R13</f>
        <v>10</v>
      </c>
      <c r="F193" s="28">
        <f>'2011'!S13</f>
        <v>4</v>
      </c>
      <c r="G193" s="28">
        <f>'2011'!T13</f>
        <v>10</v>
      </c>
      <c r="H193" s="28">
        <f>'2011'!U13</f>
        <v>38</v>
      </c>
      <c r="I193" s="28">
        <f>'2011'!V13</f>
        <v>39</v>
      </c>
      <c r="J193" s="28">
        <f>'2011'!W13</f>
        <v>-1</v>
      </c>
      <c r="K193" s="28">
        <f>'2011'!X13</f>
        <v>34</v>
      </c>
      <c r="M193" s="9"/>
    </row>
    <row r="194" spans="1:13" x14ac:dyDescent="0.25">
      <c r="A194" s="75">
        <v>2011</v>
      </c>
      <c r="B194" s="28">
        <f>'2011'!N14</f>
        <v>5</v>
      </c>
      <c r="C194" s="28" t="str">
        <f>'2011'!P14</f>
        <v>Blazej_Bdg</v>
      </c>
      <c r="D194" s="28">
        <f>'2011'!Q14</f>
        <v>20</v>
      </c>
      <c r="E194" s="28">
        <f>'2011'!R14</f>
        <v>16</v>
      </c>
      <c r="F194" s="28">
        <f>'2011'!S14</f>
        <v>2</v>
      </c>
      <c r="G194" s="28">
        <f>'2011'!T14</f>
        <v>2</v>
      </c>
      <c r="H194" s="28">
        <f>'2011'!U14</f>
        <v>68</v>
      </c>
      <c r="I194" s="28">
        <f>'2011'!V14</f>
        <v>15</v>
      </c>
      <c r="J194" s="28">
        <f>'2011'!W14</f>
        <v>53</v>
      </c>
      <c r="K194" s="28">
        <f>'2011'!X14</f>
        <v>50</v>
      </c>
      <c r="M194" s="9"/>
    </row>
    <row r="195" spans="1:13" x14ac:dyDescent="0.25">
      <c r="A195" s="75">
        <v>2011</v>
      </c>
      <c r="B195" s="28">
        <f>'2011'!N15</f>
        <v>6</v>
      </c>
      <c r="C195" s="28" t="str">
        <f>'2011'!P15</f>
        <v>AndYpsilon</v>
      </c>
      <c r="D195" s="28">
        <f>'2011'!Q15</f>
        <v>20</v>
      </c>
      <c r="E195" s="28">
        <f>'2011'!R15</f>
        <v>12</v>
      </c>
      <c r="F195" s="28">
        <f>'2011'!S15</f>
        <v>4</v>
      </c>
      <c r="G195" s="28">
        <f>'2011'!T15</f>
        <v>4</v>
      </c>
      <c r="H195" s="28">
        <f>'2011'!U15</f>
        <v>39</v>
      </c>
      <c r="I195" s="28">
        <f>'2011'!V15</f>
        <v>26</v>
      </c>
      <c r="J195" s="28">
        <f>'2011'!W15</f>
        <v>13</v>
      </c>
      <c r="K195" s="28">
        <f>'2011'!X15</f>
        <v>40</v>
      </c>
      <c r="M195" s="9"/>
    </row>
    <row r="196" spans="1:13" x14ac:dyDescent="0.25">
      <c r="A196" s="75">
        <v>2011</v>
      </c>
      <c r="B196" s="28">
        <f>'2011'!N16</f>
        <v>7</v>
      </c>
      <c r="C196" s="28" t="str">
        <f>'2011'!P16</f>
        <v>bromberg</v>
      </c>
      <c r="D196" s="28">
        <f>'2011'!Q16</f>
        <v>20</v>
      </c>
      <c r="E196" s="28">
        <f>'2011'!R16</f>
        <v>10</v>
      </c>
      <c r="F196" s="28">
        <f>'2011'!S16</f>
        <v>4</v>
      </c>
      <c r="G196" s="28">
        <f>'2011'!T16</f>
        <v>6</v>
      </c>
      <c r="H196" s="28">
        <f>'2011'!U16</f>
        <v>37</v>
      </c>
      <c r="I196" s="28">
        <f>'2011'!V16</f>
        <v>33</v>
      </c>
      <c r="J196" s="28">
        <f>'2011'!W16</f>
        <v>4</v>
      </c>
      <c r="K196" s="28">
        <f>'2011'!X16</f>
        <v>34</v>
      </c>
      <c r="M196" s="9"/>
    </row>
    <row r="197" spans="1:13" x14ac:dyDescent="0.25">
      <c r="A197" s="75">
        <v>2011</v>
      </c>
      <c r="B197" s="28">
        <f>'2011'!N17</f>
        <v>8</v>
      </c>
      <c r="C197" s="28" t="str">
        <f>'2011'!P17</f>
        <v>Paider</v>
      </c>
      <c r="D197" s="28">
        <f>'2011'!Q17</f>
        <v>20</v>
      </c>
      <c r="E197" s="28">
        <f>'2011'!R17</f>
        <v>7</v>
      </c>
      <c r="F197" s="28">
        <f>'2011'!S17</f>
        <v>4</v>
      </c>
      <c r="G197" s="28">
        <f>'2011'!T17</f>
        <v>9</v>
      </c>
      <c r="H197" s="28">
        <f>'2011'!U17</f>
        <v>46</v>
      </c>
      <c r="I197" s="28">
        <f>'2011'!V17</f>
        <v>50</v>
      </c>
      <c r="J197" s="28">
        <f>'2011'!W17</f>
        <v>-4</v>
      </c>
      <c r="K197" s="28">
        <f>'2011'!X17</f>
        <v>25</v>
      </c>
      <c r="M197" s="9"/>
    </row>
    <row r="198" spans="1:13" x14ac:dyDescent="0.25">
      <c r="A198" s="75">
        <v>2011</v>
      </c>
      <c r="B198" s="28">
        <f>'2011'!N18</f>
        <v>9</v>
      </c>
      <c r="C198" s="28" t="str">
        <f>'2011'!P18</f>
        <v>Marin Parushev</v>
      </c>
      <c r="D198" s="28">
        <f>'2011'!Q18</f>
        <v>18</v>
      </c>
      <c r="E198" s="28">
        <f>'2011'!R18</f>
        <v>10</v>
      </c>
      <c r="F198" s="28">
        <f>'2011'!S18</f>
        <v>3</v>
      </c>
      <c r="G198" s="28">
        <f>'2011'!T18</f>
        <v>5</v>
      </c>
      <c r="H198" s="28">
        <f>'2011'!U18</f>
        <v>44</v>
      </c>
      <c r="I198" s="28">
        <f>'2011'!V18</f>
        <v>22</v>
      </c>
      <c r="J198" s="28">
        <f>'2011'!W18</f>
        <v>22</v>
      </c>
      <c r="K198" s="28">
        <f>'2011'!X18</f>
        <v>33</v>
      </c>
      <c r="M198" s="9"/>
    </row>
    <row r="199" spans="1:13" x14ac:dyDescent="0.25">
      <c r="A199" s="75">
        <v>2011</v>
      </c>
      <c r="B199" s="28">
        <f>'2011'!N19</f>
        <v>10</v>
      </c>
      <c r="C199" s="28" t="str">
        <f>'2011'!P19</f>
        <v>ElMichaJ</v>
      </c>
      <c r="D199" s="28">
        <f>'2011'!Q19</f>
        <v>18</v>
      </c>
      <c r="E199" s="28">
        <f>'2011'!R19</f>
        <v>8</v>
      </c>
      <c r="F199" s="28">
        <f>'2011'!S19</f>
        <v>2</v>
      </c>
      <c r="G199" s="28">
        <f>'2011'!T19</f>
        <v>8</v>
      </c>
      <c r="H199" s="28">
        <f>'2011'!U19</f>
        <v>42</v>
      </c>
      <c r="I199" s="28">
        <f>'2011'!V19</f>
        <v>38</v>
      </c>
      <c r="J199" s="28">
        <f>'2011'!W19</f>
        <v>4</v>
      </c>
      <c r="K199" s="28">
        <f>'2011'!X19</f>
        <v>26</v>
      </c>
      <c r="M199" s="9"/>
    </row>
    <row r="200" spans="1:13" x14ac:dyDescent="0.25">
      <c r="A200" s="75">
        <v>2011</v>
      </c>
      <c r="B200" s="28">
        <f>'2011'!N20</f>
        <v>11</v>
      </c>
      <c r="C200" s="28" t="str">
        <f>'2011'!P20</f>
        <v>pirin27</v>
      </c>
      <c r="D200" s="28">
        <f>'2011'!Q20</f>
        <v>18</v>
      </c>
      <c r="E200" s="28">
        <f>'2011'!R20</f>
        <v>7</v>
      </c>
      <c r="F200" s="28">
        <f>'2011'!S20</f>
        <v>1</v>
      </c>
      <c r="G200" s="28">
        <f>'2011'!T20</f>
        <v>10</v>
      </c>
      <c r="H200" s="28">
        <f>'2011'!U20</f>
        <v>39</v>
      </c>
      <c r="I200" s="28">
        <f>'2011'!V20</f>
        <v>35</v>
      </c>
      <c r="J200" s="28">
        <f>'2011'!W20</f>
        <v>4</v>
      </c>
      <c r="K200" s="28">
        <f>'2011'!X20</f>
        <v>22</v>
      </c>
      <c r="M200" s="9"/>
    </row>
    <row r="201" spans="1:13" x14ac:dyDescent="0.25">
      <c r="A201" s="75">
        <v>2011</v>
      </c>
      <c r="B201" s="28">
        <f>'2011'!N21</f>
        <v>12</v>
      </c>
      <c r="C201" s="28" t="str">
        <f>'2011'!P21</f>
        <v>Dennis</v>
      </c>
      <c r="D201" s="28">
        <f>'2011'!Q21</f>
        <v>18</v>
      </c>
      <c r="E201" s="28">
        <f>'2011'!R21</f>
        <v>7</v>
      </c>
      <c r="F201" s="28">
        <f>'2011'!S21</f>
        <v>1</v>
      </c>
      <c r="G201" s="28">
        <f>'2011'!T21</f>
        <v>10</v>
      </c>
      <c r="H201" s="28">
        <f>'2011'!U21</f>
        <v>31</v>
      </c>
      <c r="I201" s="28">
        <f>'2011'!V21</f>
        <v>41</v>
      </c>
      <c r="J201" s="28">
        <f>'2011'!W21</f>
        <v>-10</v>
      </c>
      <c r="K201" s="28">
        <f>'2011'!X21</f>
        <v>22</v>
      </c>
      <c r="M201" s="9"/>
    </row>
    <row r="202" spans="1:13" x14ac:dyDescent="0.25">
      <c r="A202" s="75">
        <v>2011</v>
      </c>
      <c r="B202" s="28">
        <f>'2011'!N22</f>
        <v>13</v>
      </c>
      <c r="C202" s="28" t="str">
        <f>'2011'!P22</f>
        <v>m.c.t.</v>
      </c>
      <c r="D202" s="28">
        <f>'2011'!Q22</f>
        <v>20</v>
      </c>
      <c r="E202" s="28">
        <f>'2011'!R22</f>
        <v>6</v>
      </c>
      <c r="F202" s="28">
        <f>'2011'!S22</f>
        <v>3</v>
      </c>
      <c r="G202" s="28">
        <f>'2011'!T22</f>
        <v>11</v>
      </c>
      <c r="H202" s="28">
        <f>'2011'!U22</f>
        <v>31</v>
      </c>
      <c r="I202" s="28">
        <f>'2011'!V22</f>
        <v>44</v>
      </c>
      <c r="J202" s="28">
        <f>'2011'!W22</f>
        <v>-13</v>
      </c>
      <c r="K202" s="28">
        <f>'2011'!X22</f>
        <v>21</v>
      </c>
      <c r="M202" s="9"/>
    </row>
    <row r="203" spans="1:13" x14ac:dyDescent="0.25">
      <c r="A203" s="75">
        <v>2011</v>
      </c>
      <c r="B203" s="28">
        <f>'2011'!N23</f>
        <v>14</v>
      </c>
      <c r="C203" s="28" t="str">
        <f>'2011'!P23</f>
        <v>Dilian Kuzmanov</v>
      </c>
      <c r="D203" s="28">
        <f>'2011'!Q23</f>
        <v>18</v>
      </c>
      <c r="E203" s="28">
        <f>'2011'!R23</f>
        <v>4</v>
      </c>
      <c r="F203" s="28">
        <f>'2011'!S23</f>
        <v>2</v>
      </c>
      <c r="G203" s="28">
        <f>'2011'!T23</f>
        <v>12</v>
      </c>
      <c r="H203" s="28">
        <f>'2011'!U23</f>
        <v>20</v>
      </c>
      <c r="I203" s="28">
        <f>'2011'!V23</f>
        <v>50</v>
      </c>
      <c r="J203" s="28">
        <f>'2011'!W23</f>
        <v>-30</v>
      </c>
      <c r="K203" s="28">
        <f>'2011'!X23</f>
        <v>14</v>
      </c>
      <c r="M203" s="9"/>
    </row>
    <row r="204" spans="1:13" x14ac:dyDescent="0.25">
      <c r="A204" s="75">
        <v>2011</v>
      </c>
      <c r="B204" s="28">
        <f>'2011'!N24</f>
        <v>15</v>
      </c>
      <c r="C204" s="28" t="str">
        <f>'2011'!P24</f>
        <v>Nikola Popoff</v>
      </c>
      <c r="D204" s="28">
        <f>'2011'!Q24</f>
        <v>18</v>
      </c>
      <c r="E204" s="28">
        <f>'2011'!R24</f>
        <v>1</v>
      </c>
      <c r="F204" s="28">
        <f>'2011'!S24</f>
        <v>2</v>
      </c>
      <c r="G204" s="28">
        <f>'2011'!T24</f>
        <v>15</v>
      </c>
      <c r="H204" s="28">
        <f>'2011'!U24</f>
        <v>15</v>
      </c>
      <c r="I204" s="28">
        <f>'2011'!V24</f>
        <v>55</v>
      </c>
      <c r="J204" s="28">
        <f>'2011'!W24</f>
        <v>-40</v>
      </c>
      <c r="K204" s="28">
        <f>'2011'!X24</f>
        <v>5</v>
      </c>
      <c r="M204" s="9"/>
    </row>
    <row r="205" spans="1:13" x14ac:dyDescent="0.25">
      <c r="A205" s="75">
        <v>2011</v>
      </c>
      <c r="B205" s="28">
        <f>'2011'!N25</f>
        <v>16</v>
      </c>
      <c r="C205" s="28" t="str">
        <f>'2011'!P25</f>
        <v>Ventzi</v>
      </c>
      <c r="D205" s="28">
        <f>'2011'!Q25</f>
        <v>18</v>
      </c>
      <c r="E205" s="28">
        <f>'2011'!R25</f>
        <v>1</v>
      </c>
      <c r="F205" s="28">
        <f>'2011'!S25</f>
        <v>1</v>
      </c>
      <c r="G205" s="28">
        <f>'2011'!T25</f>
        <v>16</v>
      </c>
      <c r="H205" s="28">
        <f>'2011'!U25</f>
        <v>6</v>
      </c>
      <c r="I205" s="28">
        <f>'2011'!V25</f>
        <v>75</v>
      </c>
      <c r="J205" s="28">
        <f>'2011'!W25</f>
        <v>-69</v>
      </c>
      <c r="K205" s="28">
        <f>'2011'!X25</f>
        <v>4</v>
      </c>
      <c r="M205" s="9"/>
    </row>
    <row r="206" spans="1:13" x14ac:dyDescent="0.25">
      <c r="A206" s="75">
        <v>2011</v>
      </c>
      <c r="B206" s="28">
        <f>'2011'!N26</f>
        <v>17</v>
      </c>
      <c r="C206" s="28" t="str">
        <f>'2011'!P26</f>
        <v>Sokol</v>
      </c>
      <c r="D206" s="28">
        <f>'2011'!Q26</f>
        <v>16</v>
      </c>
      <c r="E206" s="28">
        <f>'2011'!R26</f>
        <v>0</v>
      </c>
      <c r="F206" s="28">
        <f>'2011'!S26</f>
        <v>4</v>
      </c>
      <c r="G206" s="28">
        <f>'2011'!T26</f>
        <v>12</v>
      </c>
      <c r="H206" s="28">
        <f>'2011'!U26</f>
        <v>10</v>
      </c>
      <c r="I206" s="28">
        <f>'2011'!V26</f>
        <v>45</v>
      </c>
      <c r="J206" s="28">
        <f>'2011'!W26</f>
        <v>-35</v>
      </c>
      <c r="K206" s="28">
        <f>'2011'!X26</f>
        <v>4</v>
      </c>
      <c r="M206" s="9"/>
    </row>
    <row r="207" spans="1:13" x14ac:dyDescent="0.25">
      <c r="A207" s="75">
        <v>2011</v>
      </c>
      <c r="B207" s="28">
        <f>'2011'!N27</f>
        <v>18</v>
      </c>
      <c r="C207" s="28" t="str">
        <f>'2011'!P27</f>
        <v>Chompek</v>
      </c>
      <c r="D207" s="28">
        <f>'2011'!Q27</f>
        <v>16</v>
      </c>
      <c r="E207" s="28">
        <f>'2011'!R27</f>
        <v>0</v>
      </c>
      <c r="F207" s="28">
        <f>'2011'!S27</f>
        <v>1</v>
      </c>
      <c r="G207" s="28">
        <f>'2011'!T27</f>
        <v>15</v>
      </c>
      <c r="H207" s="28">
        <f>'2011'!U27</f>
        <v>7</v>
      </c>
      <c r="I207" s="28">
        <f>'2011'!V27</f>
        <v>88</v>
      </c>
      <c r="J207" s="28">
        <f>'2011'!W27</f>
        <v>-81</v>
      </c>
      <c r="K207" s="28">
        <f>'2011'!X27</f>
        <v>1</v>
      </c>
      <c r="M207" s="9"/>
    </row>
    <row r="208" spans="1:13" x14ac:dyDescent="0.25">
      <c r="A208" s="75">
        <v>2012</v>
      </c>
      <c r="B208" s="22">
        <f>'2012'!N10</f>
        <v>1</v>
      </c>
      <c r="C208" s="28" t="str">
        <f>'2012'!P10</f>
        <v>ALI</v>
      </c>
      <c r="D208" s="28">
        <f>'2012'!Q10</f>
        <v>20</v>
      </c>
      <c r="E208" s="28">
        <f>'2012'!R10</f>
        <v>14</v>
      </c>
      <c r="F208" s="28">
        <f>'2012'!S10</f>
        <v>2</v>
      </c>
      <c r="G208" s="28">
        <f>'2012'!T10</f>
        <v>4</v>
      </c>
      <c r="H208" s="28">
        <f>'2012'!U10</f>
        <v>75</v>
      </c>
      <c r="I208" s="28">
        <f>'2012'!V10</f>
        <v>23</v>
      </c>
      <c r="J208" s="28">
        <f>'2012'!W10</f>
        <v>52</v>
      </c>
      <c r="K208" s="28">
        <f>'2012'!X10</f>
        <v>44</v>
      </c>
      <c r="M208" s="9"/>
    </row>
    <row r="209" spans="1:13" x14ac:dyDescent="0.25">
      <c r="A209" s="75">
        <v>2012</v>
      </c>
      <c r="B209" s="28">
        <f>'2012'!N11</f>
        <v>2</v>
      </c>
      <c r="C209" s="28" t="str">
        <f>'2012'!P11</f>
        <v>Marin Parushev</v>
      </c>
      <c r="D209" s="28">
        <f>'2012'!Q11</f>
        <v>20</v>
      </c>
      <c r="E209" s="28">
        <f>'2012'!R11</f>
        <v>15</v>
      </c>
      <c r="F209" s="28">
        <f>'2012'!S11</f>
        <v>2</v>
      </c>
      <c r="G209" s="28">
        <f>'2012'!T11</f>
        <v>3</v>
      </c>
      <c r="H209" s="28">
        <f>'2012'!U11</f>
        <v>65</v>
      </c>
      <c r="I209" s="28">
        <f>'2012'!V11</f>
        <v>27</v>
      </c>
      <c r="J209" s="28">
        <f>'2012'!W11</f>
        <v>38</v>
      </c>
      <c r="K209" s="28">
        <f>'2012'!X11</f>
        <v>47</v>
      </c>
      <c r="M209" s="9"/>
    </row>
    <row r="210" spans="1:13" x14ac:dyDescent="0.25">
      <c r="A210" s="75">
        <v>2012</v>
      </c>
      <c r="B210" s="28">
        <f>'2012'!N12</f>
        <v>3</v>
      </c>
      <c r="C210" s="28" t="str">
        <f>'2012'!P12</f>
        <v>Blazej_Bdg</v>
      </c>
      <c r="D210" s="28">
        <f>'2012'!Q12</f>
        <v>20</v>
      </c>
      <c r="E210" s="28">
        <f>'2012'!R12</f>
        <v>13</v>
      </c>
      <c r="F210" s="28">
        <f>'2012'!S12</f>
        <v>3</v>
      </c>
      <c r="G210" s="28">
        <f>'2012'!T12</f>
        <v>4</v>
      </c>
      <c r="H210" s="28">
        <f>'2012'!U12</f>
        <v>69</v>
      </c>
      <c r="I210" s="28">
        <f>'2012'!V12</f>
        <v>19</v>
      </c>
      <c r="J210" s="28">
        <f>'2012'!W12</f>
        <v>50</v>
      </c>
      <c r="K210" s="28">
        <f>'2012'!X12</f>
        <v>42</v>
      </c>
      <c r="M210" s="9"/>
    </row>
    <row r="211" spans="1:13" x14ac:dyDescent="0.25">
      <c r="A211" s="75">
        <v>2012</v>
      </c>
      <c r="B211" s="28">
        <f>'2012'!N13</f>
        <v>4</v>
      </c>
      <c r="C211" s="28" t="str">
        <f>'2012'!P13</f>
        <v>sanek</v>
      </c>
      <c r="D211" s="28">
        <f>'2012'!Q13</f>
        <v>20</v>
      </c>
      <c r="E211" s="28">
        <f>'2012'!R13</f>
        <v>16</v>
      </c>
      <c r="F211" s="28">
        <f>'2012'!S13</f>
        <v>0</v>
      </c>
      <c r="G211" s="28">
        <f>'2012'!T13</f>
        <v>4</v>
      </c>
      <c r="H211" s="28">
        <f>'2012'!U13</f>
        <v>54</v>
      </c>
      <c r="I211" s="28">
        <f>'2012'!V13</f>
        <v>25</v>
      </c>
      <c r="J211" s="28">
        <f>'2012'!W13</f>
        <v>29</v>
      </c>
      <c r="K211" s="28">
        <f>'2012'!X13</f>
        <v>48</v>
      </c>
      <c r="M211" s="9"/>
    </row>
    <row r="212" spans="1:13" x14ac:dyDescent="0.25">
      <c r="A212" s="75">
        <v>2012</v>
      </c>
      <c r="B212" s="28">
        <f>'2012'!N14</f>
        <v>5</v>
      </c>
      <c r="C212" s="28" t="str">
        <f>'2012'!P14</f>
        <v>dzem</v>
      </c>
      <c r="D212" s="28">
        <f>'2012'!Q14</f>
        <v>16</v>
      </c>
      <c r="E212" s="28">
        <f>'2012'!R14</f>
        <v>13</v>
      </c>
      <c r="F212" s="28">
        <f>'2012'!S14</f>
        <v>1</v>
      </c>
      <c r="G212" s="28">
        <f>'2012'!T14</f>
        <v>2</v>
      </c>
      <c r="H212" s="28">
        <f>'2012'!U14</f>
        <v>56</v>
      </c>
      <c r="I212" s="28">
        <f>'2012'!V14</f>
        <v>19</v>
      </c>
      <c r="J212" s="28">
        <f>'2012'!W14</f>
        <v>37</v>
      </c>
      <c r="K212" s="28">
        <f>'2012'!X14</f>
        <v>40</v>
      </c>
      <c r="M212" s="9"/>
    </row>
    <row r="213" spans="1:13" x14ac:dyDescent="0.25">
      <c r="A213" s="75">
        <v>2012</v>
      </c>
      <c r="B213" s="28">
        <f>'2012'!N15</f>
        <v>6</v>
      </c>
      <c r="C213" s="28" t="str">
        <f>'2012'!P15</f>
        <v>djowGer</v>
      </c>
      <c r="D213" s="28">
        <f>'2012'!Q15</f>
        <v>16</v>
      </c>
      <c r="E213" s="28">
        <f>'2012'!R15</f>
        <v>12</v>
      </c>
      <c r="F213" s="28">
        <f>'2012'!S15</f>
        <v>2</v>
      </c>
      <c r="G213" s="28">
        <f>'2012'!T15</f>
        <v>2</v>
      </c>
      <c r="H213" s="28">
        <f>'2012'!U15</f>
        <v>43</v>
      </c>
      <c r="I213" s="28">
        <f>'2012'!V15</f>
        <v>15</v>
      </c>
      <c r="J213" s="28">
        <f>'2012'!W15</f>
        <v>28</v>
      </c>
      <c r="K213" s="28">
        <f>'2012'!X15</f>
        <v>38</v>
      </c>
      <c r="M213" s="9"/>
    </row>
    <row r="214" spans="1:13" x14ac:dyDescent="0.25">
      <c r="A214" s="75">
        <v>2012</v>
      </c>
      <c r="B214" s="28">
        <f>'2012'!N16</f>
        <v>7</v>
      </c>
      <c r="C214" s="28" t="str">
        <f>'2012'!P16</f>
        <v>Foka</v>
      </c>
      <c r="D214" s="28">
        <f>'2012'!Q16</f>
        <v>16</v>
      </c>
      <c r="E214" s="28">
        <f>'2012'!R16</f>
        <v>11</v>
      </c>
      <c r="F214" s="28">
        <f>'2012'!S16</f>
        <v>3</v>
      </c>
      <c r="G214" s="28">
        <f>'2012'!T16</f>
        <v>2</v>
      </c>
      <c r="H214" s="28">
        <f>'2012'!U16</f>
        <v>64</v>
      </c>
      <c r="I214" s="28">
        <f>'2012'!V16</f>
        <v>26</v>
      </c>
      <c r="J214" s="28">
        <f>'2012'!W16</f>
        <v>38</v>
      </c>
      <c r="K214" s="28">
        <f>'2012'!X16</f>
        <v>36</v>
      </c>
      <c r="M214" s="9"/>
    </row>
    <row r="215" spans="1:13" x14ac:dyDescent="0.25">
      <c r="A215" s="75">
        <v>2012</v>
      </c>
      <c r="B215" s="28">
        <f>'2012'!N17</f>
        <v>8</v>
      </c>
      <c r="C215" s="28" t="str">
        <f>'2012'!P17</f>
        <v>Bomb</v>
      </c>
      <c r="D215" s="28">
        <f>'2012'!Q17</f>
        <v>18</v>
      </c>
      <c r="E215" s="28">
        <f>'2012'!R17</f>
        <v>10</v>
      </c>
      <c r="F215" s="28">
        <f>'2012'!S17</f>
        <v>3</v>
      </c>
      <c r="G215" s="28">
        <f>'2012'!T17</f>
        <v>5</v>
      </c>
      <c r="H215" s="28">
        <f>'2012'!U17</f>
        <v>32</v>
      </c>
      <c r="I215" s="28">
        <f>'2012'!V17</f>
        <v>25</v>
      </c>
      <c r="J215" s="28">
        <f>'2012'!W17</f>
        <v>7</v>
      </c>
      <c r="K215" s="28">
        <f>'2012'!X17</f>
        <v>33</v>
      </c>
      <c r="M215" s="9"/>
    </row>
    <row r="216" spans="1:13" x14ac:dyDescent="0.25">
      <c r="A216" s="75">
        <v>2012</v>
      </c>
      <c r="B216" s="28">
        <f>'2012'!N18</f>
        <v>9</v>
      </c>
      <c r="C216" s="28" t="str">
        <f>'2012'!P18</f>
        <v>lobo</v>
      </c>
      <c r="D216" s="28">
        <f>'2012'!Q18</f>
        <v>16</v>
      </c>
      <c r="E216" s="28">
        <f>'2012'!R18</f>
        <v>12</v>
      </c>
      <c r="F216" s="28">
        <f>'2012'!S18</f>
        <v>2</v>
      </c>
      <c r="G216" s="28">
        <f>'2012'!T18</f>
        <v>2</v>
      </c>
      <c r="H216" s="28">
        <f>'2012'!U18</f>
        <v>65</v>
      </c>
      <c r="I216" s="28">
        <f>'2012'!V18</f>
        <v>15</v>
      </c>
      <c r="J216" s="28">
        <f>'2012'!W18</f>
        <v>50</v>
      </c>
      <c r="K216" s="28">
        <f>'2012'!X18</f>
        <v>38</v>
      </c>
      <c r="M216" s="9"/>
    </row>
    <row r="217" spans="1:13" x14ac:dyDescent="0.25">
      <c r="A217" s="75">
        <v>2012</v>
      </c>
      <c r="B217" s="28">
        <f>'2012'!N19</f>
        <v>10</v>
      </c>
      <c r="C217" s="28" t="str">
        <f>'2012'!P19</f>
        <v>Playaveli</v>
      </c>
      <c r="D217" s="28">
        <f>'2012'!Q19</f>
        <v>14</v>
      </c>
      <c r="E217" s="28">
        <f>'2012'!R19</f>
        <v>10</v>
      </c>
      <c r="F217" s="28">
        <f>'2012'!S19</f>
        <v>2</v>
      </c>
      <c r="G217" s="28">
        <f>'2012'!T19</f>
        <v>2</v>
      </c>
      <c r="H217" s="28">
        <f>'2012'!U19</f>
        <v>58</v>
      </c>
      <c r="I217" s="28">
        <f>'2012'!V19</f>
        <v>21</v>
      </c>
      <c r="J217" s="28">
        <f>'2012'!W19</f>
        <v>37</v>
      </c>
      <c r="K217" s="28">
        <f>'2012'!X19</f>
        <v>32</v>
      </c>
      <c r="M217" s="9"/>
    </row>
    <row r="218" spans="1:13" x14ac:dyDescent="0.25">
      <c r="A218" s="75">
        <v>2012</v>
      </c>
      <c r="B218" s="28">
        <f>'2012'!N20</f>
        <v>11</v>
      </c>
      <c r="C218" s="28" t="str">
        <f>'2012'!P20</f>
        <v>AndYpsilon</v>
      </c>
      <c r="D218" s="28">
        <f>'2012'!Q20</f>
        <v>14</v>
      </c>
      <c r="E218" s="28">
        <f>'2012'!R20</f>
        <v>9</v>
      </c>
      <c r="F218" s="28">
        <f>'2012'!S20</f>
        <v>3</v>
      </c>
      <c r="G218" s="28">
        <f>'2012'!T20</f>
        <v>2</v>
      </c>
      <c r="H218" s="28">
        <f>'2012'!U20</f>
        <v>36</v>
      </c>
      <c r="I218" s="28">
        <f>'2012'!V20</f>
        <v>14</v>
      </c>
      <c r="J218" s="28">
        <f>'2012'!W20</f>
        <v>22</v>
      </c>
      <c r="K218" s="28">
        <f>'2012'!X20</f>
        <v>30</v>
      </c>
      <c r="M218" s="9"/>
    </row>
    <row r="219" spans="1:13" x14ac:dyDescent="0.25">
      <c r="A219" s="75">
        <v>2012</v>
      </c>
      <c r="B219" s="28">
        <f>'2012'!N21</f>
        <v>12</v>
      </c>
      <c r="C219" s="28" t="str">
        <f>'2012'!P21</f>
        <v>bobbiebobras</v>
      </c>
      <c r="D219" s="28">
        <f>'2012'!Q21</f>
        <v>14</v>
      </c>
      <c r="E219" s="28">
        <f>'2012'!R21</f>
        <v>9</v>
      </c>
      <c r="F219" s="28">
        <f>'2012'!S21</f>
        <v>1</v>
      </c>
      <c r="G219" s="28">
        <f>'2012'!T21</f>
        <v>4</v>
      </c>
      <c r="H219" s="28">
        <f>'2012'!U21</f>
        <v>44</v>
      </c>
      <c r="I219" s="28">
        <f>'2012'!V21</f>
        <v>18</v>
      </c>
      <c r="J219" s="28">
        <f>'2012'!W21</f>
        <v>26</v>
      </c>
      <c r="K219" s="28">
        <f>'2012'!X21</f>
        <v>28</v>
      </c>
      <c r="M219" s="9"/>
    </row>
    <row r="220" spans="1:13" x14ac:dyDescent="0.25">
      <c r="A220" s="75">
        <v>2012</v>
      </c>
      <c r="B220" s="28">
        <f>'2012'!N22</f>
        <v>13</v>
      </c>
      <c r="C220" s="28" t="str">
        <f>'2012'!P22</f>
        <v>ElMichaJ</v>
      </c>
      <c r="D220" s="28">
        <f>'2012'!Q22</f>
        <v>14</v>
      </c>
      <c r="E220" s="28">
        <f>'2012'!R22</f>
        <v>8</v>
      </c>
      <c r="F220" s="28">
        <f>'2012'!S22</f>
        <v>2</v>
      </c>
      <c r="G220" s="28">
        <f>'2012'!T22</f>
        <v>4</v>
      </c>
      <c r="H220" s="28">
        <f>'2012'!U22</f>
        <v>29</v>
      </c>
      <c r="I220" s="28">
        <f>'2012'!V22</f>
        <v>19</v>
      </c>
      <c r="J220" s="28">
        <f>'2012'!W22</f>
        <v>10</v>
      </c>
      <c r="K220" s="28">
        <f>'2012'!X22</f>
        <v>26</v>
      </c>
      <c r="M220" s="9"/>
    </row>
    <row r="221" spans="1:13" x14ac:dyDescent="0.25">
      <c r="A221" s="75">
        <v>2012</v>
      </c>
      <c r="B221" s="28">
        <f>'2012'!N23</f>
        <v>14</v>
      </c>
      <c r="C221" s="28" t="str">
        <f>'2012'!P23</f>
        <v>Pallister</v>
      </c>
      <c r="D221" s="28">
        <f>'2012'!Q23</f>
        <v>14</v>
      </c>
      <c r="E221" s="28">
        <f>'2012'!R23</f>
        <v>7</v>
      </c>
      <c r="F221" s="28">
        <f>'2012'!S23</f>
        <v>2</v>
      </c>
      <c r="G221" s="28">
        <f>'2012'!T23</f>
        <v>5</v>
      </c>
      <c r="H221" s="28">
        <f>'2012'!U23</f>
        <v>33</v>
      </c>
      <c r="I221" s="28">
        <f>'2012'!V23</f>
        <v>19</v>
      </c>
      <c r="J221" s="28">
        <f>'2012'!W23</f>
        <v>14</v>
      </c>
      <c r="K221" s="28">
        <f>'2012'!X23</f>
        <v>23</v>
      </c>
      <c r="M221" s="9"/>
    </row>
    <row r="222" spans="1:13" x14ac:dyDescent="0.25">
      <c r="A222" s="75">
        <v>2012</v>
      </c>
      <c r="B222" s="28">
        <f>'2012'!N24</f>
        <v>15</v>
      </c>
      <c r="C222" s="28" t="str">
        <f>'2012'!P24</f>
        <v>Schulle</v>
      </c>
      <c r="D222" s="28">
        <f>'2012'!Q24</f>
        <v>16</v>
      </c>
      <c r="E222" s="28">
        <f>'2012'!R24</f>
        <v>8</v>
      </c>
      <c r="F222" s="28">
        <f>'2012'!S24</f>
        <v>2</v>
      </c>
      <c r="G222" s="28">
        <f>'2012'!T24</f>
        <v>6</v>
      </c>
      <c r="H222" s="28">
        <f>'2012'!U24</f>
        <v>37</v>
      </c>
      <c r="I222" s="28">
        <f>'2012'!V24</f>
        <v>32</v>
      </c>
      <c r="J222" s="28">
        <f>'2012'!W24</f>
        <v>5</v>
      </c>
      <c r="K222" s="28">
        <f>'2012'!X24</f>
        <v>26</v>
      </c>
      <c r="M222" s="9"/>
    </row>
    <row r="223" spans="1:13" x14ac:dyDescent="0.25">
      <c r="A223" s="75">
        <v>2012</v>
      </c>
      <c r="B223" s="28">
        <f>'2012'!N25</f>
        <v>16</v>
      </c>
      <c r="C223" s="28" t="str">
        <f>'2012'!P25</f>
        <v>Klaris</v>
      </c>
      <c r="D223" s="28">
        <f>'2012'!Q25</f>
        <v>14</v>
      </c>
      <c r="E223" s="28">
        <f>'2012'!R25</f>
        <v>6</v>
      </c>
      <c r="F223" s="28">
        <f>'2012'!S25</f>
        <v>2</v>
      </c>
      <c r="G223" s="28">
        <f>'2012'!T25</f>
        <v>6</v>
      </c>
      <c r="H223" s="28">
        <f>'2012'!U25</f>
        <v>32</v>
      </c>
      <c r="I223" s="28">
        <f>'2012'!V25</f>
        <v>31</v>
      </c>
      <c r="J223" s="28">
        <f>'2012'!W25</f>
        <v>1</v>
      </c>
      <c r="K223" s="28">
        <f>'2012'!X25</f>
        <v>20</v>
      </c>
      <c r="M223" s="9"/>
    </row>
    <row r="224" spans="1:13" x14ac:dyDescent="0.25">
      <c r="A224" s="75">
        <v>2012</v>
      </c>
      <c r="B224" s="28">
        <f>'2012'!N26</f>
        <v>17</v>
      </c>
      <c r="C224" s="28" t="str">
        <f>'2012'!P26</f>
        <v>Nakkeost</v>
      </c>
      <c r="D224" s="28">
        <f>'2012'!Q26</f>
        <v>14</v>
      </c>
      <c r="E224" s="28">
        <f>'2012'!R26</f>
        <v>7</v>
      </c>
      <c r="F224" s="28">
        <f>'2012'!S26</f>
        <v>2</v>
      </c>
      <c r="G224" s="28">
        <f>'2012'!T26</f>
        <v>5</v>
      </c>
      <c r="H224" s="28">
        <f>'2012'!U26</f>
        <v>24</v>
      </c>
      <c r="I224" s="28">
        <f>'2012'!V26</f>
        <v>25</v>
      </c>
      <c r="J224" s="28">
        <f>'2012'!W26</f>
        <v>-1</v>
      </c>
      <c r="K224" s="28">
        <f>'2012'!X26</f>
        <v>23</v>
      </c>
      <c r="M224" s="9"/>
    </row>
    <row r="225" spans="1:13" x14ac:dyDescent="0.25">
      <c r="A225" s="75">
        <v>2012</v>
      </c>
      <c r="B225" s="28">
        <f>'2012'!N27</f>
        <v>18</v>
      </c>
      <c r="C225" s="28" t="str">
        <f>'2012'!P27</f>
        <v>Rock and Roll</v>
      </c>
      <c r="D225" s="28">
        <f>'2012'!Q27</f>
        <v>12</v>
      </c>
      <c r="E225" s="28">
        <f>'2012'!R27</f>
        <v>5</v>
      </c>
      <c r="F225" s="28">
        <f>'2012'!S27</f>
        <v>2</v>
      </c>
      <c r="G225" s="28">
        <f>'2012'!T27</f>
        <v>5</v>
      </c>
      <c r="H225" s="28">
        <f>'2012'!U27</f>
        <v>15</v>
      </c>
      <c r="I225" s="28">
        <f>'2012'!V27</f>
        <v>22</v>
      </c>
      <c r="J225" s="28">
        <f>'2012'!W27</f>
        <v>-7</v>
      </c>
      <c r="K225" s="28">
        <f>'2012'!X27</f>
        <v>17</v>
      </c>
      <c r="M225" s="9"/>
    </row>
    <row r="226" spans="1:13" x14ac:dyDescent="0.25">
      <c r="A226" s="75">
        <v>2012</v>
      </c>
      <c r="B226" s="28">
        <f>'2012'!N28</f>
        <v>19</v>
      </c>
      <c r="C226" s="28" t="str">
        <f>'2012'!P28</f>
        <v>Primo</v>
      </c>
      <c r="D226" s="28">
        <f>'2012'!Q28</f>
        <v>12</v>
      </c>
      <c r="E226" s="28">
        <f>'2012'!R28</f>
        <v>4</v>
      </c>
      <c r="F226" s="28">
        <f>'2012'!S28</f>
        <v>3</v>
      </c>
      <c r="G226" s="28">
        <f>'2012'!T28</f>
        <v>5</v>
      </c>
      <c r="H226" s="28">
        <f>'2012'!U28</f>
        <v>25</v>
      </c>
      <c r="I226" s="28">
        <f>'2012'!V28</f>
        <v>22</v>
      </c>
      <c r="J226" s="28">
        <f>'2012'!W28</f>
        <v>3</v>
      </c>
      <c r="K226" s="28">
        <f>'2012'!X28</f>
        <v>15</v>
      </c>
      <c r="M226" s="9"/>
    </row>
    <row r="227" spans="1:13" x14ac:dyDescent="0.25">
      <c r="A227" s="75">
        <v>2012</v>
      </c>
      <c r="B227" s="28">
        <f>'2012'!N29</f>
        <v>20</v>
      </c>
      <c r="C227" s="28" t="str">
        <f>'2012'!P29</f>
        <v>Paider</v>
      </c>
      <c r="D227" s="28">
        <f>'2012'!Q29</f>
        <v>12</v>
      </c>
      <c r="E227" s="28">
        <f>'2012'!R29</f>
        <v>5</v>
      </c>
      <c r="F227" s="28">
        <f>'2012'!S29</f>
        <v>0</v>
      </c>
      <c r="G227" s="28">
        <f>'2012'!T29</f>
        <v>7</v>
      </c>
      <c r="H227" s="28">
        <f>'2012'!U29</f>
        <v>19</v>
      </c>
      <c r="I227" s="28">
        <f>'2012'!V29</f>
        <v>28</v>
      </c>
      <c r="J227" s="28">
        <f>'2012'!W29</f>
        <v>-9</v>
      </c>
      <c r="K227" s="28">
        <f>'2012'!X29</f>
        <v>15</v>
      </c>
      <c r="M227" s="9"/>
    </row>
    <row r="228" spans="1:13" x14ac:dyDescent="0.25">
      <c r="A228" s="75">
        <v>2012</v>
      </c>
      <c r="B228" s="28">
        <f>'2012'!N30</f>
        <v>21</v>
      </c>
      <c r="C228" s="28" t="str">
        <f>'2012'!P30</f>
        <v>Rasmus</v>
      </c>
      <c r="D228" s="28">
        <f>'2012'!Q30</f>
        <v>12</v>
      </c>
      <c r="E228" s="28">
        <f>'2012'!R30</f>
        <v>4</v>
      </c>
      <c r="F228" s="28">
        <f>'2012'!S30</f>
        <v>1</v>
      </c>
      <c r="G228" s="28">
        <f>'2012'!T30</f>
        <v>7</v>
      </c>
      <c r="H228" s="28">
        <f>'2012'!U30</f>
        <v>34</v>
      </c>
      <c r="I228" s="28">
        <f>'2012'!V30</f>
        <v>35</v>
      </c>
      <c r="J228" s="28">
        <f>'2012'!W30</f>
        <v>-1</v>
      </c>
      <c r="K228" s="28">
        <f>'2012'!X30</f>
        <v>13</v>
      </c>
      <c r="M228" s="9"/>
    </row>
    <row r="229" spans="1:13" x14ac:dyDescent="0.25">
      <c r="A229" s="75">
        <v>2012</v>
      </c>
      <c r="B229" s="28">
        <f>'2012'!N31</f>
        <v>22</v>
      </c>
      <c r="C229" s="28" t="str">
        <f>'2012'!P31</f>
        <v>xflea</v>
      </c>
      <c r="D229" s="28">
        <f>'2012'!Q31</f>
        <v>12</v>
      </c>
      <c r="E229" s="28">
        <f>'2012'!R31</f>
        <v>4</v>
      </c>
      <c r="F229" s="28">
        <f>'2012'!S31</f>
        <v>1</v>
      </c>
      <c r="G229" s="28">
        <f>'2012'!T31</f>
        <v>7</v>
      </c>
      <c r="H229" s="28">
        <f>'2012'!U31</f>
        <v>17</v>
      </c>
      <c r="I229" s="28">
        <f>'2012'!V31</f>
        <v>24</v>
      </c>
      <c r="J229" s="28">
        <f>'2012'!W31</f>
        <v>-7</v>
      </c>
      <c r="K229" s="28">
        <f>'2012'!X31</f>
        <v>13</v>
      </c>
      <c r="M229" s="9"/>
    </row>
    <row r="230" spans="1:13" x14ac:dyDescent="0.25">
      <c r="A230" s="75">
        <v>2012</v>
      </c>
      <c r="B230" s="28">
        <f>'2012'!N32</f>
        <v>23</v>
      </c>
      <c r="C230" s="28" t="str">
        <f>'2012'!P32</f>
        <v>torpedo</v>
      </c>
      <c r="D230" s="28">
        <f>'2012'!Q32</f>
        <v>12</v>
      </c>
      <c r="E230" s="28">
        <f>'2012'!R32</f>
        <v>3</v>
      </c>
      <c r="F230" s="28">
        <f>'2012'!S32</f>
        <v>1</v>
      </c>
      <c r="G230" s="28">
        <f>'2012'!T32</f>
        <v>8</v>
      </c>
      <c r="H230" s="28">
        <f>'2012'!U32</f>
        <v>18</v>
      </c>
      <c r="I230" s="28">
        <f>'2012'!V32</f>
        <v>27</v>
      </c>
      <c r="J230" s="28">
        <f>'2012'!W32</f>
        <v>-9</v>
      </c>
      <c r="K230" s="28">
        <f>'2012'!X32</f>
        <v>10</v>
      </c>
      <c r="M230" s="9"/>
    </row>
    <row r="231" spans="1:13" x14ac:dyDescent="0.25">
      <c r="A231" s="75">
        <v>2012</v>
      </c>
      <c r="B231" s="28">
        <f>'2012'!N33</f>
        <v>24</v>
      </c>
      <c r="C231" s="28" t="str">
        <f>'2012'!P33</f>
        <v>kuba55</v>
      </c>
      <c r="D231" s="28">
        <f>'2012'!Q33</f>
        <v>12</v>
      </c>
      <c r="E231" s="28">
        <f>'2012'!R33</f>
        <v>2</v>
      </c>
      <c r="F231" s="28">
        <f>'2012'!S33</f>
        <v>2</v>
      </c>
      <c r="G231" s="28">
        <f>'2012'!T33</f>
        <v>8</v>
      </c>
      <c r="H231" s="28">
        <f>'2012'!U33</f>
        <v>20</v>
      </c>
      <c r="I231" s="28">
        <f>'2012'!V33</f>
        <v>39</v>
      </c>
      <c r="J231" s="28">
        <f>'2012'!W33</f>
        <v>-19</v>
      </c>
      <c r="K231" s="28">
        <f>'2012'!X33</f>
        <v>8</v>
      </c>
      <c r="M231" s="9"/>
    </row>
    <row r="232" spans="1:13" x14ac:dyDescent="0.25">
      <c r="A232" s="75">
        <v>2012</v>
      </c>
      <c r="B232" s="28">
        <f>'2012'!N34</f>
        <v>25</v>
      </c>
      <c r="C232" s="28" t="str">
        <f>'2012'!P34</f>
        <v>dior</v>
      </c>
      <c r="D232" s="28">
        <f>'2012'!Q34</f>
        <v>14</v>
      </c>
      <c r="E232" s="28">
        <f>'2012'!R34</f>
        <v>4</v>
      </c>
      <c r="F232" s="28">
        <f>'2012'!S34</f>
        <v>1</v>
      </c>
      <c r="G232" s="28">
        <f>'2012'!T34</f>
        <v>9</v>
      </c>
      <c r="H232" s="28">
        <f>'2012'!U34</f>
        <v>15</v>
      </c>
      <c r="I232" s="28">
        <f>'2012'!V34</f>
        <v>39</v>
      </c>
      <c r="J232" s="28">
        <f>'2012'!W34</f>
        <v>-24</v>
      </c>
      <c r="K232" s="28">
        <f>'2012'!X34</f>
        <v>13</v>
      </c>
      <c r="M232" s="9"/>
    </row>
    <row r="233" spans="1:13" x14ac:dyDescent="0.25">
      <c r="A233" s="75">
        <v>2012</v>
      </c>
      <c r="B233" s="28">
        <f>'2012'!N35</f>
        <v>26</v>
      </c>
      <c r="C233" s="28" t="str">
        <f>'2012'!P35</f>
        <v>HakanFB</v>
      </c>
      <c r="D233" s="28">
        <f>'2012'!Q35</f>
        <v>14</v>
      </c>
      <c r="E233" s="28">
        <f>'2012'!R35</f>
        <v>4</v>
      </c>
      <c r="F233" s="28">
        <f>'2012'!S35</f>
        <v>0</v>
      </c>
      <c r="G233" s="28">
        <f>'2012'!T35</f>
        <v>10</v>
      </c>
      <c r="H233" s="28">
        <f>'2012'!U35</f>
        <v>16</v>
      </c>
      <c r="I233" s="28">
        <f>'2012'!V35</f>
        <v>36</v>
      </c>
      <c r="J233" s="28">
        <f>'2012'!W35</f>
        <v>-20</v>
      </c>
      <c r="K233" s="28">
        <f>'2012'!X35</f>
        <v>12</v>
      </c>
      <c r="M233" s="9"/>
    </row>
    <row r="234" spans="1:13" x14ac:dyDescent="0.25">
      <c r="A234" s="75">
        <v>2012</v>
      </c>
      <c r="B234" s="28">
        <f>'2012'!N36</f>
        <v>27</v>
      </c>
      <c r="C234" s="28" t="str">
        <f>'2012'!P36</f>
        <v>bromberg</v>
      </c>
      <c r="D234" s="28">
        <f>'2012'!Q36</f>
        <v>14</v>
      </c>
      <c r="E234" s="28">
        <f>'2012'!R36</f>
        <v>3</v>
      </c>
      <c r="F234" s="28">
        <f>'2012'!S36</f>
        <v>2</v>
      </c>
      <c r="G234" s="28">
        <f>'2012'!T36</f>
        <v>9</v>
      </c>
      <c r="H234" s="28">
        <f>'2012'!U36</f>
        <v>18</v>
      </c>
      <c r="I234" s="28">
        <f>'2012'!V36</f>
        <v>28</v>
      </c>
      <c r="J234" s="28">
        <f>'2012'!W36</f>
        <v>-10</v>
      </c>
      <c r="K234" s="28">
        <f>'2012'!X36</f>
        <v>11</v>
      </c>
      <c r="M234" s="9"/>
    </row>
    <row r="235" spans="1:13" x14ac:dyDescent="0.25">
      <c r="A235" s="75">
        <v>2012</v>
      </c>
      <c r="B235" s="28">
        <f>'2012'!N37</f>
        <v>28</v>
      </c>
      <c r="C235" s="28" t="str">
        <f>'2012'!P37</f>
        <v>Klinki</v>
      </c>
      <c r="D235" s="28">
        <f>'2012'!Q37</f>
        <v>14</v>
      </c>
      <c r="E235" s="28">
        <f>'2012'!R37</f>
        <v>2</v>
      </c>
      <c r="F235" s="28">
        <f>'2012'!S37</f>
        <v>2</v>
      </c>
      <c r="G235" s="28">
        <f>'2012'!T37</f>
        <v>10</v>
      </c>
      <c r="H235" s="28">
        <f>'2012'!U37</f>
        <v>21</v>
      </c>
      <c r="I235" s="28">
        <f>'2012'!V37</f>
        <v>52</v>
      </c>
      <c r="J235" s="28">
        <f>'2012'!W37</f>
        <v>-31</v>
      </c>
      <c r="K235" s="28">
        <f>'2012'!X37</f>
        <v>8</v>
      </c>
      <c r="M235" s="9"/>
    </row>
    <row r="236" spans="1:13" x14ac:dyDescent="0.25">
      <c r="A236" s="75">
        <v>2012</v>
      </c>
      <c r="B236" s="28">
        <f>'2012'!N38</f>
        <v>29</v>
      </c>
      <c r="C236" s="28" t="str">
        <f>'2012'!P38</f>
        <v>Romanista</v>
      </c>
      <c r="D236" s="28">
        <f>'2012'!Q38</f>
        <v>14</v>
      </c>
      <c r="E236" s="28">
        <f>'2012'!R38</f>
        <v>2</v>
      </c>
      <c r="F236" s="28">
        <f>'2012'!S38</f>
        <v>1</v>
      </c>
      <c r="G236" s="28">
        <f>'2012'!T38</f>
        <v>11</v>
      </c>
      <c r="H236" s="28">
        <f>'2012'!U38</f>
        <v>17</v>
      </c>
      <c r="I236" s="28">
        <f>'2012'!V38</f>
        <v>58</v>
      </c>
      <c r="J236" s="28">
        <f>'2012'!W38</f>
        <v>-41</v>
      </c>
      <c r="K236" s="28">
        <f>'2012'!X38</f>
        <v>7</v>
      </c>
      <c r="M236" s="9"/>
    </row>
    <row r="237" spans="1:13" x14ac:dyDescent="0.25">
      <c r="A237" s="75">
        <v>2012</v>
      </c>
      <c r="B237" s="28">
        <f>'2012'!N39</f>
        <v>30</v>
      </c>
      <c r="C237" s="28" t="str">
        <f>'2012'!P39</f>
        <v>Rusty1979</v>
      </c>
      <c r="D237" s="28">
        <f>'2012'!Q39</f>
        <v>14</v>
      </c>
      <c r="E237" s="28">
        <f>'2012'!R39</f>
        <v>1</v>
      </c>
      <c r="F237" s="28">
        <f>'2012'!S39</f>
        <v>1</v>
      </c>
      <c r="G237" s="28">
        <f>'2012'!T39</f>
        <v>12</v>
      </c>
      <c r="H237" s="28">
        <f>'2012'!U39</f>
        <v>12</v>
      </c>
      <c r="I237" s="28">
        <f>'2012'!V39</f>
        <v>53</v>
      </c>
      <c r="J237" s="28">
        <f>'2012'!W39</f>
        <v>-41</v>
      </c>
      <c r="K237" s="28">
        <f>'2012'!X39</f>
        <v>4</v>
      </c>
      <c r="M237" s="9"/>
    </row>
    <row r="238" spans="1:13" x14ac:dyDescent="0.25">
      <c r="A238" s="75">
        <v>2012</v>
      </c>
      <c r="B238" s="28">
        <f>'2012'!N40</f>
        <v>31</v>
      </c>
      <c r="C238" s="28" t="str">
        <f>'2012'!P40</f>
        <v>Idefix</v>
      </c>
      <c r="D238" s="28">
        <f>'2012'!Q40</f>
        <v>14</v>
      </c>
      <c r="E238" s="28">
        <f>'2012'!R40</f>
        <v>1</v>
      </c>
      <c r="F238" s="28">
        <f>'2012'!S40</f>
        <v>1</v>
      </c>
      <c r="G238" s="28">
        <f>'2012'!T40</f>
        <v>12</v>
      </c>
      <c r="H238" s="28">
        <f>'2012'!U40</f>
        <v>7</v>
      </c>
      <c r="I238" s="28">
        <f>'2012'!V40</f>
        <v>49</v>
      </c>
      <c r="J238" s="28">
        <f>'2012'!W40</f>
        <v>-42</v>
      </c>
      <c r="K238" s="28">
        <f>'2012'!X40</f>
        <v>4</v>
      </c>
      <c r="M238" s="9"/>
    </row>
    <row r="239" spans="1:13" x14ac:dyDescent="0.25">
      <c r="A239" s="75">
        <v>2012</v>
      </c>
      <c r="B239" s="28">
        <f>'2012'!N41</f>
        <v>32</v>
      </c>
      <c r="C239" s="28" t="str">
        <f>'2012'!P41</f>
        <v>SWOS-Hool</v>
      </c>
      <c r="D239" s="28">
        <f>'2012'!Q41</f>
        <v>14</v>
      </c>
      <c r="E239" s="28">
        <f>'2012'!R41</f>
        <v>1</v>
      </c>
      <c r="F239" s="28">
        <f>'2012'!S41</f>
        <v>0</v>
      </c>
      <c r="G239" s="28">
        <f>'2012'!T41</f>
        <v>13</v>
      </c>
      <c r="H239" s="28">
        <f>'2012'!U41</f>
        <v>4</v>
      </c>
      <c r="I239" s="28">
        <f>'2012'!V41</f>
        <v>77</v>
      </c>
      <c r="J239" s="28">
        <f>'2012'!W41</f>
        <v>-73</v>
      </c>
      <c r="K239" s="28">
        <f>'2012'!X41</f>
        <v>3</v>
      </c>
      <c r="M239" s="9"/>
    </row>
    <row r="240" spans="1:13" x14ac:dyDescent="0.25">
      <c r="A240" s="75">
        <v>2012</v>
      </c>
      <c r="B240" s="28">
        <f>'2012'!N42</f>
        <v>33</v>
      </c>
      <c r="C240" s="28" t="str">
        <f>'2012'!P42</f>
        <v>Thomas</v>
      </c>
      <c r="D240" s="28">
        <f>'2012'!Q42</f>
        <v>12</v>
      </c>
      <c r="E240" s="28">
        <f>'2012'!R42</f>
        <v>2</v>
      </c>
      <c r="F240" s="28">
        <f>'2012'!S42</f>
        <v>2</v>
      </c>
      <c r="G240" s="28">
        <f>'2012'!T42</f>
        <v>8</v>
      </c>
      <c r="H240" s="28">
        <f>'2012'!U42</f>
        <v>10</v>
      </c>
      <c r="I240" s="28">
        <f>'2012'!V42</f>
        <v>35</v>
      </c>
      <c r="J240" s="28">
        <f>'2012'!W42</f>
        <v>-25</v>
      </c>
      <c r="K240" s="28">
        <f>'2012'!X42</f>
        <v>8</v>
      </c>
      <c r="M240" s="9"/>
    </row>
    <row r="241" spans="1:13" x14ac:dyDescent="0.25">
      <c r="A241" s="75">
        <v>2012</v>
      </c>
      <c r="B241" s="28">
        <f>'2012'!N43</f>
        <v>34</v>
      </c>
      <c r="C241" s="28" t="str">
        <f>'2012'!P43</f>
        <v>St. Vitus</v>
      </c>
      <c r="D241" s="28">
        <f>'2012'!Q43</f>
        <v>12</v>
      </c>
      <c r="E241" s="28">
        <f>'2012'!R43</f>
        <v>2</v>
      </c>
      <c r="F241" s="28">
        <f>'2012'!S43</f>
        <v>1</v>
      </c>
      <c r="G241" s="28">
        <f>'2012'!T43</f>
        <v>9</v>
      </c>
      <c r="H241" s="28">
        <f>'2012'!U43</f>
        <v>11</v>
      </c>
      <c r="I241" s="28">
        <f>'2012'!V43</f>
        <v>30</v>
      </c>
      <c r="J241" s="28">
        <f>'2012'!W43</f>
        <v>-19</v>
      </c>
      <c r="K241" s="28">
        <f>'2012'!X43</f>
        <v>7</v>
      </c>
      <c r="M241" s="9"/>
    </row>
    <row r="242" spans="1:13" x14ac:dyDescent="0.25">
      <c r="A242" s="75">
        <v>2012</v>
      </c>
      <c r="B242" s="28">
        <f>'2012'!N44</f>
        <v>35</v>
      </c>
      <c r="C242" s="28" t="str">
        <f>'2012'!P44</f>
        <v>Pspin</v>
      </c>
      <c r="D242" s="28">
        <f>'2012'!Q44</f>
        <v>12</v>
      </c>
      <c r="E242" s="28">
        <f>'2012'!R44</f>
        <v>1</v>
      </c>
      <c r="F242" s="28">
        <f>'2012'!S44</f>
        <v>2</v>
      </c>
      <c r="G242" s="28">
        <f>'2012'!T44</f>
        <v>9</v>
      </c>
      <c r="H242" s="28">
        <f>'2012'!U44</f>
        <v>7</v>
      </c>
      <c r="I242" s="28">
        <f>'2012'!V44</f>
        <v>35</v>
      </c>
      <c r="J242" s="28">
        <f>'2012'!W44</f>
        <v>-28</v>
      </c>
      <c r="K242" s="28">
        <f>'2012'!X44</f>
        <v>5</v>
      </c>
      <c r="M242" s="9"/>
    </row>
    <row r="243" spans="1:13" x14ac:dyDescent="0.25">
      <c r="A243" s="75">
        <v>2012</v>
      </c>
      <c r="B243" s="28">
        <f>'2012'!N45</f>
        <v>36</v>
      </c>
      <c r="C243" s="28" t="str">
        <f>'2012'!P45</f>
        <v>Zero</v>
      </c>
      <c r="D243" s="28">
        <f>'2012'!Q45</f>
        <v>12</v>
      </c>
      <c r="E243" s="28">
        <f>'2012'!R45</f>
        <v>1</v>
      </c>
      <c r="F243" s="28">
        <f>'2012'!S45</f>
        <v>1</v>
      </c>
      <c r="G243" s="28">
        <f>'2012'!T45</f>
        <v>10</v>
      </c>
      <c r="H243" s="28">
        <f>'2012'!U45</f>
        <v>6</v>
      </c>
      <c r="I243" s="28">
        <f>'2012'!V45</f>
        <v>46</v>
      </c>
      <c r="J243" s="28">
        <f>'2012'!W45</f>
        <v>-40</v>
      </c>
      <c r="K243" s="28">
        <f>'2012'!X45</f>
        <v>4</v>
      </c>
      <c r="M243" s="9"/>
    </row>
    <row r="244" spans="1:13" x14ac:dyDescent="0.25">
      <c r="A244" s="75">
        <v>2013</v>
      </c>
      <c r="B244" s="22">
        <f>'2013'!N10</f>
        <v>1</v>
      </c>
      <c r="C244" s="28" t="str">
        <f>'2013'!P10</f>
        <v>ALI</v>
      </c>
      <c r="D244" s="28">
        <f>'2013'!Q10</f>
        <v>26</v>
      </c>
      <c r="E244" s="28">
        <f>'2013'!R10</f>
        <v>18</v>
      </c>
      <c r="F244" s="28">
        <f>'2013'!S10</f>
        <v>5</v>
      </c>
      <c r="G244" s="28">
        <f>'2013'!T10</f>
        <v>3</v>
      </c>
      <c r="H244" s="28">
        <f>'2013'!U10</f>
        <v>88</v>
      </c>
      <c r="I244" s="28">
        <f>'2013'!V10</f>
        <v>31</v>
      </c>
      <c r="J244" s="28">
        <f>'2013'!W10</f>
        <v>57</v>
      </c>
      <c r="K244" s="28">
        <f>'2013'!X10</f>
        <v>59</v>
      </c>
      <c r="M244" s="9"/>
    </row>
    <row r="245" spans="1:13" x14ac:dyDescent="0.25">
      <c r="A245" s="75">
        <v>2013</v>
      </c>
      <c r="B245" s="28">
        <f>'2013'!N11</f>
        <v>2</v>
      </c>
      <c r="C245" s="28" t="str">
        <f>'2013'!P11</f>
        <v>Blazej_Bdg</v>
      </c>
      <c r="D245" s="28">
        <f>'2013'!Q11</f>
        <v>22</v>
      </c>
      <c r="E245" s="28">
        <f>'2013'!R11</f>
        <v>19</v>
      </c>
      <c r="F245" s="28">
        <f>'2013'!S11</f>
        <v>2</v>
      </c>
      <c r="G245" s="28">
        <f>'2013'!T11</f>
        <v>1</v>
      </c>
      <c r="H245" s="28">
        <f>'2013'!U11</f>
        <v>62</v>
      </c>
      <c r="I245" s="28">
        <f>'2013'!V11</f>
        <v>12</v>
      </c>
      <c r="J245" s="28">
        <f>'2013'!W11</f>
        <v>50</v>
      </c>
      <c r="K245" s="28">
        <f>'2013'!X11</f>
        <v>59</v>
      </c>
      <c r="M245" s="9"/>
    </row>
    <row r="246" spans="1:13" x14ac:dyDescent="0.25">
      <c r="A246" s="75">
        <v>2013</v>
      </c>
      <c r="B246" s="28">
        <f>'2013'!N12</f>
        <v>3</v>
      </c>
      <c r="C246" s="28" t="str">
        <f>'2013'!P12</f>
        <v>Marin Parushev</v>
      </c>
      <c r="D246" s="28">
        <f>'2013'!Q12</f>
        <v>26</v>
      </c>
      <c r="E246" s="28">
        <f>'2013'!R12</f>
        <v>16</v>
      </c>
      <c r="F246" s="28">
        <f>'2013'!S12</f>
        <v>6</v>
      </c>
      <c r="G246" s="28">
        <f>'2013'!T12</f>
        <v>4</v>
      </c>
      <c r="H246" s="28">
        <f>'2013'!U12</f>
        <v>70</v>
      </c>
      <c r="I246" s="28">
        <f>'2013'!V12</f>
        <v>29</v>
      </c>
      <c r="J246" s="28">
        <f>'2013'!W12</f>
        <v>41</v>
      </c>
      <c r="K246" s="28">
        <f>'2013'!X12</f>
        <v>54</v>
      </c>
      <c r="M246" s="9"/>
    </row>
    <row r="247" spans="1:13" x14ac:dyDescent="0.25">
      <c r="A247" s="75">
        <v>2013</v>
      </c>
      <c r="B247" s="28">
        <f>'2013'!N13</f>
        <v>4</v>
      </c>
      <c r="C247" s="28" t="str">
        <f>'2013'!P13</f>
        <v>bobbiebobras</v>
      </c>
      <c r="D247" s="28">
        <f>'2013'!Q13</f>
        <v>26</v>
      </c>
      <c r="E247" s="28">
        <f>'2013'!R13</f>
        <v>16</v>
      </c>
      <c r="F247" s="28">
        <f>'2013'!S13</f>
        <v>7</v>
      </c>
      <c r="G247" s="28">
        <f>'2013'!T13</f>
        <v>3</v>
      </c>
      <c r="H247" s="28">
        <f>'2013'!U13</f>
        <v>77</v>
      </c>
      <c r="I247" s="28">
        <f>'2013'!V13</f>
        <v>35</v>
      </c>
      <c r="J247" s="28">
        <f>'2013'!W13</f>
        <v>42</v>
      </c>
      <c r="K247" s="28">
        <f>'2013'!X13</f>
        <v>55</v>
      </c>
      <c r="M247" s="9"/>
    </row>
    <row r="248" spans="1:13" x14ac:dyDescent="0.25">
      <c r="A248" s="75">
        <v>2013</v>
      </c>
      <c r="B248" s="28">
        <f>'2013'!N14</f>
        <v>5</v>
      </c>
      <c r="C248" s="28" t="str">
        <f>'2013'!P14</f>
        <v>Playaveli</v>
      </c>
      <c r="D248" s="28">
        <f>'2013'!Q14</f>
        <v>20</v>
      </c>
      <c r="E248" s="28">
        <f>'2013'!R14</f>
        <v>14</v>
      </c>
      <c r="F248" s="28">
        <f>'2013'!S14</f>
        <v>3</v>
      </c>
      <c r="G248" s="28">
        <f>'2013'!T14</f>
        <v>3</v>
      </c>
      <c r="H248" s="28">
        <f>'2013'!U14</f>
        <v>56</v>
      </c>
      <c r="I248" s="28">
        <f>'2013'!V14</f>
        <v>18</v>
      </c>
      <c r="J248" s="28">
        <f>'2013'!W14</f>
        <v>38</v>
      </c>
      <c r="K248" s="28">
        <f>'2013'!X14</f>
        <v>45</v>
      </c>
      <c r="M248" s="9"/>
    </row>
    <row r="249" spans="1:13" x14ac:dyDescent="0.25">
      <c r="A249" s="75">
        <v>2013</v>
      </c>
      <c r="B249" s="28">
        <f>'2013'!N15</f>
        <v>6</v>
      </c>
      <c r="C249" s="28" t="str">
        <f>'2013'!P15</f>
        <v>sanek</v>
      </c>
      <c r="D249" s="28">
        <f>'2013'!Q15</f>
        <v>20</v>
      </c>
      <c r="E249" s="28">
        <f>'2013'!R15</f>
        <v>13</v>
      </c>
      <c r="F249" s="28">
        <f>'2013'!S15</f>
        <v>4</v>
      </c>
      <c r="G249" s="28">
        <f>'2013'!T15</f>
        <v>3</v>
      </c>
      <c r="H249" s="28">
        <f>'2013'!U15</f>
        <v>54</v>
      </c>
      <c r="I249" s="28">
        <f>'2013'!V15</f>
        <v>27</v>
      </c>
      <c r="J249" s="28">
        <f>'2013'!W15</f>
        <v>27</v>
      </c>
      <c r="K249" s="28">
        <f>'2013'!X15</f>
        <v>43</v>
      </c>
      <c r="M249" s="9"/>
    </row>
    <row r="250" spans="1:13" x14ac:dyDescent="0.25">
      <c r="A250" s="75">
        <v>2013</v>
      </c>
      <c r="B250" s="28">
        <f>'2013'!N16</f>
        <v>7</v>
      </c>
      <c r="C250" s="28" t="str">
        <f>'2013'!P16</f>
        <v>lobo</v>
      </c>
      <c r="D250" s="28">
        <f>'2013'!Q16</f>
        <v>18</v>
      </c>
      <c r="E250" s="28">
        <f>'2013'!R16</f>
        <v>10</v>
      </c>
      <c r="F250" s="28">
        <f>'2013'!S16</f>
        <v>2</v>
      </c>
      <c r="G250" s="28">
        <f>'2013'!T16</f>
        <v>6</v>
      </c>
      <c r="H250" s="28">
        <f>'2013'!U16</f>
        <v>48</v>
      </c>
      <c r="I250" s="28">
        <f>'2013'!V16</f>
        <v>35</v>
      </c>
      <c r="J250" s="28">
        <f>'2013'!W16</f>
        <v>13</v>
      </c>
      <c r="K250" s="28">
        <f>'2013'!X16</f>
        <v>32</v>
      </c>
      <c r="M250" s="9"/>
    </row>
    <row r="251" spans="1:13" x14ac:dyDescent="0.25">
      <c r="A251" s="75">
        <v>2013</v>
      </c>
      <c r="B251" s="28">
        <f>'2013'!N17</f>
        <v>8</v>
      </c>
      <c r="C251" s="28" t="str">
        <f>'2013'!P17</f>
        <v>Hawkz</v>
      </c>
      <c r="D251" s="28">
        <f>'2013'!Q17</f>
        <v>22</v>
      </c>
      <c r="E251" s="28">
        <f>'2013'!R17</f>
        <v>10</v>
      </c>
      <c r="F251" s="28">
        <f>'2013'!S17</f>
        <v>7</v>
      </c>
      <c r="G251" s="28">
        <f>'2013'!T17</f>
        <v>5</v>
      </c>
      <c r="H251" s="28">
        <f>'2013'!U17</f>
        <v>48</v>
      </c>
      <c r="I251" s="28">
        <f>'2013'!V17</f>
        <v>35</v>
      </c>
      <c r="J251" s="28">
        <f>'2013'!W17</f>
        <v>13</v>
      </c>
      <c r="K251" s="28">
        <f>'2013'!X17</f>
        <v>37</v>
      </c>
      <c r="M251" s="9"/>
    </row>
    <row r="252" spans="1:13" x14ac:dyDescent="0.25">
      <c r="A252" s="75">
        <v>2013</v>
      </c>
      <c r="B252" s="28">
        <f>'2013'!N18</f>
        <v>9</v>
      </c>
      <c r="C252" s="28" t="str">
        <f>'2013'!P18</f>
        <v>djowGer</v>
      </c>
      <c r="D252" s="28">
        <f>'2013'!Q18</f>
        <v>18</v>
      </c>
      <c r="E252" s="28">
        <f>'2013'!R18</f>
        <v>13</v>
      </c>
      <c r="F252" s="28">
        <f>'2013'!S18</f>
        <v>2</v>
      </c>
      <c r="G252" s="28">
        <f>'2013'!T18</f>
        <v>3</v>
      </c>
      <c r="H252" s="28">
        <f>'2013'!U18</f>
        <v>51</v>
      </c>
      <c r="I252" s="28">
        <f>'2013'!V18</f>
        <v>19</v>
      </c>
      <c r="J252" s="28">
        <f>'2013'!W18</f>
        <v>32</v>
      </c>
      <c r="K252" s="28">
        <f>'2013'!X18</f>
        <v>41</v>
      </c>
      <c r="M252" s="9"/>
    </row>
    <row r="253" spans="1:13" x14ac:dyDescent="0.25">
      <c r="A253" s="75">
        <v>2013</v>
      </c>
      <c r="B253" s="28">
        <f>'2013'!N19</f>
        <v>10</v>
      </c>
      <c r="C253" s="28" t="str">
        <f>'2013'!P19</f>
        <v>Bomb</v>
      </c>
      <c r="D253" s="28">
        <f>'2013'!Q19</f>
        <v>18</v>
      </c>
      <c r="E253" s="28">
        <f>'2013'!R19</f>
        <v>9</v>
      </c>
      <c r="F253" s="28">
        <f>'2013'!S19</f>
        <v>6</v>
      </c>
      <c r="G253" s="28">
        <f>'2013'!T19</f>
        <v>3</v>
      </c>
      <c r="H253" s="28">
        <f>'2013'!U19</f>
        <v>39</v>
      </c>
      <c r="I253" s="28">
        <f>'2013'!V19</f>
        <v>25</v>
      </c>
      <c r="J253" s="28">
        <f>'2013'!W19</f>
        <v>14</v>
      </c>
      <c r="K253" s="28">
        <f>'2013'!X19</f>
        <v>33</v>
      </c>
      <c r="M253" s="9"/>
    </row>
    <row r="254" spans="1:13" x14ac:dyDescent="0.25">
      <c r="A254" s="75">
        <v>2013</v>
      </c>
      <c r="B254" s="28">
        <f>'2013'!N20</f>
        <v>11</v>
      </c>
      <c r="C254" s="28" t="str">
        <f>'2013'!P20</f>
        <v>Foka</v>
      </c>
      <c r="D254" s="28">
        <f>'2013'!Q20</f>
        <v>20</v>
      </c>
      <c r="E254" s="28">
        <f>'2013'!R20</f>
        <v>11</v>
      </c>
      <c r="F254" s="28">
        <f>'2013'!S20</f>
        <v>4</v>
      </c>
      <c r="G254" s="28">
        <f>'2013'!T20</f>
        <v>5</v>
      </c>
      <c r="H254" s="28">
        <f>'2013'!U20</f>
        <v>64</v>
      </c>
      <c r="I254" s="28">
        <f>'2013'!V20</f>
        <v>36</v>
      </c>
      <c r="J254" s="28">
        <f>'2013'!W20</f>
        <v>28</v>
      </c>
      <c r="K254" s="28">
        <f>'2013'!X20</f>
        <v>37</v>
      </c>
      <c r="M254" s="9"/>
    </row>
    <row r="255" spans="1:13" x14ac:dyDescent="0.25">
      <c r="A255" s="75">
        <v>2013</v>
      </c>
      <c r="B255" s="28">
        <f>'2013'!N21</f>
        <v>12</v>
      </c>
      <c r="C255" s="28" t="str">
        <f>'2013'!P21</f>
        <v>andib</v>
      </c>
      <c r="D255" s="28">
        <f>'2013'!Q21</f>
        <v>22</v>
      </c>
      <c r="E255" s="28">
        <f>'2013'!R21</f>
        <v>9</v>
      </c>
      <c r="F255" s="28">
        <f>'2013'!S21</f>
        <v>9</v>
      </c>
      <c r="G255" s="28">
        <f>'2013'!T21</f>
        <v>4</v>
      </c>
      <c r="H255" s="28">
        <f>'2013'!U21</f>
        <v>41</v>
      </c>
      <c r="I255" s="28">
        <f>'2013'!V21</f>
        <v>33</v>
      </c>
      <c r="J255" s="28">
        <f>'2013'!W21</f>
        <v>8</v>
      </c>
      <c r="K255" s="28">
        <f>'2013'!X21</f>
        <v>36</v>
      </c>
      <c r="M255" s="9"/>
    </row>
    <row r="256" spans="1:13" x14ac:dyDescent="0.25">
      <c r="A256" s="75">
        <v>2013</v>
      </c>
      <c r="B256" s="28">
        <f>'2013'!N22</f>
        <v>13</v>
      </c>
      <c r="C256" s="28" t="str">
        <f>'2013'!P22</f>
        <v>paczek</v>
      </c>
      <c r="D256" s="28">
        <f>'2013'!Q22</f>
        <v>20</v>
      </c>
      <c r="E256" s="28">
        <f>'2013'!R22</f>
        <v>10</v>
      </c>
      <c r="F256" s="28">
        <f>'2013'!S22</f>
        <v>2</v>
      </c>
      <c r="G256" s="28">
        <f>'2013'!T22</f>
        <v>8</v>
      </c>
      <c r="H256" s="28">
        <f>'2013'!U22</f>
        <v>52</v>
      </c>
      <c r="I256" s="28">
        <f>'2013'!V22</f>
        <v>42</v>
      </c>
      <c r="J256" s="28">
        <f>'2013'!W22</f>
        <v>10</v>
      </c>
      <c r="K256" s="28">
        <f>'2013'!X22</f>
        <v>32</v>
      </c>
      <c r="M256" s="9"/>
    </row>
    <row r="257" spans="1:13" x14ac:dyDescent="0.25">
      <c r="A257" s="75">
        <v>2013</v>
      </c>
      <c r="B257" s="28">
        <f>'2013'!N23</f>
        <v>14</v>
      </c>
      <c r="C257" s="28" t="str">
        <f>'2013'!P23</f>
        <v>ElMichaJ</v>
      </c>
      <c r="D257" s="28">
        <f>'2013'!Q23</f>
        <v>20</v>
      </c>
      <c r="E257" s="28">
        <f>'2013'!R23</f>
        <v>10</v>
      </c>
      <c r="F257" s="28">
        <f>'2013'!S23</f>
        <v>1</v>
      </c>
      <c r="G257" s="28">
        <f>'2013'!T23</f>
        <v>9</v>
      </c>
      <c r="H257" s="28">
        <f>'2013'!U23</f>
        <v>39</v>
      </c>
      <c r="I257" s="28">
        <f>'2013'!V23</f>
        <v>28</v>
      </c>
      <c r="J257" s="28">
        <f>'2013'!W23</f>
        <v>11</v>
      </c>
      <c r="K257" s="28">
        <f>'2013'!X23</f>
        <v>31</v>
      </c>
      <c r="M257" s="9"/>
    </row>
    <row r="258" spans="1:13" x14ac:dyDescent="0.25">
      <c r="A258" s="75">
        <v>2013</v>
      </c>
      <c r="B258" s="28">
        <f>'2013'!N24</f>
        <v>15</v>
      </c>
      <c r="C258" s="28" t="str">
        <f>'2013'!P24</f>
        <v>AndYpsilon</v>
      </c>
      <c r="D258" s="28">
        <f>'2013'!Q24</f>
        <v>20</v>
      </c>
      <c r="E258" s="28">
        <f>'2013'!R24</f>
        <v>9</v>
      </c>
      <c r="F258" s="28">
        <f>'2013'!S24</f>
        <v>2</v>
      </c>
      <c r="G258" s="28">
        <f>'2013'!T24</f>
        <v>9</v>
      </c>
      <c r="H258" s="28">
        <f>'2013'!U24</f>
        <v>52</v>
      </c>
      <c r="I258" s="28">
        <f>'2013'!V24</f>
        <v>41</v>
      </c>
      <c r="J258" s="28">
        <f>'2013'!W24</f>
        <v>11</v>
      </c>
      <c r="K258" s="28">
        <f>'2013'!X24</f>
        <v>29</v>
      </c>
      <c r="M258" s="9"/>
    </row>
    <row r="259" spans="1:13" x14ac:dyDescent="0.25">
      <c r="A259" s="75">
        <v>2013</v>
      </c>
      <c r="B259" s="28">
        <f>'2013'!N25</f>
        <v>16</v>
      </c>
      <c r="C259" s="28" t="str">
        <f>'2013'!P25</f>
        <v>postlarval</v>
      </c>
      <c r="D259" s="28">
        <f>'2013'!Q25</f>
        <v>20</v>
      </c>
      <c r="E259" s="28">
        <f>'2013'!R25</f>
        <v>5</v>
      </c>
      <c r="F259" s="28">
        <f>'2013'!S25</f>
        <v>5</v>
      </c>
      <c r="G259" s="28">
        <f>'2013'!T25</f>
        <v>10</v>
      </c>
      <c r="H259" s="28">
        <f>'2013'!U25</f>
        <v>32</v>
      </c>
      <c r="I259" s="28">
        <f>'2013'!V25</f>
        <v>45</v>
      </c>
      <c r="J259" s="28">
        <f>'2013'!W25</f>
        <v>-13</v>
      </c>
      <c r="K259" s="28">
        <f>'2013'!X25</f>
        <v>20</v>
      </c>
      <c r="M259" s="9"/>
    </row>
    <row r="260" spans="1:13" x14ac:dyDescent="0.25">
      <c r="A260" s="75">
        <v>2013</v>
      </c>
      <c r="B260" s="28">
        <f>'2013'!N26</f>
        <v>17</v>
      </c>
      <c r="C260" s="28" t="str">
        <f>'2013'!P26</f>
        <v>Dennis</v>
      </c>
      <c r="D260" s="28">
        <f>'2013'!Q26</f>
        <v>20</v>
      </c>
      <c r="E260" s="28">
        <f>'2013'!R26</f>
        <v>9</v>
      </c>
      <c r="F260" s="28">
        <f>'2013'!S26</f>
        <v>4</v>
      </c>
      <c r="G260" s="28">
        <f>'2013'!T26</f>
        <v>7</v>
      </c>
      <c r="H260" s="28">
        <f>'2013'!U26</f>
        <v>44</v>
      </c>
      <c r="I260" s="28">
        <f>'2013'!V26</f>
        <v>34</v>
      </c>
      <c r="J260" s="28">
        <f>'2013'!W26</f>
        <v>10</v>
      </c>
      <c r="K260" s="28">
        <f>'2013'!X26</f>
        <v>31</v>
      </c>
      <c r="M260" s="9"/>
    </row>
    <row r="261" spans="1:13" x14ac:dyDescent="0.25">
      <c r="A261" s="75">
        <v>2013</v>
      </c>
      <c r="B261" s="28">
        <f>'2013'!N27</f>
        <v>18</v>
      </c>
      <c r="C261" s="28" t="str">
        <f>'2013'!P27</f>
        <v>xflea</v>
      </c>
      <c r="D261" s="28">
        <f>'2013'!Q27</f>
        <v>18</v>
      </c>
      <c r="E261" s="28">
        <f>'2013'!R27</f>
        <v>8</v>
      </c>
      <c r="F261" s="28">
        <f>'2013'!S27</f>
        <v>3</v>
      </c>
      <c r="G261" s="28">
        <f>'2013'!T27</f>
        <v>7</v>
      </c>
      <c r="H261" s="28">
        <f>'2013'!U27</f>
        <v>32</v>
      </c>
      <c r="I261" s="28">
        <f>'2013'!V27</f>
        <v>31</v>
      </c>
      <c r="J261" s="28">
        <f>'2013'!W27</f>
        <v>1</v>
      </c>
      <c r="K261" s="28">
        <f>'2013'!X27</f>
        <v>27</v>
      </c>
      <c r="M261" s="9"/>
    </row>
    <row r="262" spans="1:13" x14ac:dyDescent="0.25">
      <c r="A262" s="75">
        <v>2013</v>
      </c>
      <c r="B262" s="28">
        <f>'2013'!N28</f>
        <v>19</v>
      </c>
      <c r="C262" s="28" t="str">
        <f>'2013'!P28</f>
        <v>Schulle</v>
      </c>
      <c r="D262" s="28">
        <f>'2013'!Q28</f>
        <v>16</v>
      </c>
      <c r="E262" s="28">
        <f>'2013'!R28</f>
        <v>7</v>
      </c>
      <c r="F262" s="28">
        <f>'2013'!S28</f>
        <v>2</v>
      </c>
      <c r="G262" s="28">
        <f>'2013'!T28</f>
        <v>7</v>
      </c>
      <c r="H262" s="28">
        <f>'2013'!U28</f>
        <v>33</v>
      </c>
      <c r="I262" s="28">
        <f>'2013'!V28</f>
        <v>29</v>
      </c>
      <c r="J262" s="28">
        <f>'2013'!W28</f>
        <v>4</v>
      </c>
      <c r="K262" s="28">
        <f>'2013'!X28</f>
        <v>23</v>
      </c>
      <c r="M262" s="9"/>
    </row>
    <row r="263" spans="1:13" x14ac:dyDescent="0.25">
      <c r="A263" s="75">
        <v>2013</v>
      </c>
      <c r="B263" s="28">
        <f>'2013'!N29</f>
        <v>20</v>
      </c>
      <c r="C263" s="28" t="str">
        <f>'2013'!P29</f>
        <v>Klaris</v>
      </c>
      <c r="D263" s="28">
        <f>'2013'!Q29</f>
        <v>18</v>
      </c>
      <c r="E263" s="28">
        <f>'2013'!R29</f>
        <v>6</v>
      </c>
      <c r="F263" s="28">
        <f>'2013'!S29</f>
        <v>5</v>
      </c>
      <c r="G263" s="28">
        <f>'2013'!T29</f>
        <v>7</v>
      </c>
      <c r="H263" s="28">
        <f>'2013'!U29</f>
        <v>39</v>
      </c>
      <c r="I263" s="28">
        <f>'2013'!V29</f>
        <v>41</v>
      </c>
      <c r="J263" s="28">
        <f>'2013'!W29</f>
        <v>-2</v>
      </c>
      <c r="K263" s="28">
        <f>'2013'!X29</f>
        <v>23</v>
      </c>
      <c r="M263" s="9"/>
    </row>
    <row r="264" spans="1:13" x14ac:dyDescent="0.25">
      <c r="A264" s="75">
        <v>2013</v>
      </c>
      <c r="B264" s="28">
        <f>'2013'!N30</f>
        <v>21</v>
      </c>
      <c r="C264" s="28" t="str">
        <f>'2013'!P30</f>
        <v>Pallister</v>
      </c>
      <c r="D264" s="28">
        <f>'2013'!Q30</f>
        <v>18</v>
      </c>
      <c r="E264" s="28">
        <f>'2013'!R30</f>
        <v>6</v>
      </c>
      <c r="F264" s="28">
        <f>'2013'!S30</f>
        <v>5</v>
      </c>
      <c r="G264" s="28">
        <f>'2013'!T30</f>
        <v>7</v>
      </c>
      <c r="H264" s="28">
        <f>'2013'!U30</f>
        <v>29</v>
      </c>
      <c r="I264" s="28">
        <f>'2013'!V30</f>
        <v>38</v>
      </c>
      <c r="J264" s="28">
        <f>'2013'!W30</f>
        <v>-9</v>
      </c>
      <c r="K264" s="28">
        <f>'2013'!X30</f>
        <v>23</v>
      </c>
      <c r="M264" s="9"/>
    </row>
    <row r="265" spans="1:13" x14ac:dyDescent="0.25">
      <c r="A265" s="75">
        <v>2013</v>
      </c>
      <c r="B265" s="28">
        <f>'2013'!N31</f>
        <v>22</v>
      </c>
      <c r="C265" s="28" t="str">
        <f>'2013'!P31</f>
        <v>bromberg</v>
      </c>
      <c r="D265" s="28">
        <f>'2013'!Q31</f>
        <v>18</v>
      </c>
      <c r="E265" s="28">
        <f>'2013'!R31</f>
        <v>6</v>
      </c>
      <c r="F265" s="28">
        <f>'2013'!S31</f>
        <v>4</v>
      </c>
      <c r="G265" s="28">
        <f>'2013'!T31</f>
        <v>8</v>
      </c>
      <c r="H265" s="28">
        <f>'2013'!U31</f>
        <v>35</v>
      </c>
      <c r="I265" s="28">
        <f>'2013'!V31</f>
        <v>39</v>
      </c>
      <c r="J265" s="28">
        <f>'2013'!W31</f>
        <v>-4</v>
      </c>
      <c r="K265" s="28">
        <f>'2013'!X31</f>
        <v>22</v>
      </c>
      <c r="M265" s="9"/>
    </row>
    <row r="266" spans="1:13" x14ac:dyDescent="0.25">
      <c r="A266" s="75">
        <v>2013</v>
      </c>
      <c r="B266" s="28">
        <f>'2013'!N32</f>
        <v>23</v>
      </c>
      <c r="C266" s="28" t="str">
        <f>'2013'!P32</f>
        <v>MadsHilde</v>
      </c>
      <c r="D266" s="28">
        <f>'2013'!Q32</f>
        <v>16</v>
      </c>
      <c r="E266" s="28">
        <f>'2013'!R32</f>
        <v>3</v>
      </c>
      <c r="F266" s="28">
        <f>'2013'!S32</f>
        <v>3</v>
      </c>
      <c r="G266" s="28">
        <f>'2013'!T32</f>
        <v>10</v>
      </c>
      <c r="H266" s="28">
        <f>'2013'!U32</f>
        <v>17</v>
      </c>
      <c r="I266" s="28">
        <f>'2013'!V32</f>
        <v>36</v>
      </c>
      <c r="J266" s="28">
        <f>'2013'!W32</f>
        <v>-19</v>
      </c>
      <c r="K266" s="28">
        <f>'2013'!X32</f>
        <v>12</v>
      </c>
      <c r="M266" s="9"/>
    </row>
    <row r="267" spans="1:13" x14ac:dyDescent="0.25">
      <c r="A267" s="75">
        <v>2013</v>
      </c>
      <c r="B267" s="28">
        <f>'2013'!N33</f>
        <v>24</v>
      </c>
      <c r="C267" s="28" t="str">
        <f>'2013'!P33</f>
        <v>dior</v>
      </c>
      <c r="D267" s="28">
        <f>'2013'!Q33</f>
        <v>18</v>
      </c>
      <c r="E267" s="28">
        <f>'2013'!R33</f>
        <v>3</v>
      </c>
      <c r="F267" s="28">
        <f>'2013'!S33</f>
        <v>4</v>
      </c>
      <c r="G267" s="28">
        <f>'2013'!T33</f>
        <v>11</v>
      </c>
      <c r="H267" s="28">
        <f>'2013'!U33</f>
        <v>27</v>
      </c>
      <c r="I267" s="28">
        <f>'2013'!V33</f>
        <v>52</v>
      </c>
      <c r="J267" s="28">
        <f>'2013'!W33</f>
        <v>-25</v>
      </c>
      <c r="K267" s="28">
        <f>'2013'!X33</f>
        <v>13</v>
      </c>
      <c r="M267" s="9"/>
    </row>
    <row r="268" spans="1:13" x14ac:dyDescent="0.25">
      <c r="A268" s="75">
        <v>2013</v>
      </c>
      <c r="B268" s="28">
        <f>'2013'!N34</f>
        <v>25</v>
      </c>
      <c r="C268" s="28" t="str">
        <f>'2013'!P34</f>
        <v>reentier</v>
      </c>
      <c r="D268" s="28">
        <f>'2013'!Q34</f>
        <v>16</v>
      </c>
      <c r="E268" s="28">
        <f>'2013'!R34</f>
        <v>5</v>
      </c>
      <c r="F268" s="28">
        <f>'2013'!S34</f>
        <v>1</v>
      </c>
      <c r="G268" s="28">
        <f>'2013'!T34</f>
        <v>10</v>
      </c>
      <c r="H268" s="28">
        <f>'2013'!U34</f>
        <v>24</v>
      </c>
      <c r="I268" s="28">
        <f>'2013'!V34</f>
        <v>36</v>
      </c>
      <c r="J268" s="28">
        <f>'2013'!W34</f>
        <v>-12</v>
      </c>
      <c r="K268" s="28">
        <f>'2013'!X34</f>
        <v>16</v>
      </c>
      <c r="M268" s="9"/>
    </row>
    <row r="269" spans="1:13" x14ac:dyDescent="0.25">
      <c r="A269" s="75">
        <v>2013</v>
      </c>
      <c r="B269" s="28">
        <f>'2013'!N35</f>
        <v>26</v>
      </c>
      <c r="C269" s="28" t="str">
        <f>'2013'!P35</f>
        <v>HeinAir</v>
      </c>
      <c r="D269" s="28">
        <f>'2013'!Q35</f>
        <v>16</v>
      </c>
      <c r="E269" s="28">
        <f>'2013'!R35</f>
        <v>4</v>
      </c>
      <c r="F269" s="28">
        <f>'2013'!S35</f>
        <v>2</v>
      </c>
      <c r="G269" s="28">
        <f>'2013'!T35</f>
        <v>10</v>
      </c>
      <c r="H269" s="28">
        <f>'2013'!U35</f>
        <v>19</v>
      </c>
      <c r="I269" s="28">
        <f>'2013'!V35</f>
        <v>40</v>
      </c>
      <c r="J269" s="28">
        <f>'2013'!W35</f>
        <v>-21</v>
      </c>
      <c r="K269" s="28">
        <f>'2013'!X35</f>
        <v>14</v>
      </c>
      <c r="M269" s="9"/>
    </row>
    <row r="270" spans="1:13" x14ac:dyDescent="0.25">
      <c r="A270" s="75">
        <v>2013</v>
      </c>
      <c r="B270" s="28">
        <f>'2013'!N36</f>
        <v>27</v>
      </c>
      <c r="C270" s="28" t="str">
        <f>'2013'!P36</f>
        <v>St. Vitus</v>
      </c>
      <c r="D270" s="28">
        <f>'2013'!Q36</f>
        <v>14</v>
      </c>
      <c r="E270" s="28">
        <f>'2013'!R36</f>
        <v>3</v>
      </c>
      <c r="F270" s="28">
        <f>'2013'!S36</f>
        <v>2</v>
      </c>
      <c r="G270" s="28">
        <f>'2013'!T36</f>
        <v>9</v>
      </c>
      <c r="H270" s="28">
        <f>'2013'!U36</f>
        <v>16</v>
      </c>
      <c r="I270" s="28">
        <f>'2013'!V36</f>
        <v>35</v>
      </c>
      <c r="J270" s="28">
        <f>'2013'!W36</f>
        <v>-19</v>
      </c>
      <c r="K270" s="28">
        <f>'2013'!X36</f>
        <v>11</v>
      </c>
      <c r="M270" s="9"/>
    </row>
    <row r="271" spans="1:13" x14ac:dyDescent="0.25">
      <c r="A271" s="75">
        <v>2013</v>
      </c>
      <c r="B271" s="28">
        <f>'2013'!N37</f>
        <v>28</v>
      </c>
      <c r="C271" s="28" t="str">
        <f>'2013'!P37</f>
        <v>Rock and Roll</v>
      </c>
      <c r="D271" s="28">
        <f>'2013'!Q37</f>
        <v>16</v>
      </c>
      <c r="E271" s="28">
        <f>'2013'!R37</f>
        <v>3</v>
      </c>
      <c r="F271" s="28">
        <f>'2013'!S37</f>
        <v>3</v>
      </c>
      <c r="G271" s="28">
        <f>'2013'!T37</f>
        <v>10</v>
      </c>
      <c r="H271" s="28">
        <f>'2013'!U37</f>
        <v>24</v>
      </c>
      <c r="I271" s="28">
        <f>'2013'!V37</f>
        <v>37</v>
      </c>
      <c r="J271" s="28">
        <f>'2013'!W37</f>
        <v>-13</v>
      </c>
      <c r="K271" s="28">
        <f>'2013'!X37</f>
        <v>12</v>
      </c>
      <c r="M271" s="9"/>
    </row>
    <row r="272" spans="1:13" x14ac:dyDescent="0.25">
      <c r="A272" s="75">
        <v>2013</v>
      </c>
      <c r="B272" s="28">
        <f>'2013'!N38</f>
        <v>29</v>
      </c>
      <c r="C272" s="28" t="str">
        <f>'2013'!P38</f>
        <v>Fincad</v>
      </c>
      <c r="D272" s="28">
        <f>'2013'!Q38</f>
        <v>16</v>
      </c>
      <c r="E272" s="28">
        <f>'2013'!R38</f>
        <v>3</v>
      </c>
      <c r="F272" s="28">
        <f>'2013'!S38</f>
        <v>3</v>
      </c>
      <c r="G272" s="28">
        <f>'2013'!T38</f>
        <v>10</v>
      </c>
      <c r="H272" s="28">
        <f>'2013'!U38</f>
        <v>11</v>
      </c>
      <c r="I272" s="28">
        <f>'2013'!V38</f>
        <v>44</v>
      </c>
      <c r="J272" s="28">
        <f>'2013'!W38</f>
        <v>-33</v>
      </c>
      <c r="K272" s="28">
        <f>'2013'!X38</f>
        <v>12</v>
      </c>
      <c r="M272" s="9"/>
    </row>
    <row r="273" spans="1:13" x14ac:dyDescent="0.25">
      <c r="A273" s="75">
        <v>2013</v>
      </c>
      <c r="B273" s="28">
        <f>'2013'!N39</f>
        <v>30</v>
      </c>
      <c r="C273" s="28" t="str">
        <f>'2013'!P39</f>
        <v>Escher89</v>
      </c>
      <c r="D273" s="28">
        <f>'2013'!Q39</f>
        <v>16</v>
      </c>
      <c r="E273" s="28">
        <f>'2013'!R39</f>
        <v>2</v>
      </c>
      <c r="F273" s="28">
        <f>'2013'!S39</f>
        <v>5</v>
      </c>
      <c r="G273" s="28">
        <f>'2013'!T39</f>
        <v>9</v>
      </c>
      <c r="H273" s="28">
        <f>'2013'!U39</f>
        <v>15</v>
      </c>
      <c r="I273" s="28">
        <f>'2013'!V39</f>
        <v>36</v>
      </c>
      <c r="J273" s="28">
        <f>'2013'!W39</f>
        <v>-21</v>
      </c>
      <c r="K273" s="28">
        <f>'2013'!X39</f>
        <v>11</v>
      </c>
      <c r="M273" s="9"/>
    </row>
    <row r="274" spans="1:13" x14ac:dyDescent="0.25">
      <c r="A274" s="75">
        <v>2013</v>
      </c>
      <c r="B274" s="28">
        <f>'2013'!N40</f>
        <v>31</v>
      </c>
      <c r="C274" s="28" t="str">
        <f>'2013'!P40</f>
        <v>full</v>
      </c>
      <c r="D274" s="28">
        <f>'2013'!Q40</f>
        <v>14</v>
      </c>
      <c r="E274" s="28">
        <f>'2013'!R40</f>
        <v>2</v>
      </c>
      <c r="F274" s="28">
        <f>'2013'!S40</f>
        <v>3</v>
      </c>
      <c r="G274" s="28">
        <f>'2013'!T40</f>
        <v>9</v>
      </c>
      <c r="H274" s="28">
        <f>'2013'!U40</f>
        <v>17</v>
      </c>
      <c r="I274" s="28">
        <f>'2013'!V40</f>
        <v>43</v>
      </c>
      <c r="J274" s="28">
        <f>'2013'!W40</f>
        <v>-26</v>
      </c>
      <c r="K274" s="28">
        <f>'2013'!X40</f>
        <v>9</v>
      </c>
      <c r="M274" s="9"/>
    </row>
    <row r="275" spans="1:13" x14ac:dyDescent="0.25">
      <c r="A275" s="75">
        <v>2013</v>
      </c>
      <c r="B275" s="28">
        <f>'2013'!N41</f>
        <v>32</v>
      </c>
      <c r="C275" s="28" t="str">
        <f>'2013'!P41</f>
        <v>Paider</v>
      </c>
      <c r="D275" s="28">
        <f>'2013'!Q41</f>
        <v>16</v>
      </c>
      <c r="E275" s="28">
        <f>'2013'!R41</f>
        <v>3</v>
      </c>
      <c r="F275" s="28">
        <f>'2013'!S41</f>
        <v>0</v>
      </c>
      <c r="G275" s="28">
        <f>'2013'!T41</f>
        <v>13</v>
      </c>
      <c r="H275" s="28">
        <f>'2013'!U41</f>
        <v>36</v>
      </c>
      <c r="I275" s="28">
        <f>'2013'!V41</f>
        <v>48</v>
      </c>
      <c r="J275" s="28">
        <f>'2013'!W41</f>
        <v>-12</v>
      </c>
      <c r="K275" s="28">
        <f>'2013'!X41</f>
        <v>9</v>
      </c>
      <c r="M275" s="9"/>
    </row>
    <row r="276" spans="1:13" x14ac:dyDescent="0.25">
      <c r="A276" s="75">
        <v>2013</v>
      </c>
      <c r="B276" s="28">
        <f>'2013'!N42</f>
        <v>33</v>
      </c>
      <c r="C276" s="28" t="str">
        <f>'2013'!P42</f>
        <v>abba</v>
      </c>
      <c r="D276" s="28">
        <f>'2013'!Q42</f>
        <v>16</v>
      </c>
      <c r="E276" s="28">
        <f>'2013'!R42</f>
        <v>0</v>
      </c>
      <c r="F276" s="28">
        <f>'2013'!S42</f>
        <v>4</v>
      </c>
      <c r="G276" s="28">
        <f>'2013'!T42</f>
        <v>12</v>
      </c>
      <c r="H276" s="28">
        <f>'2013'!U42</f>
        <v>11</v>
      </c>
      <c r="I276" s="28">
        <f>'2013'!V42</f>
        <v>44</v>
      </c>
      <c r="J276" s="28">
        <f>'2013'!W42</f>
        <v>-33</v>
      </c>
      <c r="K276" s="28">
        <f>'2013'!X42</f>
        <v>4</v>
      </c>
      <c r="M276" s="9"/>
    </row>
    <row r="277" spans="1:13" x14ac:dyDescent="0.25">
      <c r="A277" s="75">
        <v>2013</v>
      </c>
      <c r="B277" s="28">
        <f>'2013'!N43</f>
        <v>34</v>
      </c>
      <c r="C277" s="28" t="str">
        <f>'2013'!P43</f>
        <v>ademinho</v>
      </c>
      <c r="D277" s="28">
        <f>'2013'!Q43</f>
        <v>16</v>
      </c>
      <c r="E277" s="28">
        <f>'2013'!R43</f>
        <v>0</v>
      </c>
      <c r="F277" s="28">
        <f>'2013'!S43</f>
        <v>2</v>
      </c>
      <c r="G277" s="28">
        <f>'2013'!T43</f>
        <v>14</v>
      </c>
      <c r="H277" s="28">
        <f>'2013'!U43</f>
        <v>10</v>
      </c>
      <c r="I277" s="28">
        <f>'2013'!V43</f>
        <v>54</v>
      </c>
      <c r="J277" s="28">
        <f>'2013'!W43</f>
        <v>-44</v>
      </c>
      <c r="K277" s="28">
        <f>'2013'!X43</f>
        <v>2</v>
      </c>
      <c r="M277" s="9"/>
    </row>
    <row r="278" spans="1:13" x14ac:dyDescent="0.25">
      <c r="A278" s="75">
        <v>2013</v>
      </c>
      <c r="B278" s="28">
        <f>'2013'!N44</f>
        <v>35</v>
      </c>
      <c r="C278" s="28" t="str">
        <f>'2013'!P44</f>
        <v>Rosefire</v>
      </c>
      <c r="D278" s="28">
        <f>'2013'!Q44</f>
        <v>16</v>
      </c>
      <c r="E278" s="28">
        <f>'2013'!R44</f>
        <v>0</v>
      </c>
      <c r="F278" s="28">
        <f>'2013'!S44</f>
        <v>0</v>
      </c>
      <c r="G278" s="28">
        <f>'2013'!T44</f>
        <v>16</v>
      </c>
      <c r="H278" s="28">
        <f>'2013'!U44</f>
        <v>1</v>
      </c>
      <c r="I278" s="28">
        <f>'2013'!V44</f>
        <v>105</v>
      </c>
      <c r="J278" s="28">
        <f>'2013'!W44</f>
        <v>-104</v>
      </c>
      <c r="K278" s="28">
        <f>'2013'!X44</f>
        <v>0</v>
      </c>
      <c r="M278" s="9"/>
    </row>
    <row r="279" spans="1:13" x14ac:dyDescent="0.25">
      <c r="A279" s="75">
        <v>2014</v>
      </c>
      <c r="B279" s="22">
        <f>'2014'!N10</f>
        <v>1</v>
      </c>
      <c r="C279" s="28" t="str">
        <f>'2014'!P10</f>
        <v>djowGer</v>
      </c>
      <c r="D279" s="28">
        <f>'2014'!Q10</f>
        <v>22</v>
      </c>
      <c r="E279" s="28">
        <f>'2014'!R10</f>
        <v>18</v>
      </c>
      <c r="F279" s="28">
        <f>'2014'!S10</f>
        <v>1</v>
      </c>
      <c r="G279" s="28">
        <f>'2014'!T10</f>
        <v>3</v>
      </c>
      <c r="H279" s="28">
        <f>'2014'!U10</f>
        <v>70</v>
      </c>
      <c r="I279" s="28">
        <f>'2014'!V10</f>
        <v>30</v>
      </c>
      <c r="J279" s="28">
        <f>'2014'!W10</f>
        <v>40</v>
      </c>
      <c r="K279" s="28">
        <f>'2014'!X10</f>
        <v>55</v>
      </c>
      <c r="M279" s="9"/>
    </row>
    <row r="280" spans="1:13" x14ac:dyDescent="0.25">
      <c r="A280" s="75">
        <v>2014</v>
      </c>
      <c r="B280" s="28">
        <f>'2014'!N11</f>
        <v>2</v>
      </c>
      <c r="C280" s="28" t="str">
        <f>'2014'!P11</f>
        <v>ALI</v>
      </c>
      <c r="D280" s="28">
        <f>'2014'!Q11</f>
        <v>22</v>
      </c>
      <c r="E280" s="28">
        <f>'2014'!R11</f>
        <v>17</v>
      </c>
      <c r="F280" s="28">
        <f>'2014'!S11</f>
        <v>3</v>
      </c>
      <c r="G280" s="28">
        <f>'2014'!T11</f>
        <v>2</v>
      </c>
      <c r="H280" s="28">
        <f>'2014'!U11</f>
        <v>74</v>
      </c>
      <c r="I280" s="28">
        <f>'2014'!V11</f>
        <v>21</v>
      </c>
      <c r="J280" s="28">
        <f>'2014'!W11</f>
        <v>53</v>
      </c>
      <c r="K280" s="28">
        <f>'2014'!X11</f>
        <v>54</v>
      </c>
      <c r="M280" s="9"/>
    </row>
    <row r="281" spans="1:13" x14ac:dyDescent="0.25">
      <c r="A281" s="75">
        <v>2014</v>
      </c>
      <c r="B281" s="28">
        <f>'2014'!N12</f>
        <v>3</v>
      </c>
      <c r="C281" s="28" t="str">
        <f>'2014'!P12</f>
        <v>Playaveli</v>
      </c>
      <c r="D281" s="28">
        <f>'2014'!Q12</f>
        <v>22</v>
      </c>
      <c r="E281" s="28">
        <f>'2014'!R12</f>
        <v>12</v>
      </c>
      <c r="F281" s="28">
        <f>'2014'!S12</f>
        <v>5</v>
      </c>
      <c r="G281" s="28">
        <f>'2014'!T12</f>
        <v>5</v>
      </c>
      <c r="H281" s="28">
        <f>'2014'!U12</f>
        <v>56</v>
      </c>
      <c r="I281" s="28">
        <f>'2014'!V12</f>
        <v>32</v>
      </c>
      <c r="J281" s="28">
        <f>'2014'!W12</f>
        <v>24</v>
      </c>
      <c r="K281" s="28">
        <f>'2014'!X12</f>
        <v>41</v>
      </c>
      <c r="M281" s="9"/>
    </row>
    <row r="282" spans="1:13" x14ac:dyDescent="0.25">
      <c r="A282" s="75">
        <v>2014</v>
      </c>
      <c r="B282" s="28">
        <f>'2014'!N13</f>
        <v>4</v>
      </c>
      <c r="C282" s="28" t="str">
        <f>'2014'!P13</f>
        <v>andib</v>
      </c>
      <c r="D282" s="28">
        <f>'2014'!Q13</f>
        <v>22</v>
      </c>
      <c r="E282" s="28">
        <f>'2014'!R13</f>
        <v>13</v>
      </c>
      <c r="F282" s="28">
        <f>'2014'!S13</f>
        <v>3</v>
      </c>
      <c r="G282" s="28">
        <f>'2014'!T13</f>
        <v>6</v>
      </c>
      <c r="H282" s="28">
        <f>'2014'!U13</f>
        <v>47</v>
      </c>
      <c r="I282" s="28">
        <f>'2014'!V13</f>
        <v>26</v>
      </c>
      <c r="J282" s="28">
        <f>'2014'!W13</f>
        <v>21</v>
      </c>
      <c r="K282" s="28">
        <f>'2014'!X13</f>
        <v>42</v>
      </c>
      <c r="M282" s="9"/>
    </row>
    <row r="283" spans="1:13" x14ac:dyDescent="0.25">
      <c r="A283" s="75">
        <v>2014</v>
      </c>
      <c r="B283" s="28">
        <f>'2014'!N14</f>
        <v>5</v>
      </c>
      <c r="C283" s="28" t="str">
        <f>'2014'!P14</f>
        <v>sanek</v>
      </c>
      <c r="D283" s="28">
        <f>'2014'!Q14</f>
        <v>20</v>
      </c>
      <c r="E283" s="28">
        <f>'2014'!R14</f>
        <v>16</v>
      </c>
      <c r="F283" s="28">
        <f>'2014'!S14</f>
        <v>2</v>
      </c>
      <c r="G283" s="28">
        <f>'2014'!T14</f>
        <v>2</v>
      </c>
      <c r="H283" s="28">
        <f>'2014'!U14</f>
        <v>64</v>
      </c>
      <c r="I283" s="28">
        <f>'2014'!V14</f>
        <v>32</v>
      </c>
      <c r="J283" s="28">
        <f>'2014'!W14</f>
        <v>32</v>
      </c>
      <c r="K283" s="28">
        <f>'2014'!X14</f>
        <v>50</v>
      </c>
      <c r="M283" s="9"/>
    </row>
    <row r="284" spans="1:13" x14ac:dyDescent="0.25">
      <c r="A284" s="75">
        <v>2014</v>
      </c>
      <c r="B284" s="28">
        <f>'2014'!N15</f>
        <v>6</v>
      </c>
      <c r="C284" s="28" t="str">
        <f>'2014'!P15</f>
        <v>Marin Parushev</v>
      </c>
      <c r="D284" s="28">
        <f>'2014'!Q15</f>
        <v>18</v>
      </c>
      <c r="E284" s="28">
        <f>'2014'!R15</f>
        <v>11</v>
      </c>
      <c r="F284" s="28">
        <f>'2014'!S15</f>
        <v>4</v>
      </c>
      <c r="G284" s="28">
        <f>'2014'!T15</f>
        <v>3</v>
      </c>
      <c r="H284" s="28">
        <f>'2014'!U15</f>
        <v>47</v>
      </c>
      <c r="I284" s="28">
        <f>'2014'!V15</f>
        <v>25</v>
      </c>
      <c r="J284" s="28">
        <f>'2014'!W15</f>
        <v>22</v>
      </c>
      <c r="K284" s="28">
        <f>'2014'!X15</f>
        <v>37</v>
      </c>
      <c r="M284" s="9"/>
    </row>
    <row r="285" spans="1:13" x14ac:dyDescent="0.25">
      <c r="A285" s="75">
        <v>2014</v>
      </c>
      <c r="B285" s="28">
        <f>'2014'!N16</f>
        <v>7</v>
      </c>
      <c r="C285" s="28" t="str">
        <f>'2014'!P16</f>
        <v>lobo</v>
      </c>
      <c r="D285" s="28">
        <f>'2014'!Q16</f>
        <v>20</v>
      </c>
      <c r="E285" s="28">
        <f>'2014'!R16</f>
        <v>14</v>
      </c>
      <c r="F285" s="28">
        <f>'2014'!S16</f>
        <v>2</v>
      </c>
      <c r="G285" s="28">
        <f>'2014'!T16</f>
        <v>4</v>
      </c>
      <c r="H285" s="28">
        <f>'2014'!U16</f>
        <v>60</v>
      </c>
      <c r="I285" s="28">
        <f>'2014'!V16</f>
        <v>28</v>
      </c>
      <c r="J285" s="28">
        <f>'2014'!W16</f>
        <v>32</v>
      </c>
      <c r="K285" s="28">
        <f>'2014'!X16</f>
        <v>44</v>
      </c>
      <c r="M285" s="9"/>
    </row>
    <row r="286" spans="1:13" x14ac:dyDescent="0.25">
      <c r="A286" s="75">
        <v>2014</v>
      </c>
      <c r="B286" s="28">
        <f>'2014'!N17</f>
        <v>8</v>
      </c>
      <c r="C286" s="28" t="str">
        <f>'2014'!P17</f>
        <v>Bomb</v>
      </c>
      <c r="D286" s="28">
        <f>'2014'!Q17</f>
        <v>20</v>
      </c>
      <c r="E286" s="28">
        <f>'2014'!R17</f>
        <v>13</v>
      </c>
      <c r="F286" s="28">
        <f>'2014'!S17</f>
        <v>2</v>
      </c>
      <c r="G286" s="28">
        <f>'2014'!T17</f>
        <v>5</v>
      </c>
      <c r="H286" s="28">
        <f>'2014'!U17</f>
        <v>51</v>
      </c>
      <c r="I286" s="28">
        <f>'2014'!V17</f>
        <v>26</v>
      </c>
      <c r="J286" s="28">
        <f>'2014'!W17</f>
        <v>25</v>
      </c>
      <c r="K286" s="28">
        <f>'2014'!X17</f>
        <v>41</v>
      </c>
      <c r="M286" s="9"/>
    </row>
    <row r="287" spans="1:13" x14ac:dyDescent="0.25">
      <c r="A287" s="75">
        <v>2014</v>
      </c>
      <c r="B287" s="28">
        <f>'2014'!N18</f>
        <v>9</v>
      </c>
      <c r="C287" s="28" t="str">
        <f>'2014'!P18</f>
        <v>dzem</v>
      </c>
      <c r="D287" s="28">
        <f>'2014'!Q18</f>
        <v>16</v>
      </c>
      <c r="E287" s="28">
        <f>'2014'!R18</f>
        <v>11</v>
      </c>
      <c r="F287" s="28">
        <f>'2014'!S18</f>
        <v>1</v>
      </c>
      <c r="G287" s="28">
        <f>'2014'!T18</f>
        <v>4</v>
      </c>
      <c r="H287" s="28">
        <f>'2014'!U18</f>
        <v>50</v>
      </c>
      <c r="I287" s="28">
        <f>'2014'!V18</f>
        <v>33</v>
      </c>
      <c r="J287" s="28">
        <f>'2014'!W18</f>
        <v>17</v>
      </c>
      <c r="K287" s="28">
        <f>'2014'!X18</f>
        <v>34</v>
      </c>
      <c r="M287" s="9"/>
    </row>
    <row r="288" spans="1:13" x14ac:dyDescent="0.25">
      <c r="A288" s="75">
        <v>2014</v>
      </c>
      <c r="B288" s="28">
        <f>'2014'!N19</f>
        <v>10</v>
      </c>
      <c r="C288" s="28" t="str">
        <f>'2014'!P19</f>
        <v>Blazej_Bdg</v>
      </c>
      <c r="D288" s="28">
        <f>'2014'!Q19</f>
        <v>18</v>
      </c>
      <c r="E288" s="28">
        <f>'2014'!R19</f>
        <v>12</v>
      </c>
      <c r="F288" s="28">
        <f>'2014'!S19</f>
        <v>2</v>
      </c>
      <c r="G288" s="28">
        <f>'2014'!T19</f>
        <v>4</v>
      </c>
      <c r="H288" s="28">
        <f>'2014'!U19</f>
        <v>50</v>
      </c>
      <c r="I288" s="28">
        <f>'2014'!V19</f>
        <v>21</v>
      </c>
      <c r="J288" s="28">
        <f>'2014'!W19</f>
        <v>29</v>
      </c>
      <c r="K288" s="28">
        <f>'2014'!X19</f>
        <v>38</v>
      </c>
      <c r="M288" s="9"/>
    </row>
    <row r="289" spans="1:13" x14ac:dyDescent="0.25">
      <c r="A289" s="75">
        <v>2014</v>
      </c>
      <c r="B289" s="28">
        <f>'2014'!N20</f>
        <v>11</v>
      </c>
      <c r="C289" s="28" t="str">
        <f>'2014'!P20</f>
        <v>Foka</v>
      </c>
      <c r="D289" s="28">
        <f>'2014'!Q20</f>
        <v>20</v>
      </c>
      <c r="E289" s="28">
        <f>'2014'!R20</f>
        <v>13</v>
      </c>
      <c r="F289" s="28">
        <f>'2014'!S20</f>
        <v>2</v>
      </c>
      <c r="G289" s="28">
        <f>'2014'!T20</f>
        <v>5</v>
      </c>
      <c r="H289" s="28">
        <f>'2014'!U20</f>
        <v>73</v>
      </c>
      <c r="I289" s="28">
        <f>'2014'!V20</f>
        <v>34</v>
      </c>
      <c r="J289" s="28">
        <f>'2014'!W20</f>
        <v>39</v>
      </c>
      <c r="K289" s="28">
        <f>'2014'!X20</f>
        <v>41</v>
      </c>
      <c r="M289" s="9"/>
    </row>
    <row r="290" spans="1:13" x14ac:dyDescent="0.25">
      <c r="A290" s="75">
        <v>2014</v>
      </c>
      <c r="B290" s="28">
        <f>'2014'!N21</f>
        <v>12</v>
      </c>
      <c r="C290" s="28" t="str">
        <f>'2014'!P21</f>
        <v>bobbiebobras</v>
      </c>
      <c r="D290" s="28">
        <f>'2014'!Q21</f>
        <v>18</v>
      </c>
      <c r="E290" s="28">
        <f>'2014'!R21</f>
        <v>11</v>
      </c>
      <c r="F290" s="28">
        <f>'2014'!S21</f>
        <v>2</v>
      </c>
      <c r="G290" s="28">
        <f>'2014'!T21</f>
        <v>5</v>
      </c>
      <c r="H290" s="28">
        <f>'2014'!U21</f>
        <v>59</v>
      </c>
      <c r="I290" s="28">
        <f>'2014'!V21</f>
        <v>21</v>
      </c>
      <c r="J290" s="28">
        <f>'2014'!W21</f>
        <v>38</v>
      </c>
      <c r="K290" s="28">
        <f>'2014'!X21</f>
        <v>35</v>
      </c>
      <c r="M290" s="9"/>
    </row>
    <row r="291" spans="1:13" x14ac:dyDescent="0.25">
      <c r="A291" s="75">
        <v>2014</v>
      </c>
      <c r="B291" s="28">
        <f>'2014'!N22</f>
        <v>13</v>
      </c>
      <c r="C291" s="28" t="str">
        <f>'2014'!P22</f>
        <v>AndYpsilon</v>
      </c>
      <c r="D291" s="28">
        <f>'2014'!Q22</f>
        <v>18</v>
      </c>
      <c r="E291" s="28">
        <f>'2014'!R22</f>
        <v>10</v>
      </c>
      <c r="F291" s="28">
        <f>'2014'!S22</f>
        <v>3</v>
      </c>
      <c r="G291" s="28">
        <f>'2014'!T22</f>
        <v>5</v>
      </c>
      <c r="H291" s="28">
        <f>'2014'!U22</f>
        <v>45</v>
      </c>
      <c r="I291" s="28">
        <f>'2014'!V22</f>
        <v>33</v>
      </c>
      <c r="J291" s="28">
        <f>'2014'!W22</f>
        <v>12</v>
      </c>
      <c r="K291" s="28">
        <f>'2014'!X22</f>
        <v>33</v>
      </c>
      <c r="M291" s="9"/>
    </row>
    <row r="292" spans="1:13" x14ac:dyDescent="0.25">
      <c r="A292" s="75">
        <v>2014</v>
      </c>
      <c r="B292" s="28">
        <f>'2014'!N23</f>
        <v>14</v>
      </c>
      <c r="C292" s="28" t="str">
        <f>'2014'!P23</f>
        <v>bromberg</v>
      </c>
      <c r="D292" s="28">
        <f>'2014'!Q23</f>
        <v>18</v>
      </c>
      <c r="E292" s="28">
        <f>'2014'!R23</f>
        <v>10</v>
      </c>
      <c r="F292" s="28">
        <f>'2014'!S23</f>
        <v>0</v>
      </c>
      <c r="G292" s="28">
        <f>'2014'!T23</f>
        <v>8</v>
      </c>
      <c r="H292" s="28">
        <f>'2014'!U23</f>
        <v>43</v>
      </c>
      <c r="I292" s="28">
        <f>'2014'!V23</f>
        <v>36</v>
      </c>
      <c r="J292" s="28">
        <f>'2014'!W23</f>
        <v>7</v>
      </c>
      <c r="K292" s="28">
        <f>'2014'!X23</f>
        <v>30</v>
      </c>
      <c r="M292" s="9"/>
    </row>
    <row r="293" spans="1:13" x14ac:dyDescent="0.25">
      <c r="A293" s="75">
        <v>2014</v>
      </c>
      <c r="B293" s="28">
        <f>'2014'!N24</f>
        <v>15</v>
      </c>
      <c r="C293" s="28" t="str">
        <f>'2014'!P24</f>
        <v>xflea</v>
      </c>
      <c r="D293" s="28">
        <f>'2014'!Q24</f>
        <v>18</v>
      </c>
      <c r="E293" s="28">
        <f>'2014'!R24</f>
        <v>7</v>
      </c>
      <c r="F293" s="28">
        <f>'2014'!S24</f>
        <v>2</v>
      </c>
      <c r="G293" s="28">
        <f>'2014'!T24</f>
        <v>9</v>
      </c>
      <c r="H293" s="28">
        <f>'2014'!U24</f>
        <v>27</v>
      </c>
      <c r="I293" s="28">
        <f>'2014'!V24</f>
        <v>39</v>
      </c>
      <c r="J293" s="28">
        <f>'2014'!W24</f>
        <v>-12</v>
      </c>
      <c r="K293" s="28">
        <f>'2014'!X24</f>
        <v>23</v>
      </c>
      <c r="M293" s="9"/>
    </row>
    <row r="294" spans="1:13" x14ac:dyDescent="0.25">
      <c r="A294" s="75">
        <v>2014</v>
      </c>
      <c r="B294" s="28">
        <f>'2014'!N25</f>
        <v>16</v>
      </c>
      <c r="C294" s="28" t="str">
        <f>'2014'!P25</f>
        <v>SPIR</v>
      </c>
      <c r="D294" s="28">
        <f>'2014'!Q25</f>
        <v>18</v>
      </c>
      <c r="E294" s="28">
        <f>'2014'!R25</f>
        <v>5</v>
      </c>
      <c r="F294" s="28">
        <f>'2014'!S25</f>
        <v>5</v>
      </c>
      <c r="G294" s="28">
        <f>'2014'!T25</f>
        <v>8</v>
      </c>
      <c r="H294" s="28">
        <f>'2014'!U25</f>
        <v>26</v>
      </c>
      <c r="I294" s="28">
        <f>'2014'!V25</f>
        <v>35</v>
      </c>
      <c r="J294" s="28">
        <f>'2014'!W25</f>
        <v>-9</v>
      </c>
      <c r="K294" s="28">
        <f>'2014'!X25</f>
        <v>20</v>
      </c>
      <c r="M294" s="9"/>
    </row>
    <row r="295" spans="1:13" x14ac:dyDescent="0.25">
      <c r="A295" s="75">
        <v>2014</v>
      </c>
      <c r="B295" s="28">
        <f>'2014'!N26</f>
        <v>17</v>
      </c>
      <c r="C295" s="28" t="str">
        <f>'2014'!P26</f>
        <v>Klaris</v>
      </c>
      <c r="D295" s="28">
        <f>'2014'!Q26</f>
        <v>18</v>
      </c>
      <c r="E295" s="28">
        <f>'2014'!R26</f>
        <v>11</v>
      </c>
      <c r="F295" s="28">
        <f>'2014'!S26</f>
        <v>2</v>
      </c>
      <c r="G295" s="28">
        <f>'2014'!T26</f>
        <v>5</v>
      </c>
      <c r="H295" s="28">
        <f>'2014'!U26</f>
        <v>53</v>
      </c>
      <c r="I295" s="28">
        <f>'2014'!V26</f>
        <v>33</v>
      </c>
      <c r="J295" s="28">
        <f>'2014'!W26</f>
        <v>20</v>
      </c>
      <c r="K295" s="28">
        <f>'2014'!X26</f>
        <v>35</v>
      </c>
      <c r="M295" s="9"/>
    </row>
    <row r="296" spans="1:13" x14ac:dyDescent="0.25">
      <c r="A296" s="75">
        <v>2014</v>
      </c>
      <c r="B296" s="28">
        <f>'2014'!N27</f>
        <v>18</v>
      </c>
      <c r="C296" s="28" t="str">
        <f>'2014'!P27</f>
        <v>ElMichaJ</v>
      </c>
      <c r="D296" s="28">
        <f>'2014'!Q27</f>
        <v>16</v>
      </c>
      <c r="E296" s="28">
        <f>'2014'!R27</f>
        <v>8</v>
      </c>
      <c r="F296" s="28">
        <f>'2014'!S27</f>
        <v>2</v>
      </c>
      <c r="G296" s="28">
        <f>'2014'!T27</f>
        <v>6</v>
      </c>
      <c r="H296" s="28">
        <f>'2014'!U27</f>
        <v>33</v>
      </c>
      <c r="I296" s="28">
        <f>'2014'!V27</f>
        <v>25</v>
      </c>
      <c r="J296" s="28">
        <f>'2014'!W27</f>
        <v>8</v>
      </c>
      <c r="K296" s="28">
        <f>'2014'!X27</f>
        <v>26</v>
      </c>
      <c r="M296" s="9"/>
    </row>
    <row r="297" spans="1:13" x14ac:dyDescent="0.25">
      <c r="A297" s="75">
        <v>2014</v>
      </c>
      <c r="B297" s="28">
        <f>'2014'!N28</f>
        <v>19</v>
      </c>
      <c r="C297" s="28" t="str">
        <f>'2014'!P28</f>
        <v>Schulle</v>
      </c>
      <c r="D297" s="28">
        <f>'2014'!Q28</f>
        <v>18</v>
      </c>
      <c r="E297" s="28">
        <f>'2014'!R28</f>
        <v>6</v>
      </c>
      <c r="F297" s="28">
        <f>'2014'!S28</f>
        <v>3</v>
      </c>
      <c r="G297" s="28">
        <f>'2014'!T28</f>
        <v>9</v>
      </c>
      <c r="H297" s="28">
        <f>'2014'!U28</f>
        <v>32</v>
      </c>
      <c r="I297" s="28">
        <f>'2014'!V28</f>
        <v>39</v>
      </c>
      <c r="J297" s="28">
        <f>'2014'!W28</f>
        <v>-7</v>
      </c>
      <c r="K297" s="28">
        <f>'2014'!X28</f>
        <v>21</v>
      </c>
      <c r="M297" s="9"/>
    </row>
    <row r="298" spans="1:13" x14ac:dyDescent="0.25">
      <c r="A298" s="75">
        <v>2014</v>
      </c>
      <c r="B298" s="28">
        <f>'2014'!N29</f>
        <v>20</v>
      </c>
      <c r="C298" s="28" t="str">
        <f>'2014'!P29</f>
        <v>Paider</v>
      </c>
      <c r="D298" s="28">
        <f>'2014'!Q29</f>
        <v>16</v>
      </c>
      <c r="E298" s="28">
        <f>'2014'!R29</f>
        <v>4</v>
      </c>
      <c r="F298" s="28">
        <f>'2014'!S29</f>
        <v>2</v>
      </c>
      <c r="G298" s="28">
        <f>'2014'!T29</f>
        <v>10</v>
      </c>
      <c r="H298" s="28">
        <f>'2014'!U29</f>
        <v>29</v>
      </c>
      <c r="I298" s="28">
        <f>'2014'!V29</f>
        <v>41</v>
      </c>
      <c r="J298" s="28">
        <f>'2014'!W29</f>
        <v>-12</v>
      </c>
      <c r="K298" s="28">
        <f>'2014'!X29</f>
        <v>14</v>
      </c>
      <c r="M298" s="9"/>
    </row>
    <row r="299" spans="1:13" x14ac:dyDescent="0.25">
      <c r="A299" s="75">
        <v>2014</v>
      </c>
      <c r="B299" s="28">
        <f>'2014'!N30</f>
        <v>21</v>
      </c>
      <c r="C299" s="28" t="str">
        <f>'2014'!P30</f>
        <v>Fincad</v>
      </c>
      <c r="D299" s="28">
        <f>'2014'!Q30</f>
        <v>16</v>
      </c>
      <c r="E299" s="28">
        <f>'2014'!R30</f>
        <v>4</v>
      </c>
      <c r="F299" s="28">
        <f>'2014'!S30</f>
        <v>1</v>
      </c>
      <c r="G299" s="28">
        <f>'2014'!T30</f>
        <v>11</v>
      </c>
      <c r="H299" s="28">
        <f>'2014'!U30</f>
        <v>17</v>
      </c>
      <c r="I299" s="28">
        <f>'2014'!V30</f>
        <v>38</v>
      </c>
      <c r="J299" s="28">
        <f>'2014'!W30</f>
        <v>-21</v>
      </c>
      <c r="K299" s="28">
        <f>'2014'!X30</f>
        <v>13</v>
      </c>
      <c r="M299" s="9"/>
    </row>
    <row r="300" spans="1:13" x14ac:dyDescent="0.25">
      <c r="A300" s="75">
        <v>2014</v>
      </c>
      <c r="B300" s="28">
        <f>'2014'!N31</f>
        <v>22</v>
      </c>
      <c r="C300" s="28" t="str">
        <f>'2014'!P31</f>
        <v>Egebjerg Luxus</v>
      </c>
      <c r="D300" s="28">
        <f>'2014'!Q31</f>
        <v>18</v>
      </c>
      <c r="E300" s="28">
        <f>'2014'!R31</f>
        <v>4</v>
      </c>
      <c r="F300" s="28">
        <f>'2014'!S31</f>
        <v>2</v>
      </c>
      <c r="G300" s="28">
        <f>'2014'!T31</f>
        <v>12</v>
      </c>
      <c r="H300" s="28">
        <f>'2014'!U31</f>
        <v>23</v>
      </c>
      <c r="I300" s="28">
        <f>'2014'!V31</f>
        <v>50</v>
      </c>
      <c r="J300" s="28">
        <f>'2014'!W31</f>
        <v>-27</v>
      </c>
      <c r="K300" s="28">
        <f>'2014'!X31</f>
        <v>14</v>
      </c>
      <c r="M300" s="9"/>
    </row>
    <row r="301" spans="1:13" x14ac:dyDescent="0.25">
      <c r="A301" s="75">
        <v>2014</v>
      </c>
      <c r="B301" s="28">
        <f>'2014'!N32</f>
        <v>23</v>
      </c>
      <c r="C301" s="28" t="str">
        <f>'2014'!P32</f>
        <v>Hannes</v>
      </c>
      <c r="D301" s="28">
        <f>'2014'!Q32</f>
        <v>16</v>
      </c>
      <c r="E301" s="28">
        <f>'2014'!R32</f>
        <v>3</v>
      </c>
      <c r="F301" s="28">
        <f>'2014'!S32</f>
        <v>3</v>
      </c>
      <c r="G301" s="28">
        <f>'2014'!T32</f>
        <v>10</v>
      </c>
      <c r="H301" s="28">
        <f>'2014'!U32</f>
        <v>22</v>
      </c>
      <c r="I301" s="28">
        <f>'2014'!V32</f>
        <v>39</v>
      </c>
      <c r="J301" s="28">
        <f>'2014'!W32</f>
        <v>-17</v>
      </c>
      <c r="K301" s="28">
        <f>'2014'!X32</f>
        <v>12</v>
      </c>
      <c r="M301" s="9"/>
    </row>
    <row r="302" spans="1:13" x14ac:dyDescent="0.25">
      <c r="A302" s="75">
        <v>2014</v>
      </c>
      <c r="B302" s="28">
        <f>'2014'!N33</f>
        <v>24</v>
      </c>
      <c r="C302" s="28" t="str">
        <f>'2014'!P33</f>
        <v>HeinAir</v>
      </c>
      <c r="D302" s="28">
        <f>'2014'!Q33</f>
        <v>16</v>
      </c>
      <c r="E302" s="28">
        <f>'2014'!R33</f>
        <v>3</v>
      </c>
      <c r="F302" s="28">
        <f>'2014'!S33</f>
        <v>1</v>
      </c>
      <c r="G302" s="28">
        <f>'2014'!T33</f>
        <v>12</v>
      </c>
      <c r="H302" s="28">
        <f>'2014'!U33</f>
        <v>9</v>
      </c>
      <c r="I302" s="28">
        <f>'2014'!V33</f>
        <v>49</v>
      </c>
      <c r="J302" s="28">
        <f>'2014'!W33</f>
        <v>-40</v>
      </c>
      <c r="K302" s="28">
        <f>'2014'!X33</f>
        <v>10</v>
      </c>
      <c r="M302" s="9"/>
    </row>
    <row r="303" spans="1:13" x14ac:dyDescent="0.25">
      <c r="A303" s="75">
        <v>2014</v>
      </c>
      <c r="B303" s="28">
        <f>'2014'!N34</f>
        <v>25</v>
      </c>
      <c r="C303" s="28" t="str">
        <f>'2014'!P34</f>
        <v>St. Vitus</v>
      </c>
      <c r="D303" s="28">
        <f>'2014'!Q34</f>
        <v>17</v>
      </c>
      <c r="E303" s="28">
        <f>'2014'!R34</f>
        <v>4</v>
      </c>
      <c r="F303" s="28">
        <f>'2014'!S34</f>
        <v>2</v>
      </c>
      <c r="G303" s="28">
        <f>'2014'!T34</f>
        <v>11</v>
      </c>
      <c r="H303" s="28">
        <f>'2014'!U34</f>
        <v>22</v>
      </c>
      <c r="I303" s="28">
        <f>'2014'!V34</f>
        <v>41</v>
      </c>
      <c r="J303" s="28">
        <f>'2014'!W34</f>
        <v>-19</v>
      </c>
      <c r="K303" s="28">
        <f>'2014'!X34</f>
        <v>14</v>
      </c>
      <c r="M303" s="9"/>
    </row>
    <row r="304" spans="1:13" x14ac:dyDescent="0.25">
      <c r="A304" s="75">
        <v>2014</v>
      </c>
      <c r="B304" s="28">
        <f>'2014'!N35</f>
        <v>26</v>
      </c>
      <c r="C304" s="28" t="str">
        <f>'2014'!P35</f>
        <v>Rock and Roll</v>
      </c>
      <c r="D304" s="28">
        <f>'2014'!Q35</f>
        <v>19</v>
      </c>
      <c r="E304" s="28">
        <f>'2014'!R35</f>
        <v>5</v>
      </c>
      <c r="F304" s="28">
        <f>'2014'!S35</f>
        <v>3</v>
      </c>
      <c r="G304" s="28">
        <f>'2014'!T35</f>
        <v>11</v>
      </c>
      <c r="H304" s="28">
        <f>'2014'!U35</f>
        <v>25</v>
      </c>
      <c r="I304" s="28">
        <f>'2014'!V35</f>
        <v>44</v>
      </c>
      <c r="J304" s="28">
        <f>'2014'!W35</f>
        <v>-19</v>
      </c>
      <c r="K304" s="28">
        <f>'2014'!X35</f>
        <v>18</v>
      </c>
      <c r="M304" s="9"/>
    </row>
    <row r="305" spans="1:13" x14ac:dyDescent="0.25">
      <c r="A305" s="75">
        <v>2014</v>
      </c>
      <c r="B305" s="28">
        <f>'2014'!N36</f>
        <v>27</v>
      </c>
      <c r="C305" s="28" t="str">
        <f>'2014'!P36</f>
        <v>dior</v>
      </c>
      <c r="D305" s="28">
        <f>'2014'!Q36</f>
        <v>16</v>
      </c>
      <c r="E305" s="28">
        <f>'2014'!R36</f>
        <v>3</v>
      </c>
      <c r="F305" s="28">
        <f>'2014'!S36</f>
        <v>3</v>
      </c>
      <c r="G305" s="28">
        <f>'2014'!T36</f>
        <v>10</v>
      </c>
      <c r="H305" s="28">
        <f>'2014'!U36</f>
        <v>24</v>
      </c>
      <c r="I305" s="28">
        <f>'2014'!V36</f>
        <v>47</v>
      </c>
      <c r="J305" s="28">
        <f>'2014'!W36</f>
        <v>-23</v>
      </c>
      <c r="K305" s="28">
        <f>'2014'!X36</f>
        <v>12</v>
      </c>
      <c r="M305" s="9"/>
    </row>
    <row r="306" spans="1:13" x14ac:dyDescent="0.25">
      <c r="A306" s="75">
        <v>2014</v>
      </c>
      <c r="B306" s="28">
        <f>'2014'!N37</f>
        <v>28</v>
      </c>
      <c r="C306" s="28" t="str">
        <f>'2014'!P37</f>
        <v>Team Oelkohold</v>
      </c>
      <c r="D306" s="28">
        <f>'2014'!Q37</f>
        <v>16</v>
      </c>
      <c r="E306" s="28">
        <f>'2014'!R37</f>
        <v>2</v>
      </c>
      <c r="F306" s="28">
        <f>'2014'!S37</f>
        <v>3</v>
      </c>
      <c r="G306" s="28">
        <f>'2014'!T37</f>
        <v>11</v>
      </c>
      <c r="H306" s="28">
        <f>'2014'!U37</f>
        <v>25</v>
      </c>
      <c r="I306" s="28">
        <f>'2014'!V37</f>
        <v>43</v>
      </c>
      <c r="J306" s="28">
        <f>'2014'!W37</f>
        <v>-18</v>
      </c>
      <c r="K306" s="28">
        <f>'2014'!X37</f>
        <v>9</v>
      </c>
      <c r="M306" s="9"/>
    </row>
    <row r="307" spans="1:13" x14ac:dyDescent="0.25">
      <c r="A307" s="75">
        <v>2014</v>
      </c>
      <c r="B307" s="28">
        <f>'2014'!N38</f>
        <v>29</v>
      </c>
      <c r="C307" s="28" t="str">
        <f>'2014'!P38</f>
        <v>FC Sandkagen</v>
      </c>
      <c r="D307" s="28">
        <f>'2014'!Q38</f>
        <v>16</v>
      </c>
      <c r="E307" s="28">
        <f>'2014'!R38</f>
        <v>1</v>
      </c>
      <c r="F307" s="28">
        <f>'2014'!S38</f>
        <v>2</v>
      </c>
      <c r="G307" s="28">
        <f>'2014'!T38</f>
        <v>13</v>
      </c>
      <c r="H307" s="28">
        <f>'2014'!U38</f>
        <v>7</v>
      </c>
      <c r="I307" s="28">
        <f>'2014'!V38</f>
        <v>72</v>
      </c>
      <c r="J307" s="28">
        <f>'2014'!W38</f>
        <v>-65</v>
      </c>
      <c r="K307" s="28">
        <f>'2014'!X38</f>
        <v>5</v>
      </c>
      <c r="M307" s="9"/>
    </row>
    <row r="308" spans="1:13" x14ac:dyDescent="0.25">
      <c r="A308" s="75">
        <v>2014</v>
      </c>
      <c r="B308" s="28">
        <f>'2014'!N39</f>
        <v>30</v>
      </c>
      <c r="C308" s="28" t="str">
        <f>'2014'!P39</f>
        <v>Nikola Popoff</v>
      </c>
      <c r="D308" s="28">
        <f>'2014'!Q39</f>
        <v>18</v>
      </c>
      <c r="E308" s="28">
        <f>'2014'!R39</f>
        <v>0</v>
      </c>
      <c r="F308" s="28">
        <f>'2014'!S39</f>
        <v>3</v>
      </c>
      <c r="G308" s="28">
        <f>'2014'!T39</f>
        <v>15</v>
      </c>
      <c r="H308" s="28">
        <f>'2014'!U39</f>
        <v>22</v>
      </c>
      <c r="I308" s="28">
        <f>'2014'!V39</f>
        <v>70</v>
      </c>
      <c r="J308" s="28">
        <f>'2014'!W39</f>
        <v>-48</v>
      </c>
      <c r="K308" s="28">
        <f>'2014'!X39</f>
        <v>3</v>
      </c>
      <c r="M308" s="9"/>
    </row>
    <row r="309" spans="1:13" x14ac:dyDescent="0.25">
      <c r="A309" s="75">
        <v>2014</v>
      </c>
      <c r="B309" s="28">
        <f>'2014'!N40</f>
        <v>31</v>
      </c>
      <c r="C309" s="28" t="str">
        <f>'2014'!P40</f>
        <v>Rasmus</v>
      </c>
      <c r="D309" s="28">
        <f>'2014'!Q40</f>
        <v>14</v>
      </c>
      <c r="E309" s="28">
        <f>'2014'!R40</f>
        <v>3</v>
      </c>
      <c r="F309" s="28">
        <f>'2014'!S40</f>
        <v>1</v>
      </c>
      <c r="G309" s="28">
        <f>'2014'!T40</f>
        <v>10</v>
      </c>
      <c r="H309" s="28">
        <f>'2014'!U40</f>
        <v>27</v>
      </c>
      <c r="I309" s="28">
        <f>'2014'!V40</f>
        <v>40</v>
      </c>
      <c r="J309" s="28">
        <f>'2014'!W40</f>
        <v>-13</v>
      </c>
      <c r="K309" s="28">
        <f>'2014'!X40</f>
        <v>10</v>
      </c>
      <c r="M309" s="9"/>
    </row>
    <row r="310" spans="1:13" x14ac:dyDescent="0.25">
      <c r="A310" s="75">
        <v>2014</v>
      </c>
      <c r="B310" s="28">
        <f>'2014'!N41</f>
        <v>32</v>
      </c>
      <c r="C310" s="28" t="str">
        <f>'2014'!P41</f>
        <v>Glavind</v>
      </c>
      <c r="D310" s="28">
        <f>'2014'!Q41</f>
        <v>16</v>
      </c>
      <c r="E310" s="28">
        <f>'2014'!R41</f>
        <v>2</v>
      </c>
      <c r="F310" s="28">
        <f>'2014'!S41</f>
        <v>4</v>
      </c>
      <c r="G310" s="28">
        <f>'2014'!T41</f>
        <v>10</v>
      </c>
      <c r="H310" s="28">
        <f>'2014'!U41</f>
        <v>20</v>
      </c>
      <c r="I310" s="28">
        <f>'2014'!V41</f>
        <v>52</v>
      </c>
      <c r="J310" s="28">
        <f>'2014'!W41</f>
        <v>-32</v>
      </c>
      <c r="K310" s="28">
        <f>'2014'!X41</f>
        <v>10</v>
      </c>
      <c r="M310" s="9"/>
    </row>
    <row r="311" spans="1:13" x14ac:dyDescent="0.25">
      <c r="A311" s="75">
        <v>2014</v>
      </c>
      <c r="B311" s="28">
        <f>'2014'!N42</f>
        <v>33</v>
      </c>
      <c r="C311" s="28" t="str">
        <f>'2014'!P42</f>
        <v>Dons</v>
      </c>
      <c r="D311" s="28">
        <f>'2014'!Q42</f>
        <v>14</v>
      </c>
      <c r="E311" s="28">
        <f>'2014'!R42</f>
        <v>0</v>
      </c>
      <c r="F311" s="28">
        <f>'2014'!S42</f>
        <v>2</v>
      </c>
      <c r="G311" s="28">
        <f>'2014'!T42</f>
        <v>12</v>
      </c>
      <c r="H311" s="28">
        <f>'2014'!U42</f>
        <v>18</v>
      </c>
      <c r="I311" s="28">
        <f>'2014'!V42</f>
        <v>55</v>
      </c>
      <c r="J311" s="28">
        <f>'2014'!W42</f>
        <v>-37</v>
      </c>
      <c r="K311" s="28">
        <f>'2014'!X42</f>
        <v>2</v>
      </c>
      <c r="M311" s="9"/>
    </row>
    <row r="312" spans="1:13" x14ac:dyDescent="0.25">
      <c r="A312" s="75">
        <v>2015</v>
      </c>
      <c r="B312" s="22">
        <f>'2015'!N10</f>
        <v>1</v>
      </c>
      <c r="C312" s="28" t="str">
        <f>'2015'!P10</f>
        <v>Blazej_Bdg</v>
      </c>
      <c r="D312" s="28">
        <f>'2015'!Q10</f>
        <v>24</v>
      </c>
      <c r="E312" s="28">
        <f>'2015'!R10</f>
        <v>21</v>
      </c>
      <c r="F312" s="28">
        <f>'2015'!S10</f>
        <v>2</v>
      </c>
      <c r="G312" s="28">
        <f>'2015'!T10</f>
        <v>1</v>
      </c>
      <c r="H312" s="28">
        <f>'2015'!U10</f>
        <v>92</v>
      </c>
      <c r="I312" s="28">
        <f>'2015'!V10</f>
        <v>20</v>
      </c>
      <c r="J312" s="28">
        <f>'2015'!W10</f>
        <v>72</v>
      </c>
      <c r="K312" s="28">
        <f>'2015'!X10</f>
        <v>65</v>
      </c>
      <c r="M312" s="9"/>
    </row>
    <row r="313" spans="1:13" x14ac:dyDescent="0.25">
      <c r="A313" s="75">
        <v>2015</v>
      </c>
      <c r="B313" s="28">
        <f>'2015'!N11</f>
        <v>2</v>
      </c>
      <c r="C313" s="28" t="str">
        <f>'2015'!P11</f>
        <v>djowGer</v>
      </c>
      <c r="D313" s="28">
        <f>'2015'!Q11</f>
        <v>24</v>
      </c>
      <c r="E313" s="28">
        <f>'2015'!R11</f>
        <v>12</v>
      </c>
      <c r="F313" s="28">
        <f>'2015'!S11</f>
        <v>6</v>
      </c>
      <c r="G313" s="28">
        <f>'2015'!T11</f>
        <v>6</v>
      </c>
      <c r="H313" s="28">
        <f>'2015'!U11</f>
        <v>68</v>
      </c>
      <c r="I313" s="28">
        <f>'2015'!V11</f>
        <v>31</v>
      </c>
      <c r="J313" s="28">
        <f>'2015'!W11</f>
        <v>37</v>
      </c>
      <c r="K313" s="28">
        <f>'2015'!X11</f>
        <v>42</v>
      </c>
      <c r="M313" s="9"/>
    </row>
    <row r="314" spans="1:13" x14ac:dyDescent="0.25">
      <c r="A314" s="75">
        <v>2015</v>
      </c>
      <c r="B314" s="28">
        <f>'2015'!N12</f>
        <v>3</v>
      </c>
      <c r="C314" s="28" t="str">
        <f>'2015'!P12</f>
        <v>gomi</v>
      </c>
      <c r="D314" s="28">
        <f>'2015'!Q12</f>
        <v>24</v>
      </c>
      <c r="E314" s="28">
        <f>'2015'!R12</f>
        <v>16</v>
      </c>
      <c r="F314" s="28">
        <f>'2015'!S12</f>
        <v>1</v>
      </c>
      <c r="G314" s="28">
        <f>'2015'!T12</f>
        <v>7</v>
      </c>
      <c r="H314" s="28">
        <f>'2015'!U12</f>
        <v>72</v>
      </c>
      <c r="I314" s="28">
        <f>'2015'!V12</f>
        <v>41</v>
      </c>
      <c r="J314" s="28">
        <f>'2015'!W12</f>
        <v>31</v>
      </c>
      <c r="K314" s="28">
        <f>'2015'!X12</f>
        <v>49</v>
      </c>
      <c r="M314" s="9"/>
    </row>
    <row r="315" spans="1:13" x14ac:dyDescent="0.25">
      <c r="A315" s="75">
        <v>2015</v>
      </c>
      <c r="B315" s="28">
        <f>'2015'!N13</f>
        <v>4</v>
      </c>
      <c r="C315" s="28" t="str">
        <f>'2015'!P13</f>
        <v>Marin Parushev</v>
      </c>
      <c r="D315" s="28">
        <f>'2015'!Q13</f>
        <v>22</v>
      </c>
      <c r="E315" s="28">
        <f>'2015'!R13</f>
        <v>14</v>
      </c>
      <c r="F315" s="28">
        <f>'2015'!S13</f>
        <v>2</v>
      </c>
      <c r="G315" s="28">
        <f>'2015'!T13</f>
        <v>6</v>
      </c>
      <c r="H315" s="28">
        <f>'2015'!U13</f>
        <v>63</v>
      </c>
      <c r="I315" s="28">
        <f>'2015'!V13</f>
        <v>28</v>
      </c>
      <c r="J315" s="28">
        <f>'2015'!W13</f>
        <v>35</v>
      </c>
      <c r="K315" s="28">
        <f>'2015'!X13</f>
        <v>44</v>
      </c>
      <c r="M315" s="9"/>
    </row>
    <row r="316" spans="1:13" x14ac:dyDescent="0.25">
      <c r="A316" s="75">
        <v>2015</v>
      </c>
      <c r="B316" s="28">
        <f>'2015'!N14</f>
        <v>5</v>
      </c>
      <c r="C316" s="28" t="str">
        <f>'2015'!P14</f>
        <v>sanek</v>
      </c>
      <c r="D316" s="28">
        <f>'2015'!Q14</f>
        <v>18</v>
      </c>
      <c r="E316" s="28">
        <f>'2015'!R14</f>
        <v>15</v>
      </c>
      <c r="F316" s="28">
        <f>'2015'!S14</f>
        <v>2</v>
      </c>
      <c r="G316" s="28">
        <f>'2015'!T14</f>
        <v>1</v>
      </c>
      <c r="H316" s="28">
        <f>'2015'!U14</f>
        <v>57</v>
      </c>
      <c r="I316" s="28">
        <f>'2015'!V14</f>
        <v>17</v>
      </c>
      <c r="J316" s="28">
        <f>'2015'!W14</f>
        <v>40</v>
      </c>
      <c r="K316" s="28">
        <f>'2015'!X14</f>
        <v>47</v>
      </c>
      <c r="M316" s="9"/>
    </row>
    <row r="317" spans="1:13" x14ac:dyDescent="0.25">
      <c r="A317" s="75">
        <v>2015</v>
      </c>
      <c r="B317" s="28">
        <f>'2015'!N15</f>
        <v>6</v>
      </c>
      <c r="C317" s="28" t="str">
        <f>'2015'!P15</f>
        <v>Klaris</v>
      </c>
      <c r="D317" s="28">
        <f>'2015'!Q15</f>
        <v>18</v>
      </c>
      <c r="E317" s="28">
        <f>'2015'!R15</f>
        <v>12</v>
      </c>
      <c r="F317" s="28">
        <f>'2015'!S15</f>
        <v>1</v>
      </c>
      <c r="G317" s="28">
        <f>'2015'!T15</f>
        <v>5</v>
      </c>
      <c r="H317" s="28">
        <f>'2015'!U15</f>
        <v>55</v>
      </c>
      <c r="I317" s="28">
        <f>'2015'!V15</f>
        <v>29</v>
      </c>
      <c r="J317" s="28">
        <f>'2015'!W15</f>
        <v>26</v>
      </c>
      <c r="K317" s="28">
        <f>'2015'!X15</f>
        <v>37</v>
      </c>
      <c r="M317" s="9"/>
    </row>
    <row r="318" spans="1:13" x14ac:dyDescent="0.25">
      <c r="A318" s="75">
        <v>2015</v>
      </c>
      <c r="B318" s="28">
        <f>'2015'!N16</f>
        <v>7</v>
      </c>
      <c r="C318" s="28" t="str">
        <f>'2015'!P16</f>
        <v>lobo</v>
      </c>
      <c r="D318" s="28">
        <f>'2015'!Q16</f>
        <v>22</v>
      </c>
      <c r="E318" s="28">
        <f>'2015'!R16</f>
        <v>13</v>
      </c>
      <c r="F318" s="28">
        <f>'2015'!S16</f>
        <v>5</v>
      </c>
      <c r="G318" s="28">
        <f>'2015'!T16</f>
        <v>4</v>
      </c>
      <c r="H318" s="28">
        <f>'2015'!U16</f>
        <v>87</v>
      </c>
      <c r="I318" s="28">
        <f>'2015'!V16</f>
        <v>39</v>
      </c>
      <c r="J318" s="28">
        <f>'2015'!W16</f>
        <v>48</v>
      </c>
      <c r="K318" s="28">
        <f>'2015'!X16</f>
        <v>44</v>
      </c>
      <c r="M318" s="9"/>
    </row>
    <row r="319" spans="1:13" x14ac:dyDescent="0.25">
      <c r="A319" s="75">
        <v>2015</v>
      </c>
      <c r="B319" s="28">
        <f>'2015'!N17</f>
        <v>8</v>
      </c>
      <c r="C319" s="28" t="str">
        <f>'2015'!P17</f>
        <v>Nepus</v>
      </c>
      <c r="D319" s="28">
        <f>'2015'!Q17</f>
        <v>22</v>
      </c>
      <c r="E319" s="28">
        <f>'2015'!R17</f>
        <v>11</v>
      </c>
      <c r="F319" s="28">
        <f>'2015'!S17</f>
        <v>1</v>
      </c>
      <c r="G319" s="28">
        <f>'2015'!T17</f>
        <v>10</v>
      </c>
      <c r="H319" s="28">
        <f>'2015'!U17</f>
        <v>56</v>
      </c>
      <c r="I319" s="28">
        <f>'2015'!V17</f>
        <v>49</v>
      </c>
      <c r="J319" s="28">
        <f>'2015'!W17</f>
        <v>7</v>
      </c>
      <c r="K319" s="28">
        <f>'2015'!X17</f>
        <v>34</v>
      </c>
      <c r="M319" s="9"/>
    </row>
    <row r="320" spans="1:13" x14ac:dyDescent="0.25">
      <c r="A320" s="75">
        <v>2015</v>
      </c>
      <c r="B320" s="28">
        <f>'2015'!N18</f>
        <v>9</v>
      </c>
      <c r="C320" s="28" t="str">
        <f>'2015'!P18</f>
        <v>Bomb</v>
      </c>
      <c r="D320" s="28">
        <f>'2015'!Q18</f>
        <v>18</v>
      </c>
      <c r="E320" s="28">
        <f>'2015'!R18</f>
        <v>13</v>
      </c>
      <c r="F320" s="28">
        <f>'2015'!S18</f>
        <v>1</v>
      </c>
      <c r="G320" s="28">
        <f>'2015'!T18</f>
        <v>4</v>
      </c>
      <c r="H320" s="28">
        <f>'2015'!U18</f>
        <v>48</v>
      </c>
      <c r="I320" s="28">
        <f>'2015'!V18</f>
        <v>17</v>
      </c>
      <c r="J320" s="28">
        <f>'2015'!W18</f>
        <v>31</v>
      </c>
      <c r="K320" s="28">
        <f>'2015'!X18</f>
        <v>40</v>
      </c>
      <c r="M320" s="9"/>
    </row>
    <row r="321" spans="1:13" x14ac:dyDescent="0.25">
      <c r="A321" s="75">
        <v>2015</v>
      </c>
      <c r="B321" s="28">
        <f>'2015'!N19</f>
        <v>10</v>
      </c>
      <c r="C321" s="28" t="str">
        <f>'2015'!P19</f>
        <v>dzem</v>
      </c>
      <c r="D321" s="28">
        <f>'2015'!Q19</f>
        <v>18</v>
      </c>
      <c r="E321" s="28">
        <f>'2015'!R19</f>
        <v>12</v>
      </c>
      <c r="F321" s="28">
        <f>'2015'!S19</f>
        <v>4</v>
      </c>
      <c r="G321" s="28">
        <f>'2015'!T19</f>
        <v>2</v>
      </c>
      <c r="H321" s="28">
        <f>'2015'!U19</f>
        <v>41</v>
      </c>
      <c r="I321" s="28">
        <f>'2015'!V19</f>
        <v>21</v>
      </c>
      <c r="J321" s="28">
        <f>'2015'!W19</f>
        <v>20</v>
      </c>
      <c r="K321" s="28">
        <f>'2015'!X19</f>
        <v>40</v>
      </c>
      <c r="M321" s="9"/>
    </row>
    <row r="322" spans="1:13" x14ac:dyDescent="0.25">
      <c r="A322" s="75">
        <v>2015</v>
      </c>
      <c r="B322" s="28">
        <f>'2015'!N20</f>
        <v>11</v>
      </c>
      <c r="C322" s="28" t="str">
        <f>'2015'!P20</f>
        <v>andib</v>
      </c>
      <c r="D322" s="28">
        <f>'2015'!Q20</f>
        <v>18</v>
      </c>
      <c r="E322" s="28">
        <f>'2015'!R20</f>
        <v>11</v>
      </c>
      <c r="F322" s="28">
        <f>'2015'!S20</f>
        <v>6</v>
      </c>
      <c r="G322" s="28">
        <f>'2015'!T20</f>
        <v>1</v>
      </c>
      <c r="H322" s="28">
        <f>'2015'!U20</f>
        <v>50</v>
      </c>
      <c r="I322" s="28">
        <f>'2015'!V20</f>
        <v>24</v>
      </c>
      <c r="J322" s="28">
        <f>'2015'!W20</f>
        <v>26</v>
      </c>
      <c r="K322" s="28">
        <f>'2015'!X20</f>
        <v>39</v>
      </c>
      <c r="M322" s="9"/>
    </row>
    <row r="323" spans="1:13" x14ac:dyDescent="0.25">
      <c r="A323" s="75">
        <v>2015</v>
      </c>
      <c r="B323" s="28">
        <f>'2015'!N21</f>
        <v>12</v>
      </c>
      <c r="C323" s="28" t="str">
        <f>'2015'!P21</f>
        <v>bobbiebobras</v>
      </c>
      <c r="D323" s="28">
        <f>'2015'!Q21</f>
        <v>18</v>
      </c>
      <c r="E323" s="28">
        <f>'2015'!R21</f>
        <v>11</v>
      </c>
      <c r="F323" s="28">
        <f>'2015'!S21</f>
        <v>4</v>
      </c>
      <c r="G323" s="28">
        <f>'2015'!T21</f>
        <v>3</v>
      </c>
      <c r="H323" s="28">
        <f>'2015'!U21</f>
        <v>43</v>
      </c>
      <c r="I323" s="28">
        <f>'2015'!V21</f>
        <v>14</v>
      </c>
      <c r="J323" s="28">
        <f>'2015'!W21</f>
        <v>29</v>
      </c>
      <c r="K323" s="28">
        <f>'2015'!X21</f>
        <v>37</v>
      </c>
      <c r="M323" s="9"/>
    </row>
    <row r="324" spans="1:13" x14ac:dyDescent="0.25">
      <c r="A324" s="75">
        <v>2015</v>
      </c>
      <c r="B324" s="28">
        <f>'2015'!N22</f>
        <v>13</v>
      </c>
      <c r="C324" s="28" t="str">
        <f>'2015'!P22</f>
        <v>assura</v>
      </c>
      <c r="D324" s="28">
        <f>'2015'!Q22</f>
        <v>16</v>
      </c>
      <c r="E324" s="28">
        <f>'2015'!R22</f>
        <v>8</v>
      </c>
      <c r="F324" s="28">
        <f>'2015'!S22</f>
        <v>5</v>
      </c>
      <c r="G324" s="28">
        <f>'2015'!T22</f>
        <v>3</v>
      </c>
      <c r="H324" s="28">
        <f>'2015'!U22</f>
        <v>50</v>
      </c>
      <c r="I324" s="28">
        <f>'2015'!V22</f>
        <v>26</v>
      </c>
      <c r="J324" s="28">
        <f>'2015'!W22</f>
        <v>24</v>
      </c>
      <c r="K324" s="28">
        <f>'2015'!X22</f>
        <v>29</v>
      </c>
      <c r="M324" s="9"/>
    </row>
    <row r="325" spans="1:13" x14ac:dyDescent="0.25">
      <c r="A325" s="75">
        <v>2015</v>
      </c>
      <c r="B325" s="28">
        <f>'2015'!N23</f>
        <v>14</v>
      </c>
      <c r="C325" s="28" t="str">
        <f>'2015'!P23</f>
        <v>Wodiczko</v>
      </c>
      <c r="D325" s="28">
        <f>'2015'!Q23</f>
        <v>20</v>
      </c>
      <c r="E325" s="28">
        <f>'2015'!R23</f>
        <v>10</v>
      </c>
      <c r="F325" s="28">
        <f>'2015'!S23</f>
        <v>5</v>
      </c>
      <c r="G325" s="28">
        <f>'2015'!T23</f>
        <v>5</v>
      </c>
      <c r="H325" s="28">
        <f>'2015'!U23</f>
        <v>55</v>
      </c>
      <c r="I325" s="28">
        <f>'2015'!V23</f>
        <v>38</v>
      </c>
      <c r="J325" s="28">
        <f>'2015'!W23</f>
        <v>17</v>
      </c>
      <c r="K325" s="28">
        <f>'2015'!X23</f>
        <v>35</v>
      </c>
      <c r="M325" s="9"/>
    </row>
    <row r="326" spans="1:13" x14ac:dyDescent="0.25">
      <c r="A326" s="75">
        <v>2015</v>
      </c>
      <c r="B326" s="28">
        <f>'2015'!N24</f>
        <v>15</v>
      </c>
      <c r="C326" s="28" t="str">
        <f>'2015'!P24</f>
        <v>m.c.t.</v>
      </c>
      <c r="D326" s="28">
        <f>'2015'!Q24</f>
        <v>18</v>
      </c>
      <c r="E326" s="28">
        <f>'2015'!R24</f>
        <v>9</v>
      </c>
      <c r="F326" s="28">
        <f>'2015'!S24</f>
        <v>3</v>
      </c>
      <c r="G326" s="28">
        <f>'2015'!T24</f>
        <v>6</v>
      </c>
      <c r="H326" s="28">
        <f>'2015'!U24</f>
        <v>45</v>
      </c>
      <c r="I326" s="28">
        <f>'2015'!V24</f>
        <v>40</v>
      </c>
      <c r="J326" s="28">
        <f>'2015'!W24</f>
        <v>5</v>
      </c>
      <c r="K326" s="28">
        <f>'2015'!X24</f>
        <v>30</v>
      </c>
      <c r="M326" s="9"/>
    </row>
    <row r="327" spans="1:13" x14ac:dyDescent="0.25">
      <c r="A327" s="75">
        <v>2015</v>
      </c>
      <c r="B327" s="28">
        <f>'2015'!N25</f>
        <v>16</v>
      </c>
      <c r="C327" s="28" t="str">
        <f>'2015'!P25</f>
        <v>Primo</v>
      </c>
      <c r="D327" s="28">
        <f>'2015'!Q25</f>
        <v>22</v>
      </c>
      <c r="E327" s="28">
        <f>'2015'!R25</f>
        <v>8</v>
      </c>
      <c r="F327" s="28">
        <f>'2015'!S25</f>
        <v>8</v>
      </c>
      <c r="G327" s="28">
        <f>'2015'!T25</f>
        <v>6</v>
      </c>
      <c r="H327" s="28">
        <f>'2015'!U25</f>
        <v>43</v>
      </c>
      <c r="I327" s="28">
        <f>'2015'!V25</f>
        <v>36</v>
      </c>
      <c r="J327" s="28">
        <f>'2015'!W25</f>
        <v>7</v>
      </c>
      <c r="K327" s="28">
        <f>'2015'!X25</f>
        <v>32</v>
      </c>
      <c r="M327" s="9"/>
    </row>
    <row r="328" spans="1:13" x14ac:dyDescent="0.25">
      <c r="A328" s="75">
        <v>2015</v>
      </c>
      <c r="B328" s="28">
        <f>'2015'!N26</f>
        <v>17</v>
      </c>
      <c r="C328" s="28" t="str">
        <f>'2015'!P26</f>
        <v>Playaveli</v>
      </c>
      <c r="D328" s="28">
        <f>'2015'!Q26</f>
        <v>14</v>
      </c>
      <c r="E328" s="28">
        <f>'2015'!R26</f>
        <v>10</v>
      </c>
      <c r="F328" s="28">
        <f>'2015'!S26</f>
        <v>3</v>
      </c>
      <c r="G328" s="28">
        <f>'2015'!T26</f>
        <v>1</v>
      </c>
      <c r="H328" s="28">
        <f>'2015'!U26</f>
        <v>52</v>
      </c>
      <c r="I328" s="28">
        <f>'2015'!V26</f>
        <v>15</v>
      </c>
      <c r="J328" s="28">
        <f>'2015'!W26</f>
        <v>37</v>
      </c>
      <c r="K328" s="28">
        <f>'2015'!X26</f>
        <v>33</v>
      </c>
      <c r="M328" s="9"/>
    </row>
    <row r="329" spans="1:13" x14ac:dyDescent="0.25">
      <c r="A329" s="75">
        <v>2015</v>
      </c>
      <c r="B329" s="28">
        <f>'2015'!N27</f>
        <v>18</v>
      </c>
      <c r="C329" s="28" t="str">
        <f>'2015'!P27</f>
        <v>AndYpsilon</v>
      </c>
      <c r="D329" s="28">
        <f>'2015'!Q27</f>
        <v>16</v>
      </c>
      <c r="E329" s="28">
        <f>'2015'!R27</f>
        <v>11</v>
      </c>
      <c r="F329" s="28">
        <f>'2015'!S27</f>
        <v>2</v>
      </c>
      <c r="G329" s="28">
        <f>'2015'!T27</f>
        <v>3</v>
      </c>
      <c r="H329" s="28">
        <f>'2015'!U27</f>
        <v>56</v>
      </c>
      <c r="I329" s="28">
        <f>'2015'!V27</f>
        <v>11</v>
      </c>
      <c r="J329" s="28">
        <f>'2015'!W27</f>
        <v>45</v>
      </c>
      <c r="K329" s="28">
        <f>'2015'!X27</f>
        <v>35</v>
      </c>
      <c r="M329" s="9"/>
    </row>
    <row r="330" spans="1:13" x14ac:dyDescent="0.25">
      <c r="A330" s="75">
        <v>2015</v>
      </c>
      <c r="B330" s="28">
        <f>'2015'!N28</f>
        <v>19</v>
      </c>
      <c r="C330" s="28" t="str">
        <f>'2015'!P28</f>
        <v>Dennis</v>
      </c>
      <c r="D330" s="28">
        <f>'2015'!Q28</f>
        <v>16</v>
      </c>
      <c r="E330" s="28">
        <f>'2015'!R28</f>
        <v>8</v>
      </c>
      <c r="F330" s="28">
        <f>'2015'!S28</f>
        <v>4</v>
      </c>
      <c r="G330" s="28">
        <f>'2015'!T28</f>
        <v>4</v>
      </c>
      <c r="H330" s="28">
        <f>'2015'!U28</f>
        <v>38</v>
      </c>
      <c r="I330" s="28">
        <f>'2015'!V28</f>
        <v>25</v>
      </c>
      <c r="J330" s="28">
        <f>'2015'!W28</f>
        <v>13</v>
      </c>
      <c r="K330" s="28">
        <f>'2015'!X28</f>
        <v>28</v>
      </c>
      <c r="M330" s="9"/>
    </row>
    <row r="331" spans="1:13" x14ac:dyDescent="0.25">
      <c r="A331" s="75">
        <v>2015</v>
      </c>
      <c r="B331" s="28">
        <f>'2015'!N29</f>
        <v>20</v>
      </c>
      <c r="C331" s="28" t="str">
        <f>'2015'!P29</f>
        <v>Foka</v>
      </c>
      <c r="D331" s="28">
        <f>'2015'!Q29</f>
        <v>14</v>
      </c>
      <c r="E331" s="28">
        <f>'2015'!R29</f>
        <v>6</v>
      </c>
      <c r="F331" s="28">
        <f>'2015'!S29</f>
        <v>5</v>
      </c>
      <c r="G331" s="28">
        <f>'2015'!T29</f>
        <v>3</v>
      </c>
      <c r="H331" s="28">
        <f>'2015'!U29</f>
        <v>42</v>
      </c>
      <c r="I331" s="28">
        <f>'2015'!V29</f>
        <v>26</v>
      </c>
      <c r="J331" s="28">
        <f>'2015'!W29</f>
        <v>16</v>
      </c>
      <c r="K331" s="28">
        <f>'2015'!X29</f>
        <v>23</v>
      </c>
      <c r="M331" s="9"/>
    </row>
    <row r="332" spans="1:13" x14ac:dyDescent="0.25">
      <c r="A332" s="75">
        <v>2015</v>
      </c>
      <c r="B332" s="28">
        <f>'2015'!N30</f>
        <v>21</v>
      </c>
      <c r="C332" s="28" t="str">
        <f>'2015'!P30</f>
        <v>Team Oelkohold</v>
      </c>
      <c r="D332" s="28">
        <f>'2015'!Q30</f>
        <v>14</v>
      </c>
      <c r="E332" s="28">
        <f>'2015'!R30</f>
        <v>7</v>
      </c>
      <c r="F332" s="28">
        <f>'2015'!S30</f>
        <v>1</v>
      </c>
      <c r="G332" s="28">
        <f>'2015'!T30</f>
        <v>6</v>
      </c>
      <c r="H332" s="28">
        <f>'2015'!U30</f>
        <v>33</v>
      </c>
      <c r="I332" s="28">
        <f>'2015'!V30</f>
        <v>25</v>
      </c>
      <c r="J332" s="28">
        <f>'2015'!W30</f>
        <v>8</v>
      </c>
      <c r="K332" s="28">
        <f>'2015'!X30</f>
        <v>22</v>
      </c>
      <c r="M332" s="9"/>
    </row>
    <row r="333" spans="1:13" x14ac:dyDescent="0.25">
      <c r="A333" s="75">
        <v>2015</v>
      </c>
      <c r="B333" s="28">
        <f>'2015'!N31</f>
        <v>22</v>
      </c>
      <c r="C333" s="28" t="str">
        <f>'2015'!P31</f>
        <v>romaneq</v>
      </c>
      <c r="D333" s="28">
        <f>'2015'!Q31</f>
        <v>16</v>
      </c>
      <c r="E333" s="28">
        <f>'2015'!R31</f>
        <v>9</v>
      </c>
      <c r="F333" s="28">
        <f>'2015'!S31</f>
        <v>2</v>
      </c>
      <c r="G333" s="28">
        <f>'2015'!T31</f>
        <v>5</v>
      </c>
      <c r="H333" s="28">
        <f>'2015'!U31</f>
        <v>47</v>
      </c>
      <c r="I333" s="28">
        <f>'2015'!V31</f>
        <v>29</v>
      </c>
      <c r="J333" s="28">
        <f>'2015'!W31</f>
        <v>18</v>
      </c>
      <c r="K333" s="28">
        <f>'2015'!X31</f>
        <v>29</v>
      </c>
      <c r="M333" s="9"/>
    </row>
    <row r="334" spans="1:13" x14ac:dyDescent="0.25">
      <c r="A334" s="75">
        <v>2015</v>
      </c>
      <c r="B334" s="28">
        <f>'2015'!N32</f>
        <v>23</v>
      </c>
      <c r="C334" s="28" t="str">
        <f>'2015'!P32</f>
        <v>Paider</v>
      </c>
      <c r="D334" s="28">
        <f>'2015'!Q32</f>
        <v>16</v>
      </c>
      <c r="E334" s="28">
        <f>'2015'!R32</f>
        <v>9</v>
      </c>
      <c r="F334" s="28">
        <f>'2015'!S32</f>
        <v>2</v>
      </c>
      <c r="G334" s="28">
        <f>'2015'!T32</f>
        <v>5</v>
      </c>
      <c r="H334" s="28">
        <f>'2015'!U32</f>
        <v>41</v>
      </c>
      <c r="I334" s="28">
        <f>'2015'!V32</f>
        <v>29</v>
      </c>
      <c r="J334" s="28">
        <f>'2015'!W32</f>
        <v>12</v>
      </c>
      <c r="K334" s="28">
        <f>'2015'!X32</f>
        <v>29</v>
      </c>
      <c r="M334" s="9"/>
    </row>
    <row r="335" spans="1:13" x14ac:dyDescent="0.25">
      <c r="A335" s="75">
        <v>2015</v>
      </c>
      <c r="B335" s="28">
        <f>'2015'!N33</f>
        <v>24</v>
      </c>
      <c r="C335" s="28" t="str">
        <f>'2015'!P33</f>
        <v>SPIR</v>
      </c>
      <c r="D335" s="28">
        <f>'2015'!Q33</f>
        <v>18</v>
      </c>
      <c r="E335" s="28">
        <f>'2015'!R33</f>
        <v>9</v>
      </c>
      <c r="F335" s="28">
        <f>'2015'!S33</f>
        <v>5</v>
      </c>
      <c r="G335" s="28">
        <f>'2015'!T33</f>
        <v>4</v>
      </c>
      <c r="H335" s="28">
        <f>'2015'!U33</f>
        <v>41</v>
      </c>
      <c r="I335" s="28">
        <f>'2015'!V33</f>
        <v>27</v>
      </c>
      <c r="J335" s="28">
        <f>'2015'!W33</f>
        <v>14</v>
      </c>
      <c r="K335" s="28">
        <f>'2015'!X33</f>
        <v>32</v>
      </c>
      <c r="M335" s="9"/>
    </row>
    <row r="336" spans="1:13" x14ac:dyDescent="0.25">
      <c r="A336" s="75">
        <v>2015</v>
      </c>
      <c r="B336" s="28">
        <f>'2015'!N34</f>
        <v>25</v>
      </c>
      <c r="C336" s="28" t="str">
        <f>'2015'!P34</f>
        <v>deyna84</v>
      </c>
      <c r="D336" s="28">
        <f>'2015'!Q34</f>
        <v>16</v>
      </c>
      <c r="E336" s="28">
        <f>'2015'!R34</f>
        <v>8</v>
      </c>
      <c r="F336" s="28">
        <f>'2015'!S34</f>
        <v>2</v>
      </c>
      <c r="G336" s="28">
        <f>'2015'!T34</f>
        <v>6</v>
      </c>
      <c r="H336" s="28">
        <f>'2015'!U34</f>
        <v>38</v>
      </c>
      <c r="I336" s="28">
        <f>'2015'!V34</f>
        <v>25</v>
      </c>
      <c r="J336" s="28">
        <f>'2015'!W34</f>
        <v>13</v>
      </c>
      <c r="K336" s="28">
        <f>'2015'!X34</f>
        <v>26</v>
      </c>
      <c r="M336" s="9"/>
    </row>
    <row r="337" spans="1:13" x14ac:dyDescent="0.25">
      <c r="A337" s="75">
        <v>2015</v>
      </c>
      <c r="B337" s="28">
        <f>'2015'!N35</f>
        <v>26</v>
      </c>
      <c r="C337" s="28" t="str">
        <f>'2015'!P35</f>
        <v>cinek</v>
      </c>
      <c r="D337" s="28">
        <f>'2015'!Q35</f>
        <v>16</v>
      </c>
      <c r="E337" s="28">
        <f>'2015'!R35</f>
        <v>8</v>
      </c>
      <c r="F337" s="28">
        <f>'2015'!S35</f>
        <v>2</v>
      </c>
      <c r="G337" s="28">
        <f>'2015'!T35</f>
        <v>6</v>
      </c>
      <c r="H337" s="28">
        <f>'2015'!U35</f>
        <v>32</v>
      </c>
      <c r="I337" s="28">
        <f>'2015'!V35</f>
        <v>28</v>
      </c>
      <c r="J337" s="28">
        <f>'2015'!W35</f>
        <v>4</v>
      </c>
      <c r="K337" s="28">
        <f>'2015'!X35</f>
        <v>26</v>
      </c>
      <c r="M337" s="9"/>
    </row>
    <row r="338" spans="1:13" x14ac:dyDescent="0.25">
      <c r="A338" s="75">
        <v>2015</v>
      </c>
      <c r="B338" s="28">
        <f>'2015'!N36</f>
        <v>27</v>
      </c>
      <c r="C338" s="28" t="str">
        <f>'2015'!P36</f>
        <v>ElMichaJ</v>
      </c>
      <c r="D338" s="28">
        <f>'2015'!Q36</f>
        <v>16</v>
      </c>
      <c r="E338" s="28">
        <f>'2015'!R36</f>
        <v>8</v>
      </c>
      <c r="F338" s="28">
        <f>'2015'!S36</f>
        <v>2</v>
      </c>
      <c r="G338" s="28">
        <f>'2015'!T36</f>
        <v>6</v>
      </c>
      <c r="H338" s="28">
        <f>'2015'!U36</f>
        <v>28</v>
      </c>
      <c r="I338" s="28">
        <f>'2015'!V36</f>
        <v>26</v>
      </c>
      <c r="J338" s="28">
        <f>'2015'!W36</f>
        <v>2</v>
      </c>
      <c r="K338" s="28">
        <f>'2015'!X36</f>
        <v>26</v>
      </c>
      <c r="M338" s="9"/>
    </row>
    <row r="339" spans="1:13" x14ac:dyDescent="0.25">
      <c r="A339" s="75">
        <v>2015</v>
      </c>
      <c r="B339" s="28">
        <f>'2015'!N37</f>
        <v>28</v>
      </c>
      <c r="C339" s="28" t="str">
        <f>'2015'!P37</f>
        <v>loozak</v>
      </c>
      <c r="D339" s="28">
        <f>'2015'!Q37</f>
        <v>20</v>
      </c>
      <c r="E339" s="28">
        <f>'2015'!R37</f>
        <v>9</v>
      </c>
      <c r="F339" s="28">
        <f>'2015'!S37</f>
        <v>4</v>
      </c>
      <c r="G339" s="28">
        <f>'2015'!T37</f>
        <v>7</v>
      </c>
      <c r="H339" s="28">
        <f>'2015'!U37</f>
        <v>47</v>
      </c>
      <c r="I339" s="28">
        <f>'2015'!V37</f>
        <v>32</v>
      </c>
      <c r="J339" s="28">
        <f>'2015'!W37</f>
        <v>15</v>
      </c>
      <c r="K339" s="28">
        <f>'2015'!X37</f>
        <v>31</v>
      </c>
      <c r="M339" s="9"/>
    </row>
    <row r="340" spans="1:13" x14ac:dyDescent="0.25">
      <c r="A340" s="75">
        <v>2015</v>
      </c>
      <c r="B340" s="28">
        <f>'2015'!N38</f>
        <v>29</v>
      </c>
      <c r="C340" s="28" t="str">
        <f>'2015'!P38</f>
        <v>Nakkeost</v>
      </c>
      <c r="D340" s="28">
        <f>'2015'!Q38</f>
        <v>16</v>
      </c>
      <c r="E340" s="28">
        <f>'2015'!R38</f>
        <v>7</v>
      </c>
      <c r="F340" s="28">
        <f>'2015'!S38</f>
        <v>3</v>
      </c>
      <c r="G340" s="28">
        <f>'2015'!T38</f>
        <v>6</v>
      </c>
      <c r="H340" s="28">
        <f>'2015'!U38</f>
        <v>37</v>
      </c>
      <c r="I340" s="28">
        <f>'2015'!V38</f>
        <v>23</v>
      </c>
      <c r="J340" s="28">
        <f>'2015'!W38</f>
        <v>14</v>
      </c>
      <c r="K340" s="28">
        <f>'2015'!X38</f>
        <v>24</v>
      </c>
      <c r="M340" s="9"/>
    </row>
    <row r="341" spans="1:13" x14ac:dyDescent="0.25">
      <c r="A341" s="75">
        <v>2015</v>
      </c>
      <c r="B341" s="28">
        <f>'2015'!N39</f>
        <v>30</v>
      </c>
      <c r="C341" s="28" t="str">
        <f>'2015'!P39</f>
        <v>Egebjerg Luxus</v>
      </c>
      <c r="D341" s="28">
        <f>'2015'!Q39</f>
        <v>18</v>
      </c>
      <c r="E341" s="28">
        <f>'2015'!R39</f>
        <v>7</v>
      </c>
      <c r="F341" s="28">
        <f>'2015'!S39</f>
        <v>4</v>
      </c>
      <c r="G341" s="28">
        <f>'2015'!T39</f>
        <v>7</v>
      </c>
      <c r="H341" s="28">
        <f>'2015'!U39</f>
        <v>29</v>
      </c>
      <c r="I341" s="28">
        <f>'2015'!V39</f>
        <v>36</v>
      </c>
      <c r="J341" s="28">
        <f>'2015'!W39</f>
        <v>-7</v>
      </c>
      <c r="K341" s="28">
        <f>'2015'!X39</f>
        <v>25</v>
      </c>
      <c r="M341" s="9"/>
    </row>
    <row r="342" spans="1:13" x14ac:dyDescent="0.25">
      <c r="A342" s="75">
        <v>2015</v>
      </c>
      <c r="B342" s="28">
        <f>'2015'!N40</f>
        <v>31</v>
      </c>
      <c r="C342" s="28" t="str">
        <f>'2015'!P40</f>
        <v>Dilian Kuzmanov</v>
      </c>
      <c r="D342" s="28">
        <f>'2015'!Q40</f>
        <v>18</v>
      </c>
      <c r="E342" s="28">
        <f>'2015'!R40</f>
        <v>6</v>
      </c>
      <c r="F342" s="28">
        <f>'2015'!S40</f>
        <v>5</v>
      </c>
      <c r="G342" s="28">
        <f>'2015'!T40</f>
        <v>7</v>
      </c>
      <c r="H342" s="28">
        <f>'2015'!U40</f>
        <v>25</v>
      </c>
      <c r="I342" s="28">
        <f>'2015'!V40</f>
        <v>28</v>
      </c>
      <c r="J342" s="28">
        <f>'2015'!W40</f>
        <v>-3</v>
      </c>
      <c r="K342" s="28">
        <f>'2015'!X40</f>
        <v>23</v>
      </c>
      <c r="M342" s="9"/>
    </row>
    <row r="343" spans="1:13" x14ac:dyDescent="0.25">
      <c r="A343" s="75">
        <v>2015</v>
      </c>
      <c r="B343" s="28">
        <f>'2015'!N41</f>
        <v>32</v>
      </c>
      <c r="C343" s="28" t="str">
        <f>'2015'!P41</f>
        <v>Rock and Roll</v>
      </c>
      <c r="D343" s="28">
        <f>'2015'!Q41</f>
        <v>16</v>
      </c>
      <c r="E343" s="28">
        <f>'2015'!R41</f>
        <v>6</v>
      </c>
      <c r="F343" s="28">
        <f>'2015'!S41</f>
        <v>1</v>
      </c>
      <c r="G343" s="28">
        <f>'2015'!T41</f>
        <v>9</v>
      </c>
      <c r="H343" s="28">
        <f>'2015'!U41</f>
        <v>34</v>
      </c>
      <c r="I343" s="28">
        <f>'2015'!V41</f>
        <v>30</v>
      </c>
      <c r="J343" s="28">
        <f>'2015'!W41</f>
        <v>4</v>
      </c>
      <c r="K343" s="28">
        <f>'2015'!X41</f>
        <v>19</v>
      </c>
      <c r="M343" s="9"/>
    </row>
    <row r="344" spans="1:13" x14ac:dyDescent="0.25">
      <c r="A344" s="75">
        <v>2015</v>
      </c>
      <c r="B344" s="28">
        <f>'2015'!N42</f>
        <v>33</v>
      </c>
      <c r="C344" s="28" t="str">
        <f>'2015'!P42</f>
        <v>paczek</v>
      </c>
      <c r="D344" s="28">
        <f>'2015'!Q42</f>
        <v>16</v>
      </c>
      <c r="E344" s="28">
        <f>'2015'!R42</f>
        <v>8</v>
      </c>
      <c r="F344" s="28">
        <f>'2015'!S42</f>
        <v>4</v>
      </c>
      <c r="G344" s="28">
        <f>'2015'!T42</f>
        <v>4</v>
      </c>
      <c r="H344" s="28">
        <f>'2015'!U42</f>
        <v>45</v>
      </c>
      <c r="I344" s="28">
        <f>'2015'!V42</f>
        <v>30</v>
      </c>
      <c r="J344" s="28">
        <f>'2015'!W42</f>
        <v>15</v>
      </c>
      <c r="K344" s="28">
        <f>'2015'!X42</f>
        <v>28</v>
      </c>
      <c r="M344" s="9"/>
    </row>
    <row r="345" spans="1:13" x14ac:dyDescent="0.25">
      <c r="A345" s="75">
        <v>2015</v>
      </c>
      <c r="B345" s="28">
        <f>'2015'!N43</f>
        <v>34</v>
      </c>
      <c r="C345" s="28" t="str">
        <f>'2015'!P43</f>
        <v>HeinAir</v>
      </c>
      <c r="D345" s="28">
        <f>'2015'!Q43</f>
        <v>14</v>
      </c>
      <c r="E345" s="28">
        <f>'2015'!R43</f>
        <v>7</v>
      </c>
      <c r="F345" s="28">
        <f>'2015'!S43</f>
        <v>1</v>
      </c>
      <c r="G345" s="28">
        <f>'2015'!T43</f>
        <v>6</v>
      </c>
      <c r="H345" s="28">
        <f>'2015'!U43</f>
        <v>30</v>
      </c>
      <c r="I345" s="28">
        <f>'2015'!V43</f>
        <v>23</v>
      </c>
      <c r="J345" s="28">
        <f>'2015'!W43</f>
        <v>7</v>
      </c>
      <c r="K345" s="28">
        <f>'2015'!X43</f>
        <v>22</v>
      </c>
      <c r="M345" s="9"/>
    </row>
    <row r="346" spans="1:13" x14ac:dyDescent="0.25">
      <c r="A346" s="75">
        <v>2015</v>
      </c>
      <c r="B346" s="28">
        <f>'2015'!N44</f>
        <v>35</v>
      </c>
      <c r="C346" s="28" t="str">
        <f>'2015'!P44</f>
        <v>bromberg</v>
      </c>
      <c r="D346" s="28">
        <f>'2015'!Q44</f>
        <v>16</v>
      </c>
      <c r="E346" s="28">
        <f>'2015'!R44</f>
        <v>8</v>
      </c>
      <c r="F346" s="28">
        <f>'2015'!S44</f>
        <v>1</v>
      </c>
      <c r="G346" s="28">
        <f>'2015'!T44</f>
        <v>7</v>
      </c>
      <c r="H346" s="28">
        <f>'2015'!U44</f>
        <v>34</v>
      </c>
      <c r="I346" s="28">
        <f>'2015'!V44</f>
        <v>37</v>
      </c>
      <c r="J346" s="28">
        <f>'2015'!W44</f>
        <v>-3</v>
      </c>
      <c r="K346" s="28">
        <f>'2015'!X44</f>
        <v>25</v>
      </c>
      <c r="M346" s="9"/>
    </row>
    <row r="347" spans="1:13" x14ac:dyDescent="0.25">
      <c r="A347" s="75">
        <v>2015</v>
      </c>
      <c r="B347" s="28">
        <f>'2015'!N45</f>
        <v>36</v>
      </c>
      <c r="C347" s="28" t="str">
        <f>'2015'!P45</f>
        <v>xflea</v>
      </c>
      <c r="D347" s="28">
        <f>'2015'!Q45</f>
        <v>14</v>
      </c>
      <c r="E347" s="28">
        <f>'2015'!R45</f>
        <v>6</v>
      </c>
      <c r="F347" s="28">
        <f>'2015'!S45</f>
        <v>2</v>
      </c>
      <c r="G347" s="28">
        <f>'2015'!T45</f>
        <v>6</v>
      </c>
      <c r="H347" s="28">
        <f>'2015'!U45</f>
        <v>30</v>
      </c>
      <c r="I347" s="28">
        <f>'2015'!V45</f>
        <v>35</v>
      </c>
      <c r="J347" s="28">
        <f>'2015'!W45</f>
        <v>-5</v>
      </c>
      <c r="K347" s="28">
        <f>'2015'!X45</f>
        <v>20</v>
      </c>
      <c r="M347" s="9"/>
    </row>
    <row r="348" spans="1:13" x14ac:dyDescent="0.25">
      <c r="A348" s="75">
        <v>2015</v>
      </c>
      <c r="B348" s="28">
        <f>'2015'!N46</f>
        <v>37</v>
      </c>
      <c r="C348" s="28" t="str">
        <f>'2015'!P46</f>
        <v>FC Sandkagen</v>
      </c>
      <c r="D348" s="28">
        <f>'2015'!Q46</f>
        <v>14</v>
      </c>
      <c r="E348" s="28">
        <f>'2015'!R46</f>
        <v>6</v>
      </c>
      <c r="F348" s="28">
        <f>'2015'!S46</f>
        <v>1</v>
      </c>
      <c r="G348" s="28">
        <f>'2015'!T46</f>
        <v>7</v>
      </c>
      <c r="H348" s="28">
        <f>'2015'!U46</f>
        <v>21</v>
      </c>
      <c r="I348" s="28">
        <f>'2015'!V46</f>
        <v>26</v>
      </c>
      <c r="J348" s="28">
        <f>'2015'!W46</f>
        <v>-5</v>
      </c>
      <c r="K348" s="28">
        <f>'2015'!X46</f>
        <v>19</v>
      </c>
      <c r="M348" s="9"/>
    </row>
    <row r="349" spans="1:13" x14ac:dyDescent="0.25">
      <c r="A349" s="75">
        <v>2015</v>
      </c>
      <c r="B349" s="28">
        <f>'2015'!N47</f>
        <v>38</v>
      </c>
      <c r="C349" s="28" t="str">
        <f>'2015'!P47</f>
        <v>marcin20</v>
      </c>
      <c r="D349" s="28">
        <f>'2015'!Q47</f>
        <v>16</v>
      </c>
      <c r="E349" s="28">
        <f>'2015'!R47</f>
        <v>6</v>
      </c>
      <c r="F349" s="28">
        <f>'2015'!S47</f>
        <v>2</v>
      </c>
      <c r="G349" s="28">
        <f>'2015'!T47</f>
        <v>8</v>
      </c>
      <c r="H349" s="28">
        <f>'2015'!U47</f>
        <v>46</v>
      </c>
      <c r="I349" s="28">
        <f>'2015'!V47</f>
        <v>30</v>
      </c>
      <c r="J349" s="28">
        <f>'2015'!W47</f>
        <v>16</v>
      </c>
      <c r="K349" s="28">
        <f>'2015'!X47</f>
        <v>20</v>
      </c>
      <c r="M349" s="9"/>
    </row>
    <row r="350" spans="1:13" x14ac:dyDescent="0.25">
      <c r="A350" s="75">
        <v>2015</v>
      </c>
      <c r="B350" s="28">
        <f>'2015'!N48</f>
        <v>39</v>
      </c>
      <c r="C350" s="28" t="str">
        <f>'2015'!P48</f>
        <v>Swoozh</v>
      </c>
      <c r="D350" s="28">
        <f>'2015'!Q48</f>
        <v>14</v>
      </c>
      <c r="E350" s="28">
        <f>'2015'!R48</f>
        <v>5</v>
      </c>
      <c r="F350" s="28">
        <f>'2015'!S48</f>
        <v>2</v>
      </c>
      <c r="G350" s="28">
        <f>'2015'!T48</f>
        <v>7</v>
      </c>
      <c r="H350" s="28">
        <f>'2015'!U48</f>
        <v>31</v>
      </c>
      <c r="I350" s="28">
        <f>'2015'!V48</f>
        <v>36</v>
      </c>
      <c r="J350" s="28">
        <f>'2015'!W48</f>
        <v>-5</v>
      </c>
      <c r="K350" s="28">
        <f>'2015'!X48</f>
        <v>17</v>
      </c>
      <c r="M350" s="9"/>
    </row>
    <row r="351" spans="1:13" x14ac:dyDescent="0.25">
      <c r="A351" s="75">
        <v>2015</v>
      </c>
      <c r="B351" s="28">
        <f>'2015'!N49</f>
        <v>40</v>
      </c>
      <c r="C351" s="28" t="str">
        <f>'2015'!P49</f>
        <v>St. Vitus</v>
      </c>
      <c r="D351" s="28">
        <f>'2015'!Q49</f>
        <v>14</v>
      </c>
      <c r="E351" s="28">
        <f>'2015'!R49</f>
        <v>5</v>
      </c>
      <c r="F351" s="28">
        <f>'2015'!S49</f>
        <v>1</v>
      </c>
      <c r="G351" s="28">
        <f>'2015'!T49</f>
        <v>8</v>
      </c>
      <c r="H351" s="28">
        <f>'2015'!U49</f>
        <v>24</v>
      </c>
      <c r="I351" s="28">
        <f>'2015'!V49</f>
        <v>24</v>
      </c>
      <c r="J351" s="28">
        <f>'2015'!W49</f>
        <v>0</v>
      </c>
      <c r="K351" s="28">
        <f>'2015'!X49</f>
        <v>16</v>
      </c>
      <c r="M351" s="9"/>
    </row>
    <row r="352" spans="1:13" x14ac:dyDescent="0.25">
      <c r="A352" s="75">
        <v>2015</v>
      </c>
      <c r="B352" s="28">
        <f>'2015'!N50</f>
        <v>41</v>
      </c>
      <c r="C352" s="28" t="str">
        <f>'2015'!P50</f>
        <v>silmurdk</v>
      </c>
      <c r="D352" s="28">
        <f>'2015'!Q50</f>
        <v>14</v>
      </c>
      <c r="E352" s="28">
        <f>'2015'!R50</f>
        <v>5</v>
      </c>
      <c r="F352" s="28">
        <f>'2015'!S50</f>
        <v>0</v>
      </c>
      <c r="G352" s="28">
        <f>'2015'!T50</f>
        <v>9</v>
      </c>
      <c r="H352" s="28">
        <f>'2015'!U50</f>
        <v>20</v>
      </c>
      <c r="I352" s="28">
        <f>'2015'!V50</f>
        <v>30</v>
      </c>
      <c r="J352" s="28">
        <f>'2015'!W50</f>
        <v>-10</v>
      </c>
      <c r="K352" s="28">
        <f>'2015'!X50</f>
        <v>15</v>
      </c>
      <c r="M352" s="9"/>
    </row>
    <row r="353" spans="1:13" x14ac:dyDescent="0.25">
      <c r="A353" s="75">
        <v>2015</v>
      </c>
      <c r="B353" s="28">
        <f>'2015'!N51</f>
        <v>42</v>
      </c>
      <c r="C353" s="28" t="str">
        <f>'2015'!P51</f>
        <v>Fincad</v>
      </c>
      <c r="D353" s="28">
        <f>'2015'!Q51</f>
        <v>16</v>
      </c>
      <c r="E353" s="28">
        <f>'2015'!R51</f>
        <v>3</v>
      </c>
      <c r="F353" s="28">
        <f>'2015'!S51</f>
        <v>5</v>
      </c>
      <c r="G353" s="28">
        <f>'2015'!T51</f>
        <v>8</v>
      </c>
      <c r="H353" s="28">
        <f>'2015'!U51</f>
        <v>19</v>
      </c>
      <c r="I353" s="28">
        <f>'2015'!V51</f>
        <v>24</v>
      </c>
      <c r="J353" s="28">
        <f>'2015'!W51</f>
        <v>-5</v>
      </c>
      <c r="K353" s="28">
        <f>'2015'!X51</f>
        <v>14</v>
      </c>
      <c r="M353" s="9"/>
    </row>
    <row r="354" spans="1:13" x14ac:dyDescent="0.25">
      <c r="A354" s="75">
        <v>2015</v>
      </c>
      <c r="B354" s="28">
        <f>'2015'!N52</f>
        <v>43</v>
      </c>
      <c r="C354" s="28" t="str">
        <f>'2015'!P52</f>
        <v>kaizen23</v>
      </c>
      <c r="D354" s="28">
        <f>'2015'!Q52</f>
        <v>16</v>
      </c>
      <c r="E354" s="28">
        <f>'2015'!R52</f>
        <v>3</v>
      </c>
      <c r="F354" s="28">
        <f>'2015'!S52</f>
        <v>2</v>
      </c>
      <c r="G354" s="28">
        <f>'2015'!T52</f>
        <v>11</v>
      </c>
      <c r="H354" s="28">
        <f>'2015'!U52</f>
        <v>21</v>
      </c>
      <c r="I354" s="28">
        <f>'2015'!V52</f>
        <v>45</v>
      </c>
      <c r="J354" s="28">
        <f>'2015'!W52</f>
        <v>-24</v>
      </c>
      <c r="K354" s="28">
        <f>'2015'!X52</f>
        <v>11</v>
      </c>
      <c r="M354" s="9"/>
    </row>
    <row r="355" spans="1:13" x14ac:dyDescent="0.25">
      <c r="A355" s="75">
        <v>2015</v>
      </c>
      <c r="B355" s="28">
        <f>'2015'!N53</f>
        <v>44</v>
      </c>
      <c r="C355" s="28" t="str">
        <f>'2015'!P53</f>
        <v>Romanista</v>
      </c>
      <c r="D355" s="28">
        <f>'2015'!Q53</f>
        <v>12</v>
      </c>
      <c r="E355" s="28">
        <f>'2015'!R53</f>
        <v>2</v>
      </c>
      <c r="F355" s="28">
        <f>'2015'!S53</f>
        <v>1</v>
      </c>
      <c r="G355" s="28">
        <f>'2015'!T53</f>
        <v>11</v>
      </c>
      <c r="H355" s="28">
        <f>'2015'!U53</f>
        <v>11</v>
      </c>
      <c r="I355" s="28">
        <f>'2015'!V53</f>
        <v>46</v>
      </c>
      <c r="J355" s="28">
        <f>'2015'!W53</f>
        <v>-35</v>
      </c>
      <c r="K355" s="28">
        <f>'2015'!X53</f>
        <v>7</v>
      </c>
      <c r="M355" s="9"/>
    </row>
    <row r="356" spans="1:13" x14ac:dyDescent="0.25">
      <c r="A356" s="75">
        <v>2015</v>
      </c>
      <c r="B356" s="28">
        <f>'2015'!N54</f>
        <v>45</v>
      </c>
      <c r="C356" s="28" t="str">
        <f>'2015'!P54</f>
        <v>Nikola Popoff</v>
      </c>
      <c r="D356" s="28">
        <f>'2015'!Q54</f>
        <v>14</v>
      </c>
      <c r="E356" s="28">
        <f>'2015'!R54</f>
        <v>2</v>
      </c>
      <c r="F356" s="28">
        <f>'2015'!S54</f>
        <v>2</v>
      </c>
      <c r="G356" s="28">
        <f>'2015'!T54</f>
        <v>10</v>
      </c>
      <c r="H356" s="28">
        <f>'2015'!U54</f>
        <v>13</v>
      </c>
      <c r="I356" s="28">
        <f>'2015'!V54</f>
        <v>39</v>
      </c>
      <c r="J356" s="28">
        <f>'2015'!W54</f>
        <v>-26</v>
      </c>
      <c r="K356" s="28">
        <f>'2015'!X54</f>
        <v>8</v>
      </c>
      <c r="M356" s="9"/>
    </row>
    <row r="357" spans="1:13" x14ac:dyDescent="0.25">
      <c r="A357" s="75">
        <v>2015</v>
      </c>
      <c r="B357" s="28">
        <f>'2015'!N55</f>
        <v>46</v>
      </c>
      <c r="C357" s="28" t="str">
        <f>'2015'!P55</f>
        <v>Hador</v>
      </c>
      <c r="D357" s="28">
        <f>'2015'!Q55</f>
        <v>14</v>
      </c>
      <c r="E357" s="28">
        <f>'2015'!R55</f>
        <v>2</v>
      </c>
      <c r="F357" s="28">
        <f>'2015'!S55</f>
        <v>1</v>
      </c>
      <c r="G357" s="28">
        <f>'2015'!T55</f>
        <v>11</v>
      </c>
      <c r="H357" s="28">
        <f>'2015'!U55</f>
        <v>7</v>
      </c>
      <c r="I357" s="28">
        <f>'2015'!V55</f>
        <v>50</v>
      </c>
      <c r="J357" s="28">
        <f>'2015'!W55</f>
        <v>-43</v>
      </c>
      <c r="K357" s="28">
        <f>'2015'!X55</f>
        <v>7</v>
      </c>
      <c r="M357" s="9"/>
    </row>
    <row r="358" spans="1:13" x14ac:dyDescent="0.25">
      <c r="A358" s="75">
        <v>2015</v>
      </c>
      <c r="B358" s="28">
        <f>'2015'!N56</f>
        <v>47</v>
      </c>
      <c r="C358" s="28" t="str">
        <f>'2015'!P56</f>
        <v>olesio</v>
      </c>
      <c r="D358" s="28">
        <f>'2015'!Q56</f>
        <v>14</v>
      </c>
      <c r="E358" s="28">
        <f>'2015'!R56</f>
        <v>2</v>
      </c>
      <c r="F358" s="28">
        <f>'2015'!S56</f>
        <v>0</v>
      </c>
      <c r="G358" s="28">
        <f>'2015'!T56</f>
        <v>12</v>
      </c>
      <c r="H358" s="28">
        <f>'2015'!U56</f>
        <v>12</v>
      </c>
      <c r="I358" s="28">
        <f>'2015'!V56</f>
        <v>53</v>
      </c>
      <c r="J358" s="28">
        <f>'2015'!W56</f>
        <v>-41</v>
      </c>
      <c r="K358" s="28">
        <f>'2015'!X56</f>
        <v>6</v>
      </c>
      <c r="M358" s="9"/>
    </row>
    <row r="359" spans="1:13" x14ac:dyDescent="0.25">
      <c r="A359" s="75">
        <v>2015</v>
      </c>
      <c r="B359" s="28">
        <f>'2015'!N57</f>
        <v>48</v>
      </c>
      <c r="C359" s="28" t="str">
        <f>'2015'!P57</f>
        <v>kindelooney</v>
      </c>
      <c r="D359" s="28">
        <f>'2015'!Q57</f>
        <v>14</v>
      </c>
      <c r="E359" s="28">
        <f>'2015'!R57</f>
        <v>1</v>
      </c>
      <c r="F359" s="28">
        <f>'2015'!S57</f>
        <v>1</v>
      </c>
      <c r="G359" s="28">
        <f>'2015'!T57</f>
        <v>12</v>
      </c>
      <c r="H359" s="28">
        <f>'2015'!U57</f>
        <v>10</v>
      </c>
      <c r="I359" s="28">
        <f>'2015'!V57</f>
        <v>57</v>
      </c>
      <c r="J359" s="28">
        <f>'2015'!W57</f>
        <v>-47</v>
      </c>
      <c r="K359" s="28">
        <f>'2015'!X57</f>
        <v>4</v>
      </c>
      <c r="M359" s="9"/>
    </row>
    <row r="360" spans="1:13" x14ac:dyDescent="0.25">
      <c r="A360" s="75">
        <v>2015</v>
      </c>
      <c r="B360" s="28">
        <f>'2015'!N58</f>
        <v>49</v>
      </c>
      <c r="C360" s="28" t="str">
        <f>'2015'!P58</f>
        <v>Schulle</v>
      </c>
      <c r="D360" s="28">
        <f>'2015'!Q58</f>
        <v>20</v>
      </c>
      <c r="E360" s="28">
        <f>'2015'!R58</f>
        <v>11</v>
      </c>
      <c r="F360" s="28">
        <f>'2015'!S58</f>
        <v>3</v>
      </c>
      <c r="G360" s="28">
        <f>'2015'!T58</f>
        <v>6</v>
      </c>
      <c r="H360" s="28">
        <f>'2015'!U58</f>
        <v>59</v>
      </c>
      <c r="I360" s="28">
        <f>'2015'!V58</f>
        <v>29</v>
      </c>
      <c r="J360" s="28">
        <f>'2015'!W58</f>
        <v>30</v>
      </c>
      <c r="K360" s="28">
        <f>'2015'!X58</f>
        <v>36</v>
      </c>
      <c r="M360" s="9"/>
    </row>
    <row r="361" spans="1:13" x14ac:dyDescent="0.25">
      <c r="A361" s="75">
        <v>2015</v>
      </c>
      <c r="B361" s="28">
        <f>'2015'!N59</f>
        <v>50</v>
      </c>
      <c r="C361" s="28" t="str">
        <f>'2015'!P59</f>
        <v>dior</v>
      </c>
      <c r="D361" s="28">
        <f>'2015'!Q59</f>
        <v>22</v>
      </c>
      <c r="E361" s="28">
        <f>'2015'!R59</f>
        <v>8</v>
      </c>
      <c r="F361" s="28">
        <f>'2015'!S59</f>
        <v>6</v>
      </c>
      <c r="G361" s="28">
        <f>'2015'!T59</f>
        <v>8</v>
      </c>
      <c r="H361" s="28">
        <f>'2015'!U59</f>
        <v>36</v>
      </c>
      <c r="I361" s="28">
        <f>'2015'!V59</f>
        <v>31</v>
      </c>
      <c r="J361" s="28">
        <f>'2015'!W59</f>
        <v>5</v>
      </c>
      <c r="K361" s="28">
        <f>'2015'!X59</f>
        <v>30</v>
      </c>
      <c r="M361" s="9"/>
    </row>
    <row r="362" spans="1:13" x14ac:dyDescent="0.25">
      <c r="A362" s="75">
        <v>2015</v>
      </c>
      <c r="B362" s="28">
        <f>'2015'!N60</f>
        <v>51</v>
      </c>
      <c r="C362" s="28" t="str">
        <f>'2015'!P60</f>
        <v>Pino</v>
      </c>
      <c r="D362" s="28">
        <f>'2015'!Q60</f>
        <v>16</v>
      </c>
      <c r="E362" s="28">
        <f>'2015'!R60</f>
        <v>3</v>
      </c>
      <c r="F362" s="28">
        <f>'2015'!S60</f>
        <v>2</v>
      </c>
      <c r="G362" s="28">
        <f>'2015'!T60</f>
        <v>11</v>
      </c>
      <c r="H362" s="28">
        <f>'2015'!U60</f>
        <v>10</v>
      </c>
      <c r="I362" s="28">
        <f>'2015'!V60</f>
        <v>43</v>
      </c>
      <c r="J362" s="28">
        <f>'2015'!W60</f>
        <v>-33</v>
      </c>
      <c r="K362" s="28">
        <f>'2015'!X60</f>
        <v>11</v>
      </c>
      <c r="M362" s="9"/>
    </row>
    <row r="363" spans="1:13" x14ac:dyDescent="0.25">
      <c r="A363" s="75">
        <v>2015</v>
      </c>
      <c r="B363" s="28">
        <f>'2015'!N61</f>
        <v>52</v>
      </c>
      <c r="C363" s="28" t="str">
        <f>'2015'!P61</f>
        <v>Klinki</v>
      </c>
      <c r="D363" s="28">
        <f>'2015'!Q61</f>
        <v>18</v>
      </c>
      <c r="E363" s="28">
        <f>'2015'!R61</f>
        <v>3</v>
      </c>
      <c r="F363" s="28">
        <f>'2015'!S61</f>
        <v>1</v>
      </c>
      <c r="G363" s="28">
        <f>'2015'!T61</f>
        <v>14</v>
      </c>
      <c r="H363" s="28">
        <f>'2015'!U61</f>
        <v>12</v>
      </c>
      <c r="I363" s="28">
        <f>'2015'!V61</f>
        <v>53</v>
      </c>
      <c r="J363" s="28">
        <f>'2015'!W61</f>
        <v>-41</v>
      </c>
      <c r="K363" s="28">
        <f>'2015'!X61</f>
        <v>10</v>
      </c>
      <c r="M363" s="9"/>
    </row>
    <row r="364" spans="1:13" x14ac:dyDescent="0.25">
      <c r="A364" s="75">
        <v>2015</v>
      </c>
      <c r="B364" s="28">
        <f>'2015'!N62</f>
        <v>53</v>
      </c>
      <c r="C364" s="28" t="str">
        <f>'2015'!P62</f>
        <v>Mdogg</v>
      </c>
      <c r="D364" s="28">
        <f>'2015'!Q62</f>
        <v>18</v>
      </c>
      <c r="E364" s="28">
        <f>'2015'!R62</f>
        <v>3</v>
      </c>
      <c r="F364" s="28">
        <f>'2015'!S62</f>
        <v>1</v>
      </c>
      <c r="G364" s="28">
        <f>'2015'!T62</f>
        <v>14</v>
      </c>
      <c r="H364" s="28">
        <f>'2015'!U62</f>
        <v>13</v>
      </c>
      <c r="I364" s="28">
        <f>'2015'!V62</f>
        <v>66</v>
      </c>
      <c r="J364" s="28">
        <f>'2015'!W62</f>
        <v>-53</v>
      </c>
      <c r="K364" s="28">
        <f>'2015'!X62</f>
        <v>10</v>
      </c>
      <c r="M364" s="9"/>
    </row>
    <row r="365" spans="1:13" x14ac:dyDescent="0.25">
      <c r="A365" s="75">
        <v>2015</v>
      </c>
      <c r="B365" s="28">
        <f>'2015'!N63</f>
        <v>54</v>
      </c>
      <c r="C365" s="28" t="str">
        <f>'2015'!P63</f>
        <v>Neurop</v>
      </c>
      <c r="D365" s="28">
        <f>'2015'!Q63</f>
        <v>14</v>
      </c>
      <c r="E365" s="28">
        <f>'2015'!R63</f>
        <v>1</v>
      </c>
      <c r="F365" s="28">
        <f>'2015'!S63</f>
        <v>2</v>
      </c>
      <c r="G365" s="28">
        <f>'2015'!T63</f>
        <v>11</v>
      </c>
      <c r="H365" s="28">
        <f>'2015'!U63</f>
        <v>9</v>
      </c>
      <c r="I365" s="28">
        <f>'2015'!V63</f>
        <v>34</v>
      </c>
      <c r="J365" s="28">
        <f>'2015'!W63</f>
        <v>-25</v>
      </c>
      <c r="K365" s="28">
        <f>'2015'!X63</f>
        <v>5</v>
      </c>
      <c r="M365" s="9"/>
    </row>
    <row r="366" spans="1:13" x14ac:dyDescent="0.25">
      <c r="A366" s="75">
        <v>2015</v>
      </c>
      <c r="B366" s="28">
        <f>'2015'!N64</f>
        <v>55</v>
      </c>
      <c r="C366" s="28" t="str">
        <f>'2015'!P64</f>
        <v>Pedz</v>
      </c>
      <c r="D366" s="28">
        <f>'2015'!Q64</f>
        <v>14</v>
      </c>
      <c r="E366" s="28">
        <f>'2015'!R64</f>
        <v>0</v>
      </c>
      <c r="F366" s="28">
        <f>'2015'!S64</f>
        <v>0</v>
      </c>
      <c r="G366" s="28">
        <f>'2015'!T64</f>
        <v>14</v>
      </c>
      <c r="H366" s="28">
        <f>'2015'!U64</f>
        <v>4</v>
      </c>
      <c r="I366" s="28">
        <f>'2015'!V64</f>
        <v>55</v>
      </c>
      <c r="J366" s="28">
        <f>'2015'!W64</f>
        <v>-51</v>
      </c>
      <c r="K366" s="28">
        <f>'2015'!X64</f>
        <v>0</v>
      </c>
      <c r="M366" s="9"/>
    </row>
    <row r="367" spans="1:13" x14ac:dyDescent="0.25">
      <c r="A367" s="75">
        <v>2015</v>
      </c>
      <c r="B367" s="28">
        <f>'2015'!N65</f>
        <v>56</v>
      </c>
      <c r="C367" s="28" t="str">
        <f>'2015'!P65</f>
        <v>Soja</v>
      </c>
      <c r="D367" s="28">
        <f>'2015'!Q65</f>
        <v>14</v>
      </c>
      <c r="E367" s="28">
        <f>'2015'!R65</f>
        <v>0</v>
      </c>
      <c r="F367" s="28">
        <f>'2015'!S65</f>
        <v>0</v>
      </c>
      <c r="G367" s="28">
        <f>'2015'!T65</f>
        <v>14</v>
      </c>
      <c r="H367" s="28">
        <f>'2015'!U65</f>
        <v>2</v>
      </c>
      <c r="I367" s="28">
        <f>'2015'!V65</f>
        <v>68</v>
      </c>
      <c r="J367" s="28">
        <f>'2015'!W65</f>
        <v>-66</v>
      </c>
      <c r="K367" s="28">
        <f>'2015'!X65</f>
        <v>0</v>
      </c>
      <c r="M367" s="9"/>
    </row>
    <row r="368" spans="1:13" x14ac:dyDescent="0.25">
      <c r="A368" s="75">
        <v>2015</v>
      </c>
      <c r="B368" s="28">
        <f>'2015'!N66</f>
        <v>57</v>
      </c>
      <c r="C368" s="28" t="str">
        <f>'2015'!P66</f>
        <v>boesjesman</v>
      </c>
      <c r="D368" s="28">
        <f>'2015'!Q66</f>
        <v>14</v>
      </c>
      <c r="E368" s="28">
        <f>'2015'!R66</f>
        <v>0</v>
      </c>
      <c r="F368" s="28">
        <f>'2015'!S66</f>
        <v>0</v>
      </c>
      <c r="G368" s="28">
        <f>'2015'!T66</f>
        <v>14</v>
      </c>
      <c r="H368" s="28">
        <f>'2015'!U66</f>
        <v>3</v>
      </c>
      <c r="I368" s="28">
        <f>'2015'!V66</f>
        <v>80</v>
      </c>
      <c r="J368" s="28">
        <f>'2015'!W66</f>
        <v>-77</v>
      </c>
      <c r="K368" s="28">
        <f>'2015'!X66</f>
        <v>0</v>
      </c>
      <c r="M368" s="9"/>
    </row>
    <row r="369" spans="1:13" x14ac:dyDescent="0.25">
      <c r="A369" s="75">
        <v>2015</v>
      </c>
      <c r="B369" s="28">
        <f>'2015'!N67</f>
        <v>58</v>
      </c>
      <c r="C369" s="28" t="str">
        <f>'2015'!P67</f>
        <v>Wooley</v>
      </c>
      <c r="D369" s="28">
        <f>'2015'!Q67</f>
        <v>16</v>
      </c>
      <c r="E369" s="28">
        <f>'2015'!R67</f>
        <v>0</v>
      </c>
      <c r="F369" s="28">
        <f>'2015'!S67</f>
        <v>0</v>
      </c>
      <c r="G369" s="28">
        <f>'2015'!T67</f>
        <v>16</v>
      </c>
      <c r="H369" s="28">
        <f>'2015'!U67</f>
        <v>2</v>
      </c>
      <c r="I369" s="28">
        <f>'2015'!V67</f>
        <v>101</v>
      </c>
      <c r="J369" s="28">
        <f>'2015'!W67</f>
        <v>-99</v>
      </c>
      <c r="K369" s="28">
        <f>'2015'!X67</f>
        <v>0</v>
      </c>
      <c r="M369" s="9"/>
    </row>
    <row r="370" spans="1:13" x14ac:dyDescent="0.25">
      <c r="A370" s="75">
        <v>2015</v>
      </c>
      <c r="B370" s="28">
        <f>'2015'!N68</f>
        <v>59</v>
      </c>
      <c r="C370" s="28" t="str">
        <f>'2015'!P68</f>
        <v>Chris_SM</v>
      </c>
      <c r="D370" s="28">
        <f>'2015'!Q68</f>
        <v>14</v>
      </c>
      <c r="E370" s="28">
        <f>'2015'!R68</f>
        <v>1</v>
      </c>
      <c r="F370" s="28">
        <f>'2015'!S68</f>
        <v>2</v>
      </c>
      <c r="G370" s="28">
        <f>'2015'!T68</f>
        <v>11</v>
      </c>
      <c r="H370" s="28">
        <f>'2015'!U68</f>
        <v>12</v>
      </c>
      <c r="I370" s="28">
        <f>'2015'!V68</f>
        <v>51</v>
      </c>
      <c r="J370" s="28">
        <f>'2015'!W68</f>
        <v>-39</v>
      </c>
      <c r="K370" s="28">
        <f>'2015'!X68</f>
        <v>5</v>
      </c>
      <c r="M370" s="9"/>
    </row>
    <row r="371" spans="1:13" x14ac:dyDescent="0.25">
      <c r="A371" s="75">
        <v>2016</v>
      </c>
      <c r="B371" s="22">
        <f>'2016'!N10</f>
        <v>1</v>
      </c>
      <c r="C371" s="28" t="str">
        <f>'2016'!P10</f>
        <v>Blazej_Bdg</v>
      </c>
      <c r="D371" s="28">
        <f>'2016'!Q10</f>
        <v>30</v>
      </c>
      <c r="E371" s="28">
        <f>'2016'!R10</f>
        <v>25</v>
      </c>
      <c r="F371" s="28">
        <f>'2016'!S10</f>
        <v>4</v>
      </c>
      <c r="G371" s="28">
        <f>'2016'!T10</f>
        <v>1</v>
      </c>
      <c r="H371" s="28">
        <f>'2016'!U10</f>
        <v>98</v>
      </c>
      <c r="I371" s="28">
        <f>'2016'!V10</f>
        <v>14</v>
      </c>
      <c r="J371" s="28">
        <f>'2016'!W10</f>
        <v>84</v>
      </c>
      <c r="K371" s="28">
        <f>'2016'!X10</f>
        <v>79</v>
      </c>
      <c r="M371" s="9"/>
    </row>
    <row r="372" spans="1:13" x14ac:dyDescent="0.25">
      <c r="A372" s="75">
        <v>2016</v>
      </c>
      <c r="B372" s="28">
        <f>'2016'!N11</f>
        <v>2</v>
      </c>
      <c r="C372" s="28" t="str">
        <f>'2016'!P11</f>
        <v>lemonheadiv</v>
      </c>
      <c r="D372" s="28">
        <f>'2016'!Q11</f>
        <v>30</v>
      </c>
      <c r="E372" s="28">
        <f>'2016'!R11</f>
        <v>21</v>
      </c>
      <c r="F372" s="28">
        <f>'2016'!S11</f>
        <v>2</v>
      </c>
      <c r="G372" s="28">
        <f>'2016'!T11</f>
        <v>7</v>
      </c>
      <c r="H372" s="28">
        <f>'2016'!U11</f>
        <v>71</v>
      </c>
      <c r="I372" s="28">
        <f>'2016'!V11</f>
        <v>44</v>
      </c>
      <c r="J372" s="28">
        <f>'2016'!W11</f>
        <v>27</v>
      </c>
      <c r="K372" s="28">
        <f>'2016'!X11</f>
        <v>65</v>
      </c>
      <c r="M372" s="9"/>
    </row>
    <row r="373" spans="1:13" x14ac:dyDescent="0.25">
      <c r="A373" s="75">
        <v>2016</v>
      </c>
      <c r="B373" s="28">
        <f>'2016'!N12</f>
        <v>3</v>
      </c>
      <c r="C373" s="28" t="str">
        <f>'2016'!P12</f>
        <v>Playaveli</v>
      </c>
      <c r="D373" s="28">
        <f>'2016'!Q12</f>
        <v>32</v>
      </c>
      <c r="E373" s="28">
        <f>'2016'!R12</f>
        <v>20</v>
      </c>
      <c r="F373" s="28">
        <f>'2016'!S12</f>
        <v>2</v>
      </c>
      <c r="G373" s="28">
        <f>'2016'!T12</f>
        <v>10</v>
      </c>
      <c r="H373" s="28">
        <f>'2016'!U12</f>
        <v>99</v>
      </c>
      <c r="I373" s="28">
        <f>'2016'!V12</f>
        <v>37</v>
      </c>
      <c r="J373" s="28">
        <f>'2016'!W12</f>
        <v>62</v>
      </c>
      <c r="K373" s="28">
        <f>'2016'!X12</f>
        <v>62</v>
      </c>
      <c r="M373" s="9"/>
    </row>
    <row r="374" spans="1:13" x14ac:dyDescent="0.25">
      <c r="A374" s="75">
        <v>2016</v>
      </c>
      <c r="B374" s="28">
        <f>'2016'!N13</f>
        <v>4</v>
      </c>
      <c r="C374" s="28" t="str">
        <f>'2016'!P13</f>
        <v>Bomb</v>
      </c>
      <c r="D374" s="28">
        <f>'2016'!Q13</f>
        <v>30</v>
      </c>
      <c r="E374" s="28">
        <f>'2016'!R13</f>
        <v>18</v>
      </c>
      <c r="F374" s="28">
        <f>'2016'!S13</f>
        <v>4</v>
      </c>
      <c r="G374" s="28">
        <f>'2016'!T13</f>
        <v>8</v>
      </c>
      <c r="H374" s="28">
        <f>'2016'!U13</f>
        <v>53</v>
      </c>
      <c r="I374" s="28">
        <f>'2016'!V13</f>
        <v>36</v>
      </c>
      <c r="J374" s="28">
        <f>'2016'!W13</f>
        <v>17</v>
      </c>
      <c r="K374" s="28">
        <f>'2016'!X13</f>
        <v>58</v>
      </c>
      <c r="M374" s="9"/>
    </row>
    <row r="375" spans="1:13" x14ac:dyDescent="0.25">
      <c r="A375" s="75">
        <v>2016</v>
      </c>
      <c r="B375" s="28">
        <f>'2016'!N14</f>
        <v>5</v>
      </c>
      <c r="C375" s="28" t="str">
        <f>'2016'!P14</f>
        <v>AndYpsilon</v>
      </c>
      <c r="D375" s="28">
        <f>'2016'!Q14</f>
        <v>26</v>
      </c>
      <c r="E375" s="28">
        <f>'2016'!R14</f>
        <v>14</v>
      </c>
      <c r="F375" s="28">
        <f>'2016'!S14</f>
        <v>4</v>
      </c>
      <c r="G375" s="28">
        <f>'2016'!T14</f>
        <v>8</v>
      </c>
      <c r="H375" s="28">
        <f>'2016'!U14</f>
        <v>66</v>
      </c>
      <c r="I375" s="28">
        <f>'2016'!V14</f>
        <v>36</v>
      </c>
      <c r="J375" s="28">
        <f>'2016'!W14</f>
        <v>30</v>
      </c>
      <c r="K375" s="28">
        <f>'2016'!X14</f>
        <v>46</v>
      </c>
      <c r="M375" s="9"/>
    </row>
    <row r="376" spans="1:13" x14ac:dyDescent="0.25">
      <c r="A376" s="75">
        <v>2016</v>
      </c>
      <c r="B376" s="28">
        <f>'2016'!N15</f>
        <v>6</v>
      </c>
      <c r="C376" s="28" t="str">
        <f>'2016'!P15</f>
        <v>ALI</v>
      </c>
      <c r="D376" s="28">
        <f>'2016'!Q15</f>
        <v>26</v>
      </c>
      <c r="E376" s="28">
        <f>'2016'!R15</f>
        <v>16</v>
      </c>
      <c r="F376" s="28">
        <f>'2016'!S15</f>
        <v>3</v>
      </c>
      <c r="G376" s="28">
        <f>'2016'!T15</f>
        <v>7</v>
      </c>
      <c r="H376" s="28">
        <f>'2016'!U15</f>
        <v>66</v>
      </c>
      <c r="I376" s="28">
        <f>'2016'!V15</f>
        <v>27</v>
      </c>
      <c r="J376" s="28">
        <f>'2016'!W15</f>
        <v>39</v>
      </c>
      <c r="K376" s="28">
        <f>'2016'!X15</f>
        <v>51</v>
      </c>
      <c r="M376" s="9"/>
    </row>
    <row r="377" spans="1:13" x14ac:dyDescent="0.25">
      <c r="A377" s="75">
        <v>2016</v>
      </c>
      <c r="B377" s="28">
        <f>'2016'!N16</f>
        <v>7</v>
      </c>
      <c r="C377" s="28" t="str">
        <f>'2016'!P16</f>
        <v>lobo</v>
      </c>
      <c r="D377" s="28">
        <f>'2016'!Q16</f>
        <v>24</v>
      </c>
      <c r="E377" s="28">
        <f>'2016'!R16</f>
        <v>12</v>
      </c>
      <c r="F377" s="28">
        <f>'2016'!S16</f>
        <v>1</v>
      </c>
      <c r="G377" s="28">
        <f>'2016'!T16</f>
        <v>11</v>
      </c>
      <c r="H377" s="28">
        <f>'2016'!U16</f>
        <v>82</v>
      </c>
      <c r="I377" s="28">
        <f>'2016'!V16</f>
        <v>35</v>
      </c>
      <c r="J377" s="28">
        <f>'2016'!W16</f>
        <v>47</v>
      </c>
      <c r="K377" s="28">
        <f>'2016'!X16</f>
        <v>37</v>
      </c>
      <c r="M377" s="9"/>
    </row>
    <row r="378" spans="1:13" x14ac:dyDescent="0.25">
      <c r="A378" s="75">
        <v>2016</v>
      </c>
      <c r="B378" s="28">
        <f>'2016'!N17</f>
        <v>8</v>
      </c>
      <c r="C378" s="28" t="str">
        <f>'2016'!P17</f>
        <v>Emmeti</v>
      </c>
      <c r="D378" s="28">
        <f>'2016'!Q17</f>
        <v>24</v>
      </c>
      <c r="E378" s="28">
        <f>'2016'!R17</f>
        <v>11</v>
      </c>
      <c r="F378" s="28">
        <f>'2016'!S17</f>
        <v>3</v>
      </c>
      <c r="G378" s="28">
        <f>'2016'!T17</f>
        <v>10</v>
      </c>
      <c r="H378" s="28">
        <f>'2016'!U17</f>
        <v>40</v>
      </c>
      <c r="I378" s="28">
        <f>'2016'!V17</f>
        <v>37</v>
      </c>
      <c r="J378" s="28">
        <f>'2016'!W17</f>
        <v>3</v>
      </c>
      <c r="K378" s="28">
        <f>'2016'!X17</f>
        <v>36</v>
      </c>
      <c r="M378" s="9"/>
    </row>
    <row r="379" spans="1:13" x14ac:dyDescent="0.25">
      <c r="A379" s="75">
        <v>2016</v>
      </c>
      <c r="B379" s="28">
        <f>'2016'!N18</f>
        <v>9</v>
      </c>
      <c r="C379" s="28" t="str">
        <f>'2016'!P18</f>
        <v>Klaris</v>
      </c>
      <c r="D379" s="28">
        <f>'2016'!Q18</f>
        <v>22</v>
      </c>
      <c r="E379" s="28">
        <f>'2016'!R18</f>
        <v>11</v>
      </c>
      <c r="F379" s="28">
        <f>'2016'!S18</f>
        <v>1</v>
      </c>
      <c r="G379" s="28">
        <f>'2016'!T18</f>
        <v>10</v>
      </c>
      <c r="H379" s="28">
        <f>'2016'!U18</f>
        <v>60</v>
      </c>
      <c r="I379" s="28">
        <f>'2016'!V18</f>
        <v>47</v>
      </c>
      <c r="J379" s="28">
        <f>'2016'!W18</f>
        <v>13</v>
      </c>
      <c r="K379" s="28">
        <f>'2016'!X18</f>
        <v>34</v>
      </c>
      <c r="M379" s="9"/>
    </row>
    <row r="380" spans="1:13" x14ac:dyDescent="0.25">
      <c r="A380" s="75">
        <v>2016</v>
      </c>
      <c r="B380" s="28">
        <f>'2016'!N19</f>
        <v>10</v>
      </c>
      <c r="C380" s="28" t="str">
        <f>'2016'!P19</f>
        <v>andib</v>
      </c>
      <c r="D380" s="28">
        <f>'2016'!Q19</f>
        <v>22</v>
      </c>
      <c r="E380" s="28">
        <f>'2016'!R19</f>
        <v>17</v>
      </c>
      <c r="F380" s="28">
        <f>'2016'!S19</f>
        <v>2</v>
      </c>
      <c r="G380" s="28">
        <f>'2016'!T19</f>
        <v>3</v>
      </c>
      <c r="H380" s="28">
        <f>'2016'!U19</f>
        <v>55</v>
      </c>
      <c r="I380" s="28">
        <f>'2016'!V19</f>
        <v>29</v>
      </c>
      <c r="J380" s="28">
        <f>'2016'!W19</f>
        <v>26</v>
      </c>
      <c r="K380" s="28">
        <f>'2016'!X19</f>
        <v>53</v>
      </c>
      <c r="M380" s="9"/>
    </row>
    <row r="381" spans="1:13" x14ac:dyDescent="0.25">
      <c r="A381" s="75">
        <v>2016</v>
      </c>
      <c r="B381" s="28">
        <f>'2016'!N20</f>
        <v>11</v>
      </c>
      <c r="C381" s="28" t="str">
        <f>'2016'!P20</f>
        <v>bobbiebobras</v>
      </c>
      <c r="D381" s="28">
        <f>'2016'!Q20</f>
        <v>24</v>
      </c>
      <c r="E381" s="28">
        <f>'2016'!R20</f>
        <v>15</v>
      </c>
      <c r="F381" s="28">
        <f>'2016'!S20</f>
        <v>3</v>
      </c>
      <c r="G381" s="28">
        <f>'2016'!T20</f>
        <v>6</v>
      </c>
      <c r="H381" s="28">
        <f>'2016'!U20</f>
        <v>68</v>
      </c>
      <c r="I381" s="28">
        <f>'2016'!V20</f>
        <v>33</v>
      </c>
      <c r="J381" s="28">
        <f>'2016'!W20</f>
        <v>35</v>
      </c>
      <c r="K381" s="28">
        <f>'2016'!X20</f>
        <v>48</v>
      </c>
      <c r="M381" s="9"/>
    </row>
    <row r="382" spans="1:13" x14ac:dyDescent="0.25">
      <c r="A382" s="75">
        <v>2016</v>
      </c>
      <c r="B382" s="28">
        <f>'2016'!N21</f>
        <v>12</v>
      </c>
      <c r="C382" s="28" t="str">
        <f>'2016'!P21</f>
        <v>sanek</v>
      </c>
      <c r="D382" s="28">
        <f>'2016'!Q21</f>
        <v>24</v>
      </c>
      <c r="E382" s="28">
        <f>'2016'!R21</f>
        <v>10</v>
      </c>
      <c r="F382" s="28">
        <f>'2016'!S21</f>
        <v>3</v>
      </c>
      <c r="G382" s="28">
        <f>'2016'!T21</f>
        <v>11</v>
      </c>
      <c r="H382" s="28">
        <f>'2016'!U21</f>
        <v>46</v>
      </c>
      <c r="I382" s="28">
        <f>'2016'!V21</f>
        <v>44</v>
      </c>
      <c r="J382" s="28">
        <f>'2016'!W21</f>
        <v>2</v>
      </c>
      <c r="K382" s="28">
        <f>'2016'!X21</f>
        <v>33</v>
      </c>
      <c r="M382" s="9"/>
    </row>
    <row r="383" spans="1:13" x14ac:dyDescent="0.25">
      <c r="A383" s="75">
        <v>2016</v>
      </c>
      <c r="B383" s="28">
        <f>'2016'!N22</f>
        <v>13</v>
      </c>
      <c r="C383" s="28" t="str">
        <f>'2016'!P22</f>
        <v>SPIR</v>
      </c>
      <c r="D383" s="28">
        <f>'2016'!Q22</f>
        <v>22</v>
      </c>
      <c r="E383" s="28">
        <f>'2016'!R22</f>
        <v>15</v>
      </c>
      <c r="F383" s="28">
        <f>'2016'!S22</f>
        <v>2</v>
      </c>
      <c r="G383" s="28">
        <f>'2016'!T22</f>
        <v>5</v>
      </c>
      <c r="H383" s="28">
        <f>'2016'!U22</f>
        <v>61</v>
      </c>
      <c r="I383" s="28">
        <f>'2016'!V22</f>
        <v>28</v>
      </c>
      <c r="J383" s="28">
        <f>'2016'!W22</f>
        <v>33</v>
      </c>
      <c r="K383" s="28">
        <f>'2016'!X22</f>
        <v>47</v>
      </c>
      <c r="M383" s="9"/>
    </row>
    <row r="384" spans="1:13" x14ac:dyDescent="0.25">
      <c r="A384" s="75">
        <v>2016</v>
      </c>
      <c r="B384" s="28">
        <f>'2016'!N23</f>
        <v>14</v>
      </c>
      <c r="C384" s="28" t="str">
        <f>'2016'!P23</f>
        <v>djowGer</v>
      </c>
      <c r="D384" s="28">
        <f>'2016'!Q23</f>
        <v>22</v>
      </c>
      <c r="E384" s="28">
        <f>'2016'!R23</f>
        <v>14</v>
      </c>
      <c r="F384" s="28">
        <f>'2016'!S23</f>
        <v>2</v>
      </c>
      <c r="G384" s="28">
        <f>'2016'!T23</f>
        <v>6</v>
      </c>
      <c r="H384" s="28">
        <f>'2016'!U23</f>
        <v>57</v>
      </c>
      <c r="I384" s="28">
        <f>'2016'!V23</f>
        <v>32</v>
      </c>
      <c r="J384" s="28">
        <f>'2016'!W23</f>
        <v>25</v>
      </c>
      <c r="K384" s="28">
        <f>'2016'!X23</f>
        <v>44</v>
      </c>
      <c r="M384" s="9"/>
    </row>
    <row r="385" spans="1:13" x14ac:dyDescent="0.25">
      <c r="A385" s="75">
        <v>2016</v>
      </c>
      <c r="B385" s="28">
        <f>'2016'!N24</f>
        <v>15</v>
      </c>
      <c r="C385" s="28" t="str">
        <f>'2016'!P24</f>
        <v>ElMichaJ</v>
      </c>
      <c r="D385" s="28">
        <f>'2016'!Q24</f>
        <v>24</v>
      </c>
      <c r="E385" s="28">
        <f>'2016'!R24</f>
        <v>14</v>
      </c>
      <c r="F385" s="28">
        <f>'2016'!S24</f>
        <v>0</v>
      </c>
      <c r="G385" s="28">
        <f>'2016'!T24</f>
        <v>10</v>
      </c>
      <c r="H385" s="28">
        <f>'2016'!U24</f>
        <v>48</v>
      </c>
      <c r="I385" s="28">
        <f>'2016'!V24</f>
        <v>38</v>
      </c>
      <c r="J385" s="28">
        <f>'2016'!W24</f>
        <v>10</v>
      </c>
      <c r="K385" s="28">
        <f>'2016'!X24</f>
        <v>42</v>
      </c>
      <c r="M385" s="9"/>
    </row>
    <row r="386" spans="1:13" x14ac:dyDescent="0.25">
      <c r="A386" s="75">
        <v>2016</v>
      </c>
      <c r="B386" s="28">
        <f>'2016'!N25</f>
        <v>16</v>
      </c>
      <c r="C386" s="28" t="str">
        <f>'2016'!P25</f>
        <v>Team Oelkohold</v>
      </c>
      <c r="D386" s="28">
        <f>'2016'!Q25</f>
        <v>22</v>
      </c>
      <c r="E386" s="28">
        <f>'2016'!R25</f>
        <v>11</v>
      </c>
      <c r="F386" s="28">
        <f>'2016'!S25</f>
        <v>5</v>
      </c>
      <c r="G386" s="28">
        <f>'2016'!T25</f>
        <v>6</v>
      </c>
      <c r="H386" s="28">
        <f>'2016'!U25</f>
        <v>57</v>
      </c>
      <c r="I386" s="28">
        <f>'2016'!V25</f>
        <v>31</v>
      </c>
      <c r="J386" s="28">
        <f>'2016'!W25</f>
        <v>26</v>
      </c>
      <c r="K386" s="28">
        <f>'2016'!X25</f>
        <v>38</v>
      </c>
      <c r="M386" s="9"/>
    </row>
    <row r="387" spans="1:13" x14ac:dyDescent="0.25">
      <c r="A387" s="75">
        <v>2016</v>
      </c>
      <c r="B387" s="28">
        <f>'2016'!N26</f>
        <v>17</v>
      </c>
      <c r="C387" s="28" t="str">
        <f>'2016'!P26</f>
        <v>Uknow1</v>
      </c>
      <c r="D387" s="28">
        <f>'2016'!Q26</f>
        <v>22</v>
      </c>
      <c r="E387" s="28">
        <f>'2016'!R26</f>
        <v>10</v>
      </c>
      <c r="F387" s="28">
        <f>'2016'!S26</f>
        <v>2</v>
      </c>
      <c r="G387" s="28">
        <f>'2016'!T26</f>
        <v>10</v>
      </c>
      <c r="H387" s="28">
        <f>'2016'!U26</f>
        <v>57</v>
      </c>
      <c r="I387" s="28">
        <f>'2016'!V26</f>
        <v>49</v>
      </c>
      <c r="J387" s="28">
        <f>'2016'!W26</f>
        <v>8</v>
      </c>
      <c r="K387" s="28">
        <f>'2016'!X26</f>
        <v>32</v>
      </c>
      <c r="M387" s="9"/>
    </row>
    <row r="388" spans="1:13" x14ac:dyDescent="0.25">
      <c r="A388" s="75">
        <v>2016</v>
      </c>
      <c r="B388" s="28">
        <f>'2016'!N27</f>
        <v>18</v>
      </c>
      <c r="C388" s="28" t="str">
        <f>'2016'!P27</f>
        <v>xflea</v>
      </c>
      <c r="D388" s="28">
        <f>'2016'!Q27</f>
        <v>22</v>
      </c>
      <c r="E388" s="28">
        <f>'2016'!R27</f>
        <v>10</v>
      </c>
      <c r="F388" s="28">
        <f>'2016'!S27</f>
        <v>2</v>
      </c>
      <c r="G388" s="28">
        <f>'2016'!T27</f>
        <v>10</v>
      </c>
      <c r="H388" s="28">
        <f>'2016'!U27</f>
        <v>51</v>
      </c>
      <c r="I388" s="28">
        <f>'2016'!V27</f>
        <v>45</v>
      </c>
      <c r="J388" s="28">
        <f>'2016'!W27</f>
        <v>6</v>
      </c>
      <c r="K388" s="28">
        <f>'2016'!X27</f>
        <v>32</v>
      </c>
      <c r="M388" s="9"/>
    </row>
    <row r="389" spans="1:13" x14ac:dyDescent="0.25">
      <c r="A389" s="75">
        <v>2016</v>
      </c>
      <c r="B389" s="28">
        <f>'2016'!N28</f>
        <v>19</v>
      </c>
      <c r="C389" s="28" t="str">
        <f>'2016'!P28</f>
        <v>Schulle</v>
      </c>
      <c r="D389" s="28">
        <f>'2016'!Q28</f>
        <v>20</v>
      </c>
      <c r="E389" s="28">
        <f>'2016'!R28</f>
        <v>9</v>
      </c>
      <c r="F389" s="28">
        <f>'2016'!S28</f>
        <v>1</v>
      </c>
      <c r="G389" s="28">
        <f>'2016'!T28</f>
        <v>10</v>
      </c>
      <c r="H389" s="28">
        <f>'2016'!U28</f>
        <v>62</v>
      </c>
      <c r="I389" s="28">
        <f>'2016'!V28</f>
        <v>37</v>
      </c>
      <c r="J389" s="28">
        <f>'2016'!W28</f>
        <v>25</v>
      </c>
      <c r="K389" s="28">
        <f>'2016'!X28</f>
        <v>28</v>
      </c>
      <c r="M389" s="9"/>
    </row>
    <row r="390" spans="1:13" x14ac:dyDescent="0.25">
      <c r="A390" s="75">
        <v>2016</v>
      </c>
      <c r="B390" s="28">
        <f>'2016'!N29</f>
        <v>20</v>
      </c>
      <c r="C390" s="28" t="str">
        <f>'2016'!P29</f>
        <v>bromberg</v>
      </c>
      <c r="D390" s="28">
        <f>'2016'!Q29</f>
        <v>22</v>
      </c>
      <c r="E390" s="28">
        <f>'2016'!R29</f>
        <v>9</v>
      </c>
      <c r="F390" s="28">
        <f>'2016'!S29</f>
        <v>1</v>
      </c>
      <c r="G390" s="28">
        <f>'2016'!T29</f>
        <v>12</v>
      </c>
      <c r="H390" s="28">
        <f>'2016'!U29</f>
        <v>51</v>
      </c>
      <c r="I390" s="28">
        <f>'2016'!V29</f>
        <v>65</v>
      </c>
      <c r="J390" s="28">
        <f>'2016'!W29</f>
        <v>-14</v>
      </c>
      <c r="K390" s="28">
        <f>'2016'!X29</f>
        <v>28</v>
      </c>
      <c r="M390" s="9"/>
    </row>
    <row r="391" spans="1:13" x14ac:dyDescent="0.25">
      <c r="A391" s="75">
        <v>2016</v>
      </c>
      <c r="B391" s="28">
        <f>'2016'!N30</f>
        <v>21</v>
      </c>
      <c r="C391" s="28" t="str">
        <f>'2016'!P30</f>
        <v>Fincad</v>
      </c>
      <c r="D391" s="28">
        <f>'2016'!Q30</f>
        <v>20</v>
      </c>
      <c r="E391" s="28">
        <f>'2016'!R30</f>
        <v>6</v>
      </c>
      <c r="F391" s="28">
        <f>'2016'!S30</f>
        <v>4</v>
      </c>
      <c r="G391" s="28">
        <f>'2016'!T30</f>
        <v>10</v>
      </c>
      <c r="H391" s="28">
        <f>'2016'!U30</f>
        <v>26</v>
      </c>
      <c r="I391" s="28">
        <f>'2016'!V30</f>
        <v>37</v>
      </c>
      <c r="J391" s="28">
        <f>'2016'!W30</f>
        <v>-11</v>
      </c>
      <c r="K391" s="28">
        <f>'2016'!X30</f>
        <v>22</v>
      </c>
      <c r="M391" s="9"/>
    </row>
    <row r="392" spans="1:13" x14ac:dyDescent="0.25">
      <c r="A392" s="75">
        <v>2016</v>
      </c>
      <c r="B392" s="28">
        <f>'2016'!N31</f>
        <v>22</v>
      </c>
      <c r="C392" s="28" t="str">
        <f>'2016'!P31</f>
        <v>St. Vitus</v>
      </c>
      <c r="D392" s="28">
        <f>'2016'!Q31</f>
        <v>18</v>
      </c>
      <c r="E392" s="28">
        <f>'2016'!R31</f>
        <v>5</v>
      </c>
      <c r="F392" s="28">
        <f>'2016'!S31</f>
        <v>3</v>
      </c>
      <c r="G392" s="28">
        <f>'2016'!T31</f>
        <v>10</v>
      </c>
      <c r="H392" s="28">
        <f>'2016'!U31</f>
        <v>18</v>
      </c>
      <c r="I392" s="28">
        <f>'2016'!V31</f>
        <v>35</v>
      </c>
      <c r="J392" s="28">
        <f>'2016'!W31</f>
        <v>-17</v>
      </c>
      <c r="K392" s="28">
        <f>'2016'!X31</f>
        <v>18</v>
      </c>
      <c r="M392" s="9"/>
    </row>
    <row r="393" spans="1:13" x14ac:dyDescent="0.25">
      <c r="A393" s="75">
        <v>2016</v>
      </c>
      <c r="B393" s="28">
        <f>'2016'!N32</f>
        <v>23</v>
      </c>
      <c r="C393" s="28" t="str">
        <f>'2016'!P32</f>
        <v>HeinAir</v>
      </c>
      <c r="D393" s="28">
        <f>'2016'!Q32</f>
        <v>18</v>
      </c>
      <c r="E393" s="28">
        <f>'2016'!R32</f>
        <v>5</v>
      </c>
      <c r="F393" s="28">
        <f>'2016'!S32</f>
        <v>1</v>
      </c>
      <c r="G393" s="28">
        <f>'2016'!T32</f>
        <v>12</v>
      </c>
      <c r="H393" s="28">
        <f>'2016'!U32</f>
        <v>22</v>
      </c>
      <c r="I393" s="28">
        <f>'2016'!V32</f>
        <v>38</v>
      </c>
      <c r="J393" s="28">
        <f>'2016'!W32</f>
        <v>-16</v>
      </c>
      <c r="K393" s="28">
        <f>'2016'!X32</f>
        <v>16</v>
      </c>
      <c r="M393" s="9"/>
    </row>
    <row r="394" spans="1:13" x14ac:dyDescent="0.25">
      <c r="A394" s="75">
        <v>2016</v>
      </c>
      <c r="B394" s="28">
        <f>'2016'!N33</f>
        <v>24</v>
      </c>
      <c r="C394" s="28" t="str">
        <f>'2016'!P33</f>
        <v>Swoozh</v>
      </c>
      <c r="D394" s="28">
        <f>'2016'!Q33</f>
        <v>10</v>
      </c>
      <c r="E394" s="28">
        <f>'2016'!R33</f>
        <v>7</v>
      </c>
      <c r="F394" s="28">
        <f>'2016'!S33</f>
        <v>0</v>
      </c>
      <c r="G394" s="28">
        <f>'2016'!T33</f>
        <v>3</v>
      </c>
      <c r="H394" s="28">
        <f>'2016'!U33</f>
        <v>27</v>
      </c>
      <c r="I394" s="28">
        <f>'2016'!V33</f>
        <v>18</v>
      </c>
      <c r="J394" s="28">
        <f>'2016'!W33</f>
        <v>9</v>
      </c>
      <c r="K394" s="28">
        <f>'2016'!X33</f>
        <v>21</v>
      </c>
      <c r="M394" s="9"/>
    </row>
    <row r="395" spans="1:13" x14ac:dyDescent="0.25">
      <c r="A395" s="75">
        <v>2016</v>
      </c>
      <c r="B395" s="28">
        <f>'2016'!N34</f>
        <v>25</v>
      </c>
      <c r="C395" s="28" t="str">
        <f>'2016'!P34</f>
        <v>Paider</v>
      </c>
      <c r="D395" s="28">
        <f>'2016'!Q34</f>
        <v>17</v>
      </c>
      <c r="E395" s="28">
        <f>'2016'!R34</f>
        <v>7</v>
      </c>
      <c r="F395" s="28">
        <f>'2016'!S34</f>
        <v>2</v>
      </c>
      <c r="G395" s="28">
        <f>'2016'!T34</f>
        <v>8</v>
      </c>
      <c r="H395" s="28">
        <f>'2016'!U34</f>
        <v>41</v>
      </c>
      <c r="I395" s="28">
        <f>'2016'!V34</f>
        <v>33</v>
      </c>
      <c r="J395" s="28">
        <f>'2016'!W34</f>
        <v>8</v>
      </c>
      <c r="K395" s="28">
        <f>'2016'!X34</f>
        <v>23</v>
      </c>
      <c r="M395" s="9"/>
    </row>
    <row r="396" spans="1:13" x14ac:dyDescent="0.25">
      <c r="A396" s="75">
        <v>2016</v>
      </c>
      <c r="B396" s="28">
        <f>'2016'!N35</f>
        <v>26</v>
      </c>
      <c r="C396" s="28" t="str">
        <f>'2016'!P35</f>
        <v>Pino</v>
      </c>
      <c r="D396" s="28">
        <f>'2016'!Q35</f>
        <v>18</v>
      </c>
      <c r="E396" s="28">
        <f>'2016'!R35</f>
        <v>4</v>
      </c>
      <c r="F396" s="28">
        <f>'2016'!S35</f>
        <v>3</v>
      </c>
      <c r="G396" s="28">
        <f>'2016'!T35</f>
        <v>11</v>
      </c>
      <c r="H396" s="28">
        <f>'2016'!U35</f>
        <v>18</v>
      </c>
      <c r="I396" s="28">
        <f>'2016'!V35</f>
        <v>42</v>
      </c>
      <c r="J396" s="28">
        <f>'2016'!W35</f>
        <v>-24</v>
      </c>
      <c r="K396" s="28">
        <f>'2016'!X35</f>
        <v>15</v>
      </c>
      <c r="M396" s="9"/>
    </row>
    <row r="397" spans="1:13" x14ac:dyDescent="0.25">
      <c r="A397" s="75">
        <v>2016</v>
      </c>
      <c r="B397" s="28">
        <f>'2016'!N36</f>
        <v>27</v>
      </c>
      <c r="C397" s="28" t="str">
        <f>'2016'!P36</f>
        <v>Egebjerg Luxus</v>
      </c>
      <c r="D397" s="28">
        <f>'2016'!Q36</f>
        <v>15</v>
      </c>
      <c r="E397" s="28">
        <f>'2016'!R36</f>
        <v>6</v>
      </c>
      <c r="F397" s="28">
        <f>'2016'!S36</f>
        <v>2</v>
      </c>
      <c r="G397" s="28">
        <f>'2016'!T36</f>
        <v>7</v>
      </c>
      <c r="H397" s="28">
        <f>'2016'!U36</f>
        <v>30</v>
      </c>
      <c r="I397" s="28">
        <f>'2016'!V36</f>
        <v>30</v>
      </c>
      <c r="J397" s="28">
        <f>'2016'!W36</f>
        <v>0</v>
      </c>
      <c r="K397" s="28">
        <f>'2016'!X36</f>
        <v>20</v>
      </c>
      <c r="M397" s="9"/>
    </row>
    <row r="398" spans="1:13" x14ac:dyDescent="0.25">
      <c r="A398" s="75">
        <v>2016</v>
      </c>
      <c r="B398" s="28">
        <f>'2016'!N37</f>
        <v>28</v>
      </c>
      <c r="C398" s="28" t="str">
        <f>'2016'!P37</f>
        <v>Nakkeost</v>
      </c>
      <c r="D398" s="28">
        <f>'2016'!Q37</f>
        <v>17</v>
      </c>
      <c r="E398" s="28">
        <f>'2016'!R37</f>
        <v>5</v>
      </c>
      <c r="F398" s="28">
        <f>'2016'!S37</f>
        <v>3</v>
      </c>
      <c r="G398" s="28">
        <f>'2016'!T37</f>
        <v>9</v>
      </c>
      <c r="H398" s="28">
        <f>'2016'!U37</f>
        <v>32</v>
      </c>
      <c r="I398" s="28">
        <f>'2016'!V37</f>
        <v>43</v>
      </c>
      <c r="J398" s="28">
        <f>'2016'!W37</f>
        <v>-11</v>
      </c>
      <c r="K398" s="28">
        <f>'2016'!X37</f>
        <v>18</v>
      </c>
      <c r="M398" s="9"/>
    </row>
    <row r="399" spans="1:13" x14ac:dyDescent="0.25">
      <c r="A399" s="75">
        <v>2016</v>
      </c>
      <c r="B399" s="28">
        <f>'2016'!N38</f>
        <v>29</v>
      </c>
      <c r="C399" s="28" t="str">
        <f>'2016'!P38</f>
        <v>FC Sandkagen</v>
      </c>
      <c r="D399" s="28">
        <f>'2016'!Q38</f>
        <v>18</v>
      </c>
      <c r="E399" s="28">
        <f>'2016'!R38</f>
        <v>5</v>
      </c>
      <c r="F399" s="28">
        <f>'2016'!S38</f>
        <v>4</v>
      </c>
      <c r="G399" s="28">
        <f>'2016'!T38</f>
        <v>9</v>
      </c>
      <c r="H399" s="28">
        <f>'2016'!U38</f>
        <v>33</v>
      </c>
      <c r="I399" s="28">
        <f>'2016'!V38</f>
        <v>38</v>
      </c>
      <c r="J399" s="28">
        <f>'2016'!W38</f>
        <v>-5</v>
      </c>
      <c r="K399" s="28">
        <f>'2016'!X38</f>
        <v>19</v>
      </c>
      <c r="M399" s="9"/>
    </row>
    <row r="400" spans="1:13" x14ac:dyDescent="0.25">
      <c r="A400" s="75">
        <v>2016</v>
      </c>
      <c r="B400" s="28">
        <f>'2016'!N39</f>
        <v>30</v>
      </c>
      <c r="C400" s="28" t="str">
        <f>'2016'!P39</f>
        <v>Romanista</v>
      </c>
      <c r="D400" s="28">
        <f>'2016'!Q39</f>
        <v>16</v>
      </c>
      <c r="E400" s="28">
        <f>'2016'!R39</f>
        <v>5</v>
      </c>
      <c r="F400" s="28">
        <f>'2016'!S39</f>
        <v>1</v>
      </c>
      <c r="G400" s="28">
        <f>'2016'!T39</f>
        <v>10</v>
      </c>
      <c r="H400" s="28">
        <f>'2016'!U39</f>
        <v>27</v>
      </c>
      <c r="I400" s="28">
        <f>'2016'!V39</f>
        <v>44</v>
      </c>
      <c r="J400" s="28">
        <f>'2016'!W39</f>
        <v>-17</v>
      </c>
      <c r="K400" s="28">
        <f>'2016'!X39</f>
        <v>16</v>
      </c>
      <c r="M400" s="9"/>
    </row>
    <row r="401" spans="1:13" x14ac:dyDescent="0.25">
      <c r="A401" s="75">
        <v>2016</v>
      </c>
      <c r="B401" s="28">
        <f>'2016'!N40</f>
        <v>31</v>
      </c>
      <c r="C401" s="28" t="str">
        <f>'2016'!P40</f>
        <v>HakanFB</v>
      </c>
      <c r="D401" s="28">
        <f>'2016'!Q40</f>
        <v>18</v>
      </c>
      <c r="E401" s="28">
        <f>'2016'!R40</f>
        <v>4</v>
      </c>
      <c r="F401" s="28">
        <f>'2016'!S40</f>
        <v>4</v>
      </c>
      <c r="G401" s="28">
        <f>'2016'!T40</f>
        <v>10</v>
      </c>
      <c r="H401" s="28">
        <f>'2016'!U40</f>
        <v>24</v>
      </c>
      <c r="I401" s="28">
        <f>'2016'!V40</f>
        <v>36</v>
      </c>
      <c r="J401" s="28">
        <f>'2016'!W40</f>
        <v>-12</v>
      </c>
      <c r="K401" s="28">
        <f>'2016'!X40</f>
        <v>16</v>
      </c>
      <c r="M401" s="9"/>
    </row>
    <row r="402" spans="1:13" x14ac:dyDescent="0.25">
      <c r="A402" s="75">
        <v>2016</v>
      </c>
      <c r="B402" s="28">
        <f>'2016'!N41</f>
        <v>32</v>
      </c>
      <c r="C402" s="28" t="str">
        <f>'2016'!P41</f>
        <v>Klinki</v>
      </c>
      <c r="D402" s="28">
        <f>'2016'!Q41</f>
        <v>17</v>
      </c>
      <c r="E402" s="28">
        <f>'2016'!R41</f>
        <v>4</v>
      </c>
      <c r="F402" s="28">
        <f>'2016'!S41</f>
        <v>3</v>
      </c>
      <c r="G402" s="28">
        <f>'2016'!T41</f>
        <v>10</v>
      </c>
      <c r="H402" s="28">
        <f>'2016'!U41</f>
        <v>15</v>
      </c>
      <c r="I402" s="28">
        <f>'2016'!V41</f>
        <v>40</v>
      </c>
      <c r="J402" s="28">
        <f>'2016'!W41</f>
        <v>-25</v>
      </c>
      <c r="K402" s="28">
        <f>'2016'!X41</f>
        <v>15</v>
      </c>
      <c r="M402" s="9"/>
    </row>
    <row r="403" spans="1:13" x14ac:dyDescent="0.25">
      <c r="A403" s="75">
        <v>2016</v>
      </c>
      <c r="B403" s="28">
        <f>'2016'!N42</f>
        <v>33</v>
      </c>
      <c r="C403" s="28" t="str">
        <f>'2016'!P42</f>
        <v>Zero</v>
      </c>
      <c r="D403" s="28">
        <f>'2016'!Q42</f>
        <v>18</v>
      </c>
      <c r="E403" s="28">
        <f>'2016'!R42</f>
        <v>5</v>
      </c>
      <c r="F403" s="28">
        <f>'2016'!S42</f>
        <v>0</v>
      </c>
      <c r="G403" s="28">
        <f>'2016'!T42</f>
        <v>13</v>
      </c>
      <c r="H403" s="28">
        <f>'2016'!U42</f>
        <v>17</v>
      </c>
      <c r="I403" s="28">
        <f>'2016'!V42</f>
        <v>58</v>
      </c>
      <c r="J403" s="28">
        <f>'2016'!W42</f>
        <v>-41</v>
      </c>
      <c r="K403" s="28">
        <f>'2016'!X42</f>
        <v>15</v>
      </c>
      <c r="M403" s="9"/>
    </row>
    <row r="404" spans="1:13" x14ac:dyDescent="0.25">
      <c r="A404" s="75">
        <v>2016</v>
      </c>
      <c r="B404" s="28">
        <f>'2016'!N43</f>
        <v>34</v>
      </c>
      <c r="C404" s="28" t="str">
        <f>'2016'!P43</f>
        <v>kindelooney</v>
      </c>
      <c r="D404" s="28">
        <f>'2016'!Q43</f>
        <v>17</v>
      </c>
      <c r="E404" s="28">
        <f>'2016'!R43</f>
        <v>3</v>
      </c>
      <c r="F404" s="28">
        <f>'2016'!S43</f>
        <v>4</v>
      </c>
      <c r="G404" s="28">
        <f>'2016'!T43</f>
        <v>10</v>
      </c>
      <c r="H404" s="28">
        <f>'2016'!U43</f>
        <v>13</v>
      </c>
      <c r="I404" s="28">
        <f>'2016'!V43</f>
        <v>51</v>
      </c>
      <c r="J404" s="28">
        <f>'2016'!W43</f>
        <v>-38</v>
      </c>
      <c r="K404" s="28">
        <f>'2016'!X43</f>
        <v>13</v>
      </c>
      <c r="M404" s="9"/>
    </row>
    <row r="405" spans="1:13" x14ac:dyDescent="0.25">
      <c r="A405" s="75">
        <v>2016</v>
      </c>
      <c r="B405" s="28">
        <f>'2016'!N44</f>
        <v>35</v>
      </c>
      <c r="C405" s="28" t="str">
        <f>'2016'!P44</f>
        <v>Cofresi</v>
      </c>
      <c r="D405" s="28">
        <f>'2016'!Q44</f>
        <v>16</v>
      </c>
      <c r="E405" s="28">
        <f>'2016'!R44</f>
        <v>2</v>
      </c>
      <c r="F405" s="28">
        <f>'2016'!S44</f>
        <v>2</v>
      </c>
      <c r="G405" s="28">
        <f>'2016'!T44</f>
        <v>12</v>
      </c>
      <c r="H405" s="28">
        <f>'2016'!U44</f>
        <v>12</v>
      </c>
      <c r="I405" s="28">
        <f>'2016'!V44</f>
        <v>41</v>
      </c>
      <c r="J405" s="28">
        <f>'2016'!W44</f>
        <v>-29</v>
      </c>
      <c r="K405" s="28">
        <f>'2016'!X44</f>
        <v>8</v>
      </c>
      <c r="M405" s="9"/>
    </row>
    <row r="406" spans="1:13" x14ac:dyDescent="0.25">
      <c r="A406" s="75">
        <v>2016</v>
      </c>
      <c r="B406" s="28">
        <f>'2016'!N45</f>
        <v>36</v>
      </c>
      <c r="C406" s="28" t="str">
        <f>'2016'!P45</f>
        <v>DefenseMutte</v>
      </c>
      <c r="D406" s="28">
        <f>'2016'!Q45</f>
        <v>18</v>
      </c>
      <c r="E406" s="28">
        <f>'2016'!R45</f>
        <v>2</v>
      </c>
      <c r="F406" s="28">
        <f>'2016'!S45</f>
        <v>1</v>
      </c>
      <c r="G406" s="28">
        <f>'2016'!T45</f>
        <v>15</v>
      </c>
      <c r="H406" s="28">
        <f>'2016'!U45</f>
        <v>12</v>
      </c>
      <c r="I406" s="28">
        <f>'2016'!V45</f>
        <v>53</v>
      </c>
      <c r="J406" s="28">
        <f>'2016'!W45</f>
        <v>-41</v>
      </c>
      <c r="K406" s="28">
        <f>'2016'!X45</f>
        <v>7</v>
      </c>
      <c r="M406" s="9"/>
    </row>
    <row r="407" spans="1:13" x14ac:dyDescent="0.25">
      <c r="A407" s="75">
        <v>2016</v>
      </c>
      <c r="B407" s="28">
        <f>'2016'!N46</f>
        <v>37</v>
      </c>
      <c r="C407" s="28" t="str">
        <f>'2016'!P46</f>
        <v>Griesgram</v>
      </c>
      <c r="D407" s="28">
        <f>'2016'!Q46</f>
        <v>17</v>
      </c>
      <c r="E407" s="28">
        <f>'2016'!R46</f>
        <v>1</v>
      </c>
      <c r="F407" s="28">
        <f>'2016'!S46</f>
        <v>0</v>
      </c>
      <c r="G407" s="28">
        <f>'2016'!T46</f>
        <v>16</v>
      </c>
      <c r="H407" s="28">
        <f>'2016'!U46</f>
        <v>7</v>
      </c>
      <c r="I407" s="28">
        <f>'2016'!V46</f>
        <v>78</v>
      </c>
      <c r="J407" s="28">
        <f>'2016'!W46</f>
        <v>-71</v>
      </c>
      <c r="K407" s="28">
        <f>'2016'!X46</f>
        <v>3</v>
      </c>
      <c r="M407" s="9"/>
    </row>
    <row r="408" spans="1:13" x14ac:dyDescent="0.25">
      <c r="A408" s="75">
        <v>2016</v>
      </c>
      <c r="B408" s="28">
        <f>'2016'!N47</f>
        <v>38</v>
      </c>
      <c r="C408" s="28" t="str">
        <f>'2016'!P47</f>
        <v>HannieKnuppel</v>
      </c>
      <c r="D408" s="28">
        <f>'2016'!Q47</f>
        <v>12</v>
      </c>
      <c r="E408" s="28">
        <f>'2016'!R47</f>
        <v>0</v>
      </c>
      <c r="F408" s="28">
        <f>'2016'!S47</f>
        <v>0</v>
      </c>
      <c r="G408" s="28">
        <f>'2016'!T47</f>
        <v>12</v>
      </c>
      <c r="H408" s="28">
        <f>'2016'!U47</f>
        <v>2</v>
      </c>
      <c r="I408" s="28">
        <f>'2016'!V47</f>
        <v>67</v>
      </c>
      <c r="J408" s="28">
        <f>'2016'!W47</f>
        <v>-65</v>
      </c>
      <c r="K408" s="28">
        <f>'2016'!X47</f>
        <v>0</v>
      </c>
      <c r="M408" s="9"/>
    </row>
    <row r="409" spans="1:13" x14ac:dyDescent="0.25">
      <c r="A409" s="75">
        <v>2016</v>
      </c>
      <c r="B409" s="28">
        <f>'2016'!N48</f>
        <v>39</v>
      </c>
      <c r="C409" s="28" t="str">
        <f>'2016'!P48</f>
        <v>boesjesman</v>
      </c>
      <c r="D409" s="28">
        <f>'2016'!Q48</f>
        <v>10</v>
      </c>
      <c r="E409" s="28">
        <f>'2016'!R48</f>
        <v>0</v>
      </c>
      <c r="F409" s="28">
        <f>'2016'!S48</f>
        <v>0</v>
      </c>
      <c r="G409" s="28">
        <f>'2016'!T48</f>
        <v>10</v>
      </c>
      <c r="H409" s="28">
        <f>'2016'!U48</f>
        <v>1</v>
      </c>
      <c r="I409" s="28">
        <f>'2016'!V48</f>
        <v>99</v>
      </c>
      <c r="J409" s="28">
        <f>'2016'!W48</f>
        <v>-98</v>
      </c>
      <c r="K409" s="28">
        <f>'2016'!X48</f>
        <v>0</v>
      </c>
      <c r="M409" s="9"/>
    </row>
    <row r="410" spans="1:13" x14ac:dyDescent="0.25">
      <c r="A410" s="75">
        <v>2017</v>
      </c>
      <c r="B410" s="22">
        <f>'2017'!N10</f>
        <v>1</v>
      </c>
      <c r="C410" s="28" t="str">
        <f>'2017'!P10</f>
        <v>Blazej_Bdg</v>
      </c>
      <c r="D410" s="28">
        <f>'2017'!Q10</f>
        <v>28</v>
      </c>
      <c r="E410" s="28">
        <f>'2017'!R10</f>
        <v>22</v>
      </c>
      <c r="F410" s="28">
        <f>'2017'!S10</f>
        <v>3</v>
      </c>
      <c r="G410" s="28">
        <f>'2017'!T10</f>
        <v>3</v>
      </c>
      <c r="H410" s="28">
        <f>'2017'!U10</f>
        <v>75</v>
      </c>
      <c r="I410" s="28">
        <f>'2017'!V10</f>
        <v>24</v>
      </c>
      <c r="J410" s="28">
        <f>'2017'!W10</f>
        <v>51</v>
      </c>
      <c r="K410" s="28">
        <f>'2017'!X10</f>
        <v>69</v>
      </c>
      <c r="M410" s="9"/>
    </row>
    <row r="411" spans="1:13" x14ac:dyDescent="0.25">
      <c r="A411" s="75">
        <v>2017</v>
      </c>
      <c r="B411" s="28">
        <f>'2017'!N11</f>
        <v>2</v>
      </c>
      <c r="C411" s="28" t="str">
        <f>'2017'!P11</f>
        <v>Playaveli</v>
      </c>
      <c r="D411" s="28">
        <f>'2017'!Q11</f>
        <v>28</v>
      </c>
      <c r="E411" s="28">
        <f>'2017'!R11</f>
        <v>23</v>
      </c>
      <c r="F411" s="28">
        <f>'2017'!S11</f>
        <v>4</v>
      </c>
      <c r="G411" s="28">
        <f>'2017'!T11</f>
        <v>1</v>
      </c>
      <c r="H411" s="28">
        <f>'2017'!U11</f>
        <v>90</v>
      </c>
      <c r="I411" s="28">
        <f>'2017'!V11</f>
        <v>25</v>
      </c>
      <c r="J411" s="28">
        <f>'2017'!W11</f>
        <v>65</v>
      </c>
      <c r="K411" s="28">
        <f>'2017'!X11</f>
        <v>73</v>
      </c>
      <c r="M411" s="9"/>
    </row>
    <row r="412" spans="1:13" x14ac:dyDescent="0.25">
      <c r="A412" s="75">
        <v>2017</v>
      </c>
      <c r="B412" s="28">
        <f>'2017'!N12</f>
        <v>3</v>
      </c>
      <c r="C412" s="28" t="str">
        <f>'2017'!P12</f>
        <v>djowGer</v>
      </c>
      <c r="D412" s="28">
        <f>'2017'!Q12</f>
        <v>30</v>
      </c>
      <c r="E412" s="28">
        <f>'2017'!R12</f>
        <v>20</v>
      </c>
      <c r="F412" s="28">
        <f>'2017'!S12</f>
        <v>3</v>
      </c>
      <c r="G412" s="28">
        <f>'2017'!T12</f>
        <v>7</v>
      </c>
      <c r="H412" s="28">
        <f>'2017'!U12</f>
        <v>97</v>
      </c>
      <c r="I412" s="28">
        <f>'2017'!V12</f>
        <v>46</v>
      </c>
      <c r="J412" s="28">
        <f>'2017'!W12</f>
        <v>51</v>
      </c>
      <c r="K412" s="28">
        <f>'2017'!X12</f>
        <v>63</v>
      </c>
      <c r="M412" s="9"/>
    </row>
    <row r="413" spans="1:13" x14ac:dyDescent="0.25">
      <c r="A413" s="75">
        <v>2017</v>
      </c>
      <c r="B413" s="28">
        <f>'2017'!N13</f>
        <v>4</v>
      </c>
      <c r="C413" s="28" t="str">
        <f>'2017'!P13</f>
        <v>Bomb</v>
      </c>
      <c r="D413" s="28">
        <f>'2017'!Q13</f>
        <v>30</v>
      </c>
      <c r="E413" s="28">
        <f>'2017'!R13</f>
        <v>14</v>
      </c>
      <c r="F413" s="28">
        <f>'2017'!S13</f>
        <v>9</v>
      </c>
      <c r="G413" s="28">
        <f>'2017'!T13</f>
        <v>7</v>
      </c>
      <c r="H413" s="28">
        <f>'2017'!U13</f>
        <v>52</v>
      </c>
      <c r="I413" s="28">
        <f>'2017'!V13</f>
        <v>35</v>
      </c>
      <c r="J413" s="28">
        <f>'2017'!W13</f>
        <v>17</v>
      </c>
      <c r="K413" s="28">
        <f>'2017'!X13</f>
        <v>51</v>
      </c>
      <c r="M413" s="9"/>
    </row>
    <row r="414" spans="1:13" x14ac:dyDescent="0.25">
      <c r="A414" s="75">
        <v>2017</v>
      </c>
      <c r="B414" s="28">
        <f>'2017'!N14</f>
        <v>5</v>
      </c>
      <c r="C414" s="28" t="str">
        <f>'2017'!P14</f>
        <v>lobo</v>
      </c>
      <c r="D414" s="28">
        <f>'2017'!Q14</f>
        <v>24</v>
      </c>
      <c r="E414" s="28">
        <f>'2017'!R14</f>
        <v>16</v>
      </c>
      <c r="F414" s="28">
        <f>'2017'!S14</f>
        <v>3</v>
      </c>
      <c r="G414" s="28">
        <f>'2017'!T14</f>
        <v>5</v>
      </c>
      <c r="H414" s="28">
        <f>'2017'!U14</f>
        <v>70</v>
      </c>
      <c r="I414" s="28">
        <f>'2017'!V14</f>
        <v>37</v>
      </c>
      <c r="J414" s="28">
        <f>'2017'!W14</f>
        <v>33</v>
      </c>
      <c r="K414" s="28">
        <f>'2017'!X14</f>
        <v>51</v>
      </c>
      <c r="M414" s="9"/>
    </row>
    <row r="415" spans="1:13" x14ac:dyDescent="0.25">
      <c r="A415" s="75">
        <v>2017</v>
      </c>
      <c r="B415" s="28">
        <f>'2017'!N15</f>
        <v>6</v>
      </c>
      <c r="C415" s="28" t="str">
        <f>'2017'!P15</f>
        <v>bobbiebobras</v>
      </c>
      <c r="D415" s="28">
        <f>'2017'!Q15</f>
        <v>24</v>
      </c>
      <c r="E415" s="28">
        <f>'2017'!R15</f>
        <v>12</v>
      </c>
      <c r="F415" s="28">
        <f>'2017'!S15</f>
        <v>5</v>
      </c>
      <c r="G415" s="28">
        <f>'2017'!T15</f>
        <v>7</v>
      </c>
      <c r="H415" s="28">
        <f>'2017'!U15</f>
        <v>54</v>
      </c>
      <c r="I415" s="28">
        <f>'2017'!V15</f>
        <v>29</v>
      </c>
      <c r="J415" s="28">
        <f>'2017'!W15</f>
        <v>25</v>
      </c>
      <c r="K415" s="28">
        <f>'2017'!X15</f>
        <v>41</v>
      </c>
      <c r="M415" s="9"/>
    </row>
    <row r="416" spans="1:13" x14ac:dyDescent="0.25">
      <c r="A416" s="75">
        <v>2017</v>
      </c>
      <c r="B416" s="28">
        <f>'2017'!N16</f>
        <v>7</v>
      </c>
      <c r="C416" s="28" t="str">
        <f>'2017'!P16</f>
        <v>AbelXavier</v>
      </c>
      <c r="D416" s="28">
        <f>'2017'!Q16</f>
        <v>26</v>
      </c>
      <c r="E416" s="28">
        <f>'2017'!R16</f>
        <v>10</v>
      </c>
      <c r="F416" s="28">
        <f>'2017'!S16</f>
        <v>5</v>
      </c>
      <c r="G416" s="28">
        <f>'2017'!T16</f>
        <v>11</v>
      </c>
      <c r="H416" s="28">
        <f>'2017'!U16</f>
        <v>40</v>
      </c>
      <c r="I416" s="28">
        <f>'2017'!V16</f>
        <v>33</v>
      </c>
      <c r="J416" s="28">
        <f>'2017'!W16</f>
        <v>7</v>
      </c>
      <c r="K416" s="28">
        <f>'2017'!X16</f>
        <v>35</v>
      </c>
      <c r="M416" s="9"/>
    </row>
    <row r="417" spans="1:13" x14ac:dyDescent="0.25">
      <c r="A417" s="75">
        <v>2017</v>
      </c>
      <c r="B417" s="28">
        <f>'2017'!N17</f>
        <v>8</v>
      </c>
      <c r="C417" s="28" t="str">
        <f>'2017'!P17</f>
        <v>andib</v>
      </c>
      <c r="D417" s="28">
        <f>'2017'!Q17</f>
        <v>26</v>
      </c>
      <c r="E417" s="28">
        <f>'2017'!R17</f>
        <v>15</v>
      </c>
      <c r="F417" s="28">
        <f>'2017'!S17</f>
        <v>2</v>
      </c>
      <c r="G417" s="28">
        <f>'2017'!T17</f>
        <v>9</v>
      </c>
      <c r="H417" s="28">
        <f>'2017'!U17</f>
        <v>56</v>
      </c>
      <c r="I417" s="28">
        <f>'2017'!V17</f>
        <v>35</v>
      </c>
      <c r="J417" s="28">
        <f>'2017'!W17</f>
        <v>21</v>
      </c>
      <c r="K417" s="28">
        <f>'2017'!X17</f>
        <v>47</v>
      </c>
      <c r="M417" s="9"/>
    </row>
    <row r="418" spans="1:13" x14ac:dyDescent="0.25">
      <c r="A418" s="75">
        <v>2017</v>
      </c>
      <c r="B418" s="28">
        <f>'2017'!N18</f>
        <v>9</v>
      </c>
      <c r="C418" s="28" t="str">
        <f>'2017'!P18</f>
        <v>ElMichaJ</v>
      </c>
      <c r="D418" s="28">
        <f>'2017'!Q18</f>
        <v>22</v>
      </c>
      <c r="E418" s="28">
        <f>'2017'!R18</f>
        <v>14</v>
      </c>
      <c r="F418" s="28">
        <f>'2017'!S18</f>
        <v>1</v>
      </c>
      <c r="G418" s="28">
        <f>'2017'!T18</f>
        <v>7</v>
      </c>
      <c r="H418" s="28">
        <f>'2017'!U18</f>
        <v>58</v>
      </c>
      <c r="I418" s="28">
        <f>'2017'!V18</f>
        <v>31</v>
      </c>
      <c r="J418" s="28">
        <f>'2017'!W18</f>
        <v>27</v>
      </c>
      <c r="K418" s="28">
        <f>'2017'!X18</f>
        <v>43</v>
      </c>
      <c r="M418" s="9"/>
    </row>
    <row r="419" spans="1:13" x14ac:dyDescent="0.25">
      <c r="A419" s="75">
        <v>2017</v>
      </c>
      <c r="B419" s="28">
        <f>'2017'!N19</f>
        <v>10</v>
      </c>
      <c r="C419" s="28" t="str">
        <f>'2017'!P19</f>
        <v>Hawkz</v>
      </c>
      <c r="D419" s="28">
        <f>'2017'!Q19</f>
        <v>22</v>
      </c>
      <c r="E419" s="28">
        <f>'2017'!R19</f>
        <v>12</v>
      </c>
      <c r="F419" s="28">
        <f>'2017'!S19</f>
        <v>4</v>
      </c>
      <c r="G419" s="28">
        <f>'2017'!T19</f>
        <v>6</v>
      </c>
      <c r="H419" s="28">
        <f>'2017'!U19</f>
        <v>49</v>
      </c>
      <c r="I419" s="28">
        <f>'2017'!V19</f>
        <v>35</v>
      </c>
      <c r="J419" s="28">
        <f>'2017'!W19</f>
        <v>14</v>
      </c>
      <c r="K419" s="28">
        <f>'2017'!X19</f>
        <v>40</v>
      </c>
      <c r="M419" s="9"/>
    </row>
    <row r="420" spans="1:13" x14ac:dyDescent="0.25">
      <c r="A420" s="75">
        <v>2017</v>
      </c>
      <c r="B420" s="28">
        <f>'2017'!N20</f>
        <v>11</v>
      </c>
      <c r="C420" s="28" t="str">
        <f>'2017'!P20</f>
        <v>Klaris</v>
      </c>
      <c r="D420" s="28">
        <f>'2017'!Q20</f>
        <v>22</v>
      </c>
      <c r="E420" s="28">
        <f>'2017'!R20</f>
        <v>8</v>
      </c>
      <c r="F420" s="28">
        <f>'2017'!S20</f>
        <v>5</v>
      </c>
      <c r="G420" s="28">
        <f>'2017'!T20</f>
        <v>9</v>
      </c>
      <c r="H420" s="28">
        <f>'2017'!U20</f>
        <v>36</v>
      </c>
      <c r="I420" s="28">
        <f>'2017'!V20</f>
        <v>44</v>
      </c>
      <c r="J420" s="28">
        <f>'2017'!W20</f>
        <v>-8</v>
      </c>
      <c r="K420" s="28">
        <f>'2017'!X20</f>
        <v>29</v>
      </c>
      <c r="M420" s="9"/>
    </row>
    <row r="421" spans="1:13" x14ac:dyDescent="0.25">
      <c r="A421" s="75">
        <v>2017</v>
      </c>
      <c r="B421" s="28">
        <f>'2017'!N21</f>
        <v>12</v>
      </c>
      <c r="C421" s="28" t="str">
        <f>'2017'!P21</f>
        <v>bromberg</v>
      </c>
      <c r="D421" s="28">
        <f>'2017'!Q21</f>
        <v>24</v>
      </c>
      <c r="E421" s="28">
        <f>'2017'!R21</f>
        <v>7</v>
      </c>
      <c r="F421" s="28">
        <f>'2017'!S21</f>
        <v>5</v>
      </c>
      <c r="G421" s="28">
        <f>'2017'!T21</f>
        <v>12</v>
      </c>
      <c r="H421" s="28">
        <f>'2017'!U21</f>
        <v>48</v>
      </c>
      <c r="I421" s="28">
        <f>'2017'!V21</f>
        <v>53</v>
      </c>
      <c r="J421" s="28">
        <f>'2017'!W21</f>
        <v>-5</v>
      </c>
      <c r="K421" s="28">
        <f>'2017'!X21</f>
        <v>26</v>
      </c>
      <c r="M421" s="9"/>
    </row>
    <row r="422" spans="1:13" x14ac:dyDescent="0.25">
      <c r="A422" s="75">
        <v>2017</v>
      </c>
      <c r="B422" s="28">
        <f>'2017'!N22</f>
        <v>13</v>
      </c>
      <c r="C422" s="28" t="str">
        <f>'2017'!P22</f>
        <v>sanek</v>
      </c>
      <c r="D422" s="28">
        <f>'2017'!Q22</f>
        <v>26</v>
      </c>
      <c r="E422" s="28">
        <f>'2017'!R22</f>
        <v>15</v>
      </c>
      <c r="F422" s="28">
        <f>'2017'!S22</f>
        <v>5</v>
      </c>
      <c r="G422" s="28">
        <f>'2017'!T22</f>
        <v>6</v>
      </c>
      <c r="H422" s="28">
        <f>'2017'!U22</f>
        <v>57</v>
      </c>
      <c r="I422" s="28">
        <f>'2017'!V22</f>
        <v>35</v>
      </c>
      <c r="J422" s="28">
        <f>'2017'!W22</f>
        <v>22</v>
      </c>
      <c r="K422" s="28">
        <f>'2017'!X22</f>
        <v>50</v>
      </c>
      <c r="M422" s="9"/>
    </row>
    <row r="423" spans="1:13" x14ac:dyDescent="0.25">
      <c r="A423" s="75">
        <v>2017</v>
      </c>
      <c r="B423" s="28">
        <f>'2017'!N23</f>
        <v>14</v>
      </c>
      <c r="C423" s="28" t="str">
        <f>'2017'!P23</f>
        <v>AndYpsilon</v>
      </c>
      <c r="D423" s="28">
        <f>'2017'!Q23</f>
        <v>22</v>
      </c>
      <c r="E423" s="28">
        <f>'2017'!R23</f>
        <v>13</v>
      </c>
      <c r="F423" s="28">
        <f>'2017'!S23</f>
        <v>1</v>
      </c>
      <c r="G423" s="28">
        <f>'2017'!T23</f>
        <v>8</v>
      </c>
      <c r="H423" s="28">
        <f>'2017'!U23</f>
        <v>58</v>
      </c>
      <c r="I423" s="28">
        <f>'2017'!V23</f>
        <v>41</v>
      </c>
      <c r="J423" s="28">
        <f>'2017'!W23</f>
        <v>17</v>
      </c>
      <c r="K423" s="28">
        <f>'2017'!X23</f>
        <v>40</v>
      </c>
      <c r="M423" s="9"/>
    </row>
    <row r="424" spans="1:13" x14ac:dyDescent="0.25">
      <c r="A424" s="75">
        <v>2017</v>
      </c>
      <c r="B424" s="28">
        <f>'2017'!N24</f>
        <v>15</v>
      </c>
      <c r="C424" s="28" t="str">
        <f>'2017'!P24</f>
        <v>Foka</v>
      </c>
      <c r="D424" s="28">
        <f>'2017'!Q24</f>
        <v>22</v>
      </c>
      <c r="E424" s="28">
        <f>'2017'!R24</f>
        <v>12</v>
      </c>
      <c r="F424" s="28">
        <f>'2017'!S24</f>
        <v>2</v>
      </c>
      <c r="G424" s="28">
        <f>'2017'!T24</f>
        <v>8</v>
      </c>
      <c r="H424" s="28">
        <f>'2017'!U24</f>
        <v>64</v>
      </c>
      <c r="I424" s="28">
        <f>'2017'!V24</f>
        <v>40</v>
      </c>
      <c r="J424" s="28">
        <f>'2017'!W24</f>
        <v>24</v>
      </c>
      <c r="K424" s="28">
        <f>'2017'!X24</f>
        <v>38</v>
      </c>
      <c r="M424" s="9"/>
    </row>
    <row r="425" spans="1:13" x14ac:dyDescent="0.25">
      <c r="A425" s="75">
        <v>2017</v>
      </c>
      <c r="B425" s="28">
        <f>'2017'!N25</f>
        <v>16</v>
      </c>
      <c r="C425" s="28" t="str">
        <f>'2017'!P25</f>
        <v>cinek</v>
      </c>
      <c r="D425" s="28">
        <f>'2017'!Q25</f>
        <v>22</v>
      </c>
      <c r="E425" s="28">
        <f>'2017'!R25</f>
        <v>12</v>
      </c>
      <c r="F425" s="28">
        <f>'2017'!S25</f>
        <v>2</v>
      </c>
      <c r="G425" s="28">
        <f>'2017'!T25</f>
        <v>8</v>
      </c>
      <c r="H425" s="28">
        <f>'2017'!U25</f>
        <v>40</v>
      </c>
      <c r="I425" s="28">
        <f>'2017'!V25</f>
        <v>39</v>
      </c>
      <c r="J425" s="28">
        <f>'2017'!W25</f>
        <v>1</v>
      </c>
      <c r="K425" s="28">
        <f>'2017'!X25</f>
        <v>38</v>
      </c>
      <c r="M425" s="9"/>
    </row>
    <row r="426" spans="1:13" x14ac:dyDescent="0.25">
      <c r="A426" s="75">
        <v>2017</v>
      </c>
      <c r="B426" s="28">
        <f>'2017'!N26</f>
        <v>17</v>
      </c>
      <c r="C426" s="28" t="str">
        <f>'2017'!P26</f>
        <v>Ruhbi</v>
      </c>
      <c r="D426" s="28">
        <f>'2017'!Q26</f>
        <v>20</v>
      </c>
      <c r="E426" s="28">
        <f>'2017'!R26</f>
        <v>10</v>
      </c>
      <c r="F426" s="28">
        <f>'2017'!S26</f>
        <v>3</v>
      </c>
      <c r="G426" s="28">
        <f>'2017'!T26</f>
        <v>7</v>
      </c>
      <c r="H426" s="28">
        <f>'2017'!U26</f>
        <v>34</v>
      </c>
      <c r="I426" s="28">
        <f>'2017'!V26</f>
        <v>31</v>
      </c>
      <c r="J426" s="28">
        <f>'2017'!W26</f>
        <v>3</v>
      </c>
      <c r="K426" s="28">
        <f>'2017'!X26</f>
        <v>33</v>
      </c>
      <c r="M426" s="9"/>
    </row>
    <row r="427" spans="1:13" x14ac:dyDescent="0.25">
      <c r="A427" s="75">
        <v>2017</v>
      </c>
      <c r="B427" s="28">
        <f>'2017'!N27</f>
        <v>18</v>
      </c>
      <c r="C427" s="28" t="str">
        <f>'2017'!P27</f>
        <v>Schulle</v>
      </c>
      <c r="D427" s="28">
        <f>'2017'!Q27</f>
        <v>22</v>
      </c>
      <c r="E427" s="28">
        <f>'2017'!R27</f>
        <v>9</v>
      </c>
      <c r="F427" s="28">
        <f>'2017'!S27</f>
        <v>4</v>
      </c>
      <c r="G427" s="28">
        <f>'2017'!T27</f>
        <v>9</v>
      </c>
      <c r="H427" s="28">
        <f>'2017'!U27</f>
        <v>46</v>
      </c>
      <c r="I427" s="28">
        <f>'2017'!V27</f>
        <v>44</v>
      </c>
      <c r="J427" s="28">
        <f>'2017'!W27</f>
        <v>2</v>
      </c>
      <c r="K427" s="28">
        <f>'2017'!X27</f>
        <v>31</v>
      </c>
      <c r="M427" s="9"/>
    </row>
    <row r="428" spans="1:13" x14ac:dyDescent="0.25">
      <c r="A428" s="75">
        <v>2017</v>
      </c>
      <c r="B428" s="28">
        <f>'2017'!N28</f>
        <v>19</v>
      </c>
      <c r="C428" s="28" t="str">
        <f>'2017'!P28</f>
        <v>Klinki</v>
      </c>
      <c r="D428" s="28">
        <f>'2017'!Q28</f>
        <v>20</v>
      </c>
      <c r="E428" s="28">
        <f>'2017'!R28</f>
        <v>8</v>
      </c>
      <c r="F428" s="28">
        <f>'2017'!S28</f>
        <v>3</v>
      </c>
      <c r="G428" s="28">
        <f>'2017'!T28</f>
        <v>9</v>
      </c>
      <c r="H428" s="28">
        <f>'2017'!U28</f>
        <v>26</v>
      </c>
      <c r="I428" s="28">
        <f>'2017'!V28</f>
        <v>48</v>
      </c>
      <c r="J428" s="28">
        <f>'2017'!W28</f>
        <v>-22</v>
      </c>
      <c r="K428" s="28">
        <f>'2017'!X28</f>
        <v>27</v>
      </c>
      <c r="M428" s="9"/>
    </row>
    <row r="429" spans="1:13" x14ac:dyDescent="0.25">
      <c r="A429" s="75">
        <v>2017</v>
      </c>
      <c r="B429" s="28">
        <f>'2017'!N29</f>
        <v>20</v>
      </c>
      <c r="C429" s="28" t="str">
        <f>'2017'!P29</f>
        <v>Team Oelkohold</v>
      </c>
      <c r="D429" s="28">
        <f>'2017'!Q29</f>
        <v>20</v>
      </c>
      <c r="E429" s="28">
        <f>'2017'!R29</f>
        <v>8</v>
      </c>
      <c r="F429" s="28">
        <f>'2017'!S29</f>
        <v>1</v>
      </c>
      <c r="G429" s="28">
        <f>'2017'!T29</f>
        <v>11</v>
      </c>
      <c r="H429" s="28">
        <f>'2017'!U29</f>
        <v>36</v>
      </c>
      <c r="I429" s="28">
        <f>'2017'!V29</f>
        <v>41</v>
      </c>
      <c r="J429" s="28">
        <f>'2017'!W29</f>
        <v>-5</v>
      </c>
      <c r="K429" s="28">
        <f>'2017'!X29</f>
        <v>25</v>
      </c>
      <c r="M429" s="9"/>
    </row>
    <row r="430" spans="1:13" x14ac:dyDescent="0.25">
      <c r="A430" s="75">
        <v>2017</v>
      </c>
      <c r="B430" s="28">
        <f>'2017'!N30</f>
        <v>21</v>
      </c>
      <c r="C430" s="28" t="str">
        <f>'2017'!P30</f>
        <v>xflea</v>
      </c>
      <c r="D430" s="28">
        <f>'2017'!Q30</f>
        <v>20</v>
      </c>
      <c r="E430" s="28">
        <f>'2017'!R30</f>
        <v>7</v>
      </c>
      <c r="F430" s="28">
        <f>'2017'!S30</f>
        <v>1</v>
      </c>
      <c r="G430" s="28">
        <f>'2017'!T30</f>
        <v>12</v>
      </c>
      <c r="H430" s="28">
        <f>'2017'!U30</f>
        <v>31</v>
      </c>
      <c r="I430" s="28">
        <f>'2017'!V30</f>
        <v>48</v>
      </c>
      <c r="J430" s="28">
        <f>'2017'!W30</f>
        <v>-17</v>
      </c>
      <c r="K430" s="28">
        <f>'2017'!X30</f>
        <v>22</v>
      </c>
      <c r="M430" s="9"/>
    </row>
    <row r="431" spans="1:13" x14ac:dyDescent="0.25">
      <c r="A431" s="75">
        <v>2017</v>
      </c>
      <c r="B431" s="28">
        <f>'2017'!N31</f>
        <v>22</v>
      </c>
      <c r="C431" s="28" t="str">
        <f>'2017'!P31</f>
        <v>Szeszesek</v>
      </c>
      <c r="D431" s="28">
        <f>'2017'!Q31</f>
        <v>20</v>
      </c>
      <c r="E431" s="28">
        <f>'2017'!R31</f>
        <v>6</v>
      </c>
      <c r="F431" s="28">
        <f>'2017'!S31</f>
        <v>3</v>
      </c>
      <c r="G431" s="28">
        <f>'2017'!T31</f>
        <v>11</v>
      </c>
      <c r="H431" s="28">
        <f>'2017'!U31</f>
        <v>22</v>
      </c>
      <c r="I431" s="28">
        <f>'2017'!V31</f>
        <v>32</v>
      </c>
      <c r="J431" s="28">
        <f>'2017'!W31</f>
        <v>-10</v>
      </c>
      <c r="K431" s="28">
        <f>'2017'!X31</f>
        <v>21</v>
      </c>
      <c r="M431" s="9"/>
    </row>
    <row r="432" spans="1:13" x14ac:dyDescent="0.25">
      <c r="A432" s="75">
        <v>2017</v>
      </c>
      <c r="B432" s="28">
        <f>'2017'!N32</f>
        <v>23</v>
      </c>
      <c r="C432" s="28" t="str">
        <f>'2017'!P32</f>
        <v>Fifko</v>
      </c>
      <c r="D432" s="28">
        <f>'2017'!Q32</f>
        <v>20</v>
      </c>
      <c r="E432" s="28">
        <f>'2017'!R32</f>
        <v>6</v>
      </c>
      <c r="F432" s="28">
        <f>'2017'!S32</f>
        <v>0</v>
      </c>
      <c r="G432" s="28">
        <f>'2017'!T32</f>
        <v>14</v>
      </c>
      <c r="H432" s="28">
        <f>'2017'!U32</f>
        <v>30</v>
      </c>
      <c r="I432" s="28">
        <f>'2017'!V32</f>
        <v>48</v>
      </c>
      <c r="J432" s="28">
        <f>'2017'!W32</f>
        <v>-18</v>
      </c>
      <c r="K432" s="28">
        <f>'2017'!X32</f>
        <v>18</v>
      </c>
      <c r="M432" s="9"/>
    </row>
    <row r="433" spans="1:13" x14ac:dyDescent="0.25">
      <c r="A433" s="75">
        <v>2017</v>
      </c>
      <c r="B433" s="28">
        <f>'2017'!N33</f>
        <v>24</v>
      </c>
      <c r="C433" s="28" t="str">
        <f>'2017'!P33</f>
        <v>dior</v>
      </c>
      <c r="D433" s="28">
        <f>'2017'!Q33</f>
        <v>20</v>
      </c>
      <c r="E433" s="28">
        <f>'2017'!R33</f>
        <v>4</v>
      </c>
      <c r="F433" s="28">
        <f>'2017'!S33</f>
        <v>2</v>
      </c>
      <c r="G433" s="28">
        <f>'2017'!T33</f>
        <v>14</v>
      </c>
      <c r="H433" s="28">
        <f>'2017'!U33</f>
        <v>22</v>
      </c>
      <c r="I433" s="28">
        <f>'2017'!V33</f>
        <v>53</v>
      </c>
      <c r="J433" s="28">
        <f>'2017'!W33</f>
        <v>-31</v>
      </c>
      <c r="K433" s="28">
        <f>'2017'!X33</f>
        <v>14</v>
      </c>
      <c r="M433" s="9"/>
    </row>
    <row r="434" spans="1:13" x14ac:dyDescent="0.25">
      <c r="A434" s="75">
        <v>2017</v>
      </c>
      <c r="B434" s="28">
        <f>'2017'!N34</f>
        <v>25</v>
      </c>
      <c r="C434" s="28" t="str">
        <f>'2017'!P34</f>
        <v>DoTa</v>
      </c>
      <c r="D434" s="28">
        <f>'2017'!Q34</f>
        <v>16</v>
      </c>
      <c r="E434" s="28">
        <f>'2017'!R34</f>
        <v>7</v>
      </c>
      <c r="F434" s="28">
        <f>'2017'!S34</f>
        <v>1</v>
      </c>
      <c r="G434" s="28">
        <f>'2017'!T34</f>
        <v>8</v>
      </c>
      <c r="H434" s="28">
        <f>'2017'!U34</f>
        <v>22</v>
      </c>
      <c r="I434" s="28">
        <f>'2017'!V34</f>
        <v>32</v>
      </c>
      <c r="J434" s="28">
        <f>'2017'!W34</f>
        <v>-10</v>
      </c>
      <c r="K434" s="28">
        <f>'2017'!X34</f>
        <v>22</v>
      </c>
      <c r="M434" s="9"/>
    </row>
    <row r="435" spans="1:13" x14ac:dyDescent="0.25">
      <c r="A435" s="75">
        <v>2017</v>
      </c>
      <c r="B435" s="28">
        <f>'2017'!N35</f>
        <v>26</v>
      </c>
      <c r="C435" s="28" t="str">
        <f>'2017'!P35</f>
        <v>Paider</v>
      </c>
      <c r="D435" s="28">
        <f>'2017'!Q35</f>
        <v>16</v>
      </c>
      <c r="E435" s="28">
        <f>'2017'!R35</f>
        <v>4</v>
      </c>
      <c r="F435" s="28">
        <f>'2017'!S35</f>
        <v>5</v>
      </c>
      <c r="G435" s="28">
        <f>'2017'!T35</f>
        <v>7</v>
      </c>
      <c r="H435" s="28">
        <f>'2017'!U35</f>
        <v>30</v>
      </c>
      <c r="I435" s="28">
        <f>'2017'!V35</f>
        <v>29</v>
      </c>
      <c r="J435" s="28">
        <f>'2017'!W35</f>
        <v>1</v>
      </c>
      <c r="K435" s="28">
        <f>'2017'!X35</f>
        <v>17</v>
      </c>
      <c r="M435" s="9"/>
    </row>
    <row r="436" spans="1:13" x14ac:dyDescent="0.25">
      <c r="A436" s="75">
        <v>2017</v>
      </c>
      <c r="B436" s="28">
        <f>'2017'!N36</f>
        <v>27</v>
      </c>
      <c r="C436" s="28" t="str">
        <f>'2017'!P36</f>
        <v>FRK Pawel</v>
      </c>
      <c r="D436" s="28">
        <f>'2017'!Q36</f>
        <v>14</v>
      </c>
      <c r="E436" s="28">
        <f>'2017'!R36</f>
        <v>4</v>
      </c>
      <c r="F436" s="28">
        <f>'2017'!S36</f>
        <v>3</v>
      </c>
      <c r="G436" s="28">
        <f>'2017'!T36</f>
        <v>7</v>
      </c>
      <c r="H436" s="28">
        <f>'2017'!U36</f>
        <v>18</v>
      </c>
      <c r="I436" s="28">
        <f>'2017'!V36</f>
        <v>25</v>
      </c>
      <c r="J436" s="28">
        <f>'2017'!W36</f>
        <v>-7</v>
      </c>
      <c r="K436" s="28">
        <f>'2017'!X36</f>
        <v>15</v>
      </c>
      <c r="M436" s="9"/>
    </row>
    <row r="437" spans="1:13" x14ac:dyDescent="0.25">
      <c r="A437" s="75">
        <v>2017</v>
      </c>
      <c r="B437" s="28">
        <f>'2017'!N37</f>
        <v>28</v>
      </c>
      <c r="C437" s="28" t="str">
        <f>'2017'!P37</f>
        <v>Dennis</v>
      </c>
      <c r="D437" s="28">
        <f>'2017'!Q37</f>
        <v>14</v>
      </c>
      <c r="E437" s="28">
        <f>'2017'!R37</f>
        <v>5</v>
      </c>
      <c r="F437" s="28">
        <f>'2017'!S37</f>
        <v>0</v>
      </c>
      <c r="G437" s="28">
        <f>'2017'!T37</f>
        <v>9</v>
      </c>
      <c r="H437" s="28">
        <f>'2017'!U37</f>
        <v>18</v>
      </c>
      <c r="I437" s="28">
        <f>'2017'!V37</f>
        <v>31</v>
      </c>
      <c r="J437" s="28">
        <f>'2017'!W37</f>
        <v>-13</v>
      </c>
      <c r="K437" s="28">
        <f>'2017'!X37</f>
        <v>15</v>
      </c>
      <c r="M437" s="9"/>
    </row>
    <row r="438" spans="1:13" x14ac:dyDescent="0.25">
      <c r="A438" s="75">
        <v>2017</v>
      </c>
      <c r="B438" s="28">
        <f>'2017'!N38</f>
        <v>29</v>
      </c>
      <c r="C438" s="28" t="str">
        <f>'2017'!P38</f>
        <v>Leoninho</v>
      </c>
      <c r="D438" s="28">
        <f>'2017'!Q38</f>
        <v>12</v>
      </c>
      <c r="E438" s="28">
        <f>'2017'!R38</f>
        <v>3</v>
      </c>
      <c r="F438" s="28">
        <f>'2017'!S38</f>
        <v>1</v>
      </c>
      <c r="G438" s="28">
        <f>'2017'!T38</f>
        <v>8</v>
      </c>
      <c r="H438" s="28">
        <f>'2017'!U38</f>
        <v>12</v>
      </c>
      <c r="I438" s="28">
        <f>'2017'!V38</f>
        <v>32</v>
      </c>
      <c r="J438" s="28">
        <f>'2017'!W38</f>
        <v>-20</v>
      </c>
      <c r="K438" s="28">
        <f>'2017'!X38</f>
        <v>10</v>
      </c>
      <c r="M438" s="9"/>
    </row>
    <row r="439" spans="1:13" x14ac:dyDescent="0.25">
      <c r="A439" s="75">
        <v>2017</v>
      </c>
      <c r="B439" s="28">
        <f>'2017'!N39</f>
        <v>30</v>
      </c>
      <c r="C439" s="28" t="str">
        <f>'2017'!P39</f>
        <v>Egebjerg Luxus</v>
      </c>
      <c r="D439" s="28">
        <f>'2017'!Q39</f>
        <v>12</v>
      </c>
      <c r="E439" s="28">
        <f>'2017'!R39</f>
        <v>3</v>
      </c>
      <c r="F439" s="28">
        <f>'2017'!S39</f>
        <v>0</v>
      </c>
      <c r="G439" s="28">
        <f>'2017'!T39</f>
        <v>9</v>
      </c>
      <c r="H439" s="28">
        <f>'2017'!U39</f>
        <v>13</v>
      </c>
      <c r="I439" s="28">
        <f>'2017'!V39</f>
        <v>32</v>
      </c>
      <c r="J439" s="28">
        <f>'2017'!W39</f>
        <v>-19</v>
      </c>
      <c r="K439" s="28">
        <f>'2017'!X39</f>
        <v>9</v>
      </c>
      <c r="M439" s="9"/>
    </row>
    <row r="440" spans="1:13" x14ac:dyDescent="0.25">
      <c r="A440" s="75">
        <v>2017</v>
      </c>
      <c r="B440" s="28">
        <f>'2017'!N40</f>
        <v>31</v>
      </c>
      <c r="C440" s="28" t="str">
        <f>'2017'!P40</f>
        <v>FC Sandkagen</v>
      </c>
      <c r="D440" s="28">
        <f>'2017'!Q40</f>
        <v>14</v>
      </c>
      <c r="E440" s="28">
        <f>'2017'!R40</f>
        <v>2</v>
      </c>
      <c r="F440" s="28">
        <f>'2017'!S40</f>
        <v>2</v>
      </c>
      <c r="G440" s="28">
        <f>'2017'!T40</f>
        <v>10</v>
      </c>
      <c r="H440" s="28">
        <f>'2017'!U40</f>
        <v>12</v>
      </c>
      <c r="I440" s="28">
        <f>'2017'!V40</f>
        <v>42</v>
      </c>
      <c r="J440" s="28">
        <f>'2017'!W40</f>
        <v>-30</v>
      </c>
      <c r="K440" s="28">
        <f>'2017'!X40</f>
        <v>8</v>
      </c>
      <c r="M440" s="9"/>
    </row>
    <row r="441" spans="1:13" x14ac:dyDescent="0.25">
      <c r="A441" s="75">
        <v>2017</v>
      </c>
      <c r="B441" s="28">
        <f>'2017'!N41</f>
        <v>32</v>
      </c>
      <c r="C441" s="28" t="str">
        <f>'2017'!P41</f>
        <v>Enbino</v>
      </c>
      <c r="D441" s="28">
        <f>'2017'!Q41</f>
        <v>12</v>
      </c>
      <c r="E441" s="28">
        <f>'2017'!R41</f>
        <v>0</v>
      </c>
      <c r="F441" s="28">
        <f>'2017'!S41</f>
        <v>1</v>
      </c>
      <c r="G441" s="28">
        <f>'2017'!T41</f>
        <v>11</v>
      </c>
      <c r="H441" s="28">
        <f>'2017'!U41</f>
        <v>6</v>
      </c>
      <c r="I441" s="28">
        <f>'2017'!V41</f>
        <v>43</v>
      </c>
      <c r="J441" s="28">
        <f>'2017'!W41</f>
        <v>-37</v>
      </c>
      <c r="K441" s="28">
        <f>'2017'!X41</f>
        <v>1</v>
      </c>
      <c r="M441" s="9"/>
    </row>
    <row r="442" spans="1:13" x14ac:dyDescent="0.25">
      <c r="A442" s="75">
        <v>2017</v>
      </c>
      <c r="B442" s="28">
        <f>'2017'!N42</f>
        <v>33</v>
      </c>
      <c r="C442" s="28" t="str">
        <f>'2017'!P42</f>
        <v>Tobby</v>
      </c>
      <c r="D442" s="28">
        <f>'2017'!Q42</f>
        <v>12</v>
      </c>
      <c r="E442" s="28">
        <f>'2017'!R42</f>
        <v>1</v>
      </c>
      <c r="F442" s="28">
        <f>'2017'!S42</f>
        <v>3</v>
      </c>
      <c r="G442" s="28">
        <f>'2017'!T42</f>
        <v>8</v>
      </c>
      <c r="H442" s="28">
        <f>'2017'!U42</f>
        <v>13</v>
      </c>
      <c r="I442" s="28">
        <f>'2017'!V42</f>
        <v>31</v>
      </c>
      <c r="J442" s="28">
        <f>'2017'!W42</f>
        <v>-18</v>
      </c>
      <c r="K442" s="28">
        <f>'2017'!X42</f>
        <v>6</v>
      </c>
      <c r="M442" s="9"/>
    </row>
    <row r="443" spans="1:13" x14ac:dyDescent="0.25">
      <c r="A443" s="75">
        <v>2017</v>
      </c>
      <c r="B443" s="28">
        <f>'2017'!N43</f>
        <v>34</v>
      </c>
      <c r="C443" s="28" t="str">
        <f>'2017'!P43</f>
        <v>Cheval</v>
      </c>
      <c r="D443" s="28">
        <f>'2017'!Q43</f>
        <v>12</v>
      </c>
      <c r="E443" s="28">
        <f>'2017'!R43</f>
        <v>1</v>
      </c>
      <c r="F443" s="28">
        <f>'2017'!S43</f>
        <v>1</v>
      </c>
      <c r="G443" s="28">
        <f>'2017'!T43</f>
        <v>10</v>
      </c>
      <c r="H443" s="28">
        <f>'2017'!U43</f>
        <v>10</v>
      </c>
      <c r="I443" s="28">
        <f>'2017'!V43</f>
        <v>51</v>
      </c>
      <c r="J443" s="28">
        <f>'2017'!W43</f>
        <v>-41</v>
      </c>
      <c r="K443" s="28">
        <f>'2017'!X43</f>
        <v>4</v>
      </c>
      <c r="M443" s="9"/>
    </row>
    <row r="444" spans="1:13" x14ac:dyDescent="0.25">
      <c r="A444" s="75">
        <v>2017</v>
      </c>
      <c r="B444" s="28">
        <f>'2017'!N44</f>
        <v>35</v>
      </c>
      <c r="C444" s="28" t="str">
        <f>'2017'!P44</f>
        <v>GoaGuru</v>
      </c>
      <c r="D444" s="28">
        <f>'2017'!Q44</f>
        <v>10</v>
      </c>
      <c r="E444" s="28">
        <f>'2017'!R44</f>
        <v>0</v>
      </c>
      <c r="F444" s="28">
        <f>'2017'!S44</f>
        <v>3</v>
      </c>
      <c r="G444" s="28">
        <f>'2017'!T44</f>
        <v>7</v>
      </c>
      <c r="H444" s="28">
        <f>'2017'!U44</f>
        <v>9</v>
      </c>
      <c r="I444" s="28">
        <f>'2017'!V44</f>
        <v>24</v>
      </c>
      <c r="J444" s="28">
        <f>'2017'!W44</f>
        <v>-15</v>
      </c>
      <c r="K444" s="28">
        <f>'2017'!X44</f>
        <v>3</v>
      </c>
      <c r="M444" s="9"/>
    </row>
    <row r="445" spans="1:13" x14ac:dyDescent="0.25">
      <c r="A445" s="75">
        <v>2017</v>
      </c>
      <c r="B445" s="28">
        <f>'2017'!N45</f>
        <v>36</v>
      </c>
      <c r="C445" s="28" t="str">
        <f>'2017'!P45</f>
        <v>Caniggia11</v>
      </c>
      <c r="D445" s="28">
        <f>'2017'!Q45</f>
        <v>10</v>
      </c>
      <c r="E445" s="28">
        <f>'2017'!R45</f>
        <v>1</v>
      </c>
      <c r="F445" s="28">
        <f>'2017'!S45</f>
        <v>0</v>
      </c>
      <c r="G445" s="28">
        <f>'2017'!T45</f>
        <v>9</v>
      </c>
      <c r="H445" s="28">
        <f>'2017'!U45</f>
        <v>9</v>
      </c>
      <c r="I445" s="28">
        <f>'2017'!V45</f>
        <v>35</v>
      </c>
      <c r="J445" s="28">
        <f>'2017'!W45</f>
        <v>-26</v>
      </c>
      <c r="K445" s="28">
        <f>'2017'!X45</f>
        <v>3</v>
      </c>
      <c r="M445" s="9"/>
    </row>
    <row r="446" spans="1:13" x14ac:dyDescent="0.25">
      <c r="A446" s="75">
        <v>2017</v>
      </c>
      <c r="B446" s="28">
        <f>'2017'!N46</f>
        <v>37</v>
      </c>
      <c r="C446" s="28" t="str">
        <f>'2017'!P46</f>
        <v>DefenseMutte</v>
      </c>
      <c r="D446" s="28">
        <f>'2017'!Q46</f>
        <v>10</v>
      </c>
      <c r="E446" s="28">
        <f>'2017'!R46</f>
        <v>0</v>
      </c>
      <c r="F446" s="28">
        <f>'2017'!S46</f>
        <v>0</v>
      </c>
      <c r="G446" s="28">
        <f>'2017'!T46</f>
        <v>10</v>
      </c>
      <c r="H446" s="28">
        <f>'2017'!U46</f>
        <v>4</v>
      </c>
      <c r="I446" s="28">
        <f>'2017'!V46</f>
        <v>33</v>
      </c>
      <c r="J446" s="28">
        <f>'2017'!W46</f>
        <v>-29</v>
      </c>
      <c r="K446" s="28">
        <f>'2017'!X46</f>
        <v>0</v>
      </c>
      <c r="M446" s="9"/>
    </row>
    <row r="447" spans="1:13" x14ac:dyDescent="0.25">
      <c r="A447" s="27" t="s">
        <v>665</v>
      </c>
      <c r="B447" s="422">
        <f>'2018'!N10</f>
        <v>1</v>
      </c>
      <c r="C447" s="422" t="str">
        <f>'2018'!P10</f>
        <v>Blazej_Bdg</v>
      </c>
      <c r="D447" s="422">
        <f>'2018'!Q10</f>
        <v>28</v>
      </c>
      <c r="E447" s="422">
        <f>'2018'!R10</f>
        <v>21</v>
      </c>
      <c r="F447" s="422">
        <f>'2018'!S10</f>
        <v>3</v>
      </c>
      <c r="G447" s="422">
        <f>'2018'!T10</f>
        <v>4</v>
      </c>
      <c r="H447" s="422">
        <f>'2018'!U10</f>
        <v>86</v>
      </c>
      <c r="I447" s="422">
        <f>'2018'!V10</f>
        <v>27</v>
      </c>
      <c r="J447" s="422">
        <f>'2018'!W10</f>
        <v>59</v>
      </c>
      <c r="K447" s="422">
        <f>'2018'!X10</f>
        <v>66</v>
      </c>
    </row>
    <row r="448" spans="1:13" x14ac:dyDescent="0.25">
      <c r="A448" s="27" t="s">
        <v>665</v>
      </c>
      <c r="B448" s="422">
        <f>'2018'!N11</f>
        <v>2</v>
      </c>
      <c r="C448" s="422" t="str">
        <f>'2018'!P11</f>
        <v>bobbiebobras</v>
      </c>
      <c r="D448" s="422">
        <f>'2018'!Q11</f>
        <v>30</v>
      </c>
      <c r="E448" s="422">
        <f>'2018'!R11</f>
        <v>15</v>
      </c>
      <c r="F448" s="422">
        <f>'2018'!S11</f>
        <v>8</v>
      </c>
      <c r="G448" s="422">
        <f>'2018'!T11</f>
        <v>7</v>
      </c>
      <c r="H448" s="422">
        <f>'2018'!U11</f>
        <v>90</v>
      </c>
      <c r="I448" s="422">
        <f>'2018'!V11</f>
        <v>41</v>
      </c>
      <c r="J448" s="422">
        <f>'2018'!W11</f>
        <v>49</v>
      </c>
      <c r="K448" s="422">
        <f>'2018'!X11</f>
        <v>53</v>
      </c>
    </row>
    <row r="449" spans="1:11" x14ac:dyDescent="0.25">
      <c r="A449" s="27" t="s">
        <v>665</v>
      </c>
      <c r="B449" s="422">
        <f>'2018'!N12</f>
        <v>3</v>
      </c>
      <c r="C449" s="422" t="str">
        <f>'2018'!P12</f>
        <v>SPIR</v>
      </c>
      <c r="D449" s="422">
        <f>'2018'!Q12</f>
        <v>26</v>
      </c>
      <c r="E449" s="422">
        <f>'2018'!R12</f>
        <v>17</v>
      </c>
      <c r="F449" s="422">
        <f>'2018'!S12</f>
        <v>4</v>
      </c>
      <c r="G449" s="422">
        <f>'2018'!T12</f>
        <v>5</v>
      </c>
      <c r="H449" s="422">
        <f>'2018'!U12</f>
        <v>56</v>
      </c>
      <c r="I449" s="422">
        <f>'2018'!V12</f>
        <v>34</v>
      </c>
      <c r="J449" s="422">
        <f>'2018'!W12</f>
        <v>22</v>
      </c>
      <c r="K449" s="422">
        <f>'2018'!X12</f>
        <v>55</v>
      </c>
    </row>
    <row r="450" spans="1:11" x14ac:dyDescent="0.25">
      <c r="A450" s="27" t="s">
        <v>665</v>
      </c>
      <c r="B450" s="422">
        <f>'2018'!N13</f>
        <v>4</v>
      </c>
      <c r="C450" s="422" t="str">
        <f>'2018'!P13</f>
        <v>andib</v>
      </c>
      <c r="D450" s="422">
        <f>'2018'!Q13</f>
        <v>26</v>
      </c>
      <c r="E450" s="422">
        <f>'2018'!R13</f>
        <v>13</v>
      </c>
      <c r="F450" s="422">
        <f>'2018'!S13</f>
        <v>5</v>
      </c>
      <c r="G450" s="422">
        <f>'2018'!T13</f>
        <v>8</v>
      </c>
      <c r="H450" s="422">
        <f>'2018'!U13</f>
        <v>45</v>
      </c>
      <c r="I450" s="422">
        <f>'2018'!V13</f>
        <v>34</v>
      </c>
      <c r="J450" s="422">
        <f>'2018'!W13</f>
        <v>11</v>
      </c>
      <c r="K450" s="422">
        <f>'2018'!X13</f>
        <v>44</v>
      </c>
    </row>
    <row r="451" spans="1:11" x14ac:dyDescent="0.25">
      <c r="A451" s="27" t="s">
        <v>665</v>
      </c>
      <c r="B451" s="422">
        <f>'2018'!N14</f>
        <v>5</v>
      </c>
      <c r="C451" s="422" t="str">
        <f>'2018'!P14</f>
        <v>djowGer</v>
      </c>
      <c r="D451" s="422">
        <f>'2018'!Q14</f>
        <v>24</v>
      </c>
      <c r="E451" s="422">
        <f>'2018'!R14</f>
        <v>17</v>
      </c>
      <c r="F451" s="422">
        <f>'2018'!S14</f>
        <v>2</v>
      </c>
      <c r="G451" s="422">
        <f>'2018'!T14</f>
        <v>5</v>
      </c>
      <c r="H451" s="422">
        <f>'2018'!U14</f>
        <v>58</v>
      </c>
      <c r="I451" s="422">
        <f>'2018'!V14</f>
        <v>36</v>
      </c>
      <c r="J451" s="422">
        <f>'2018'!W14</f>
        <v>22</v>
      </c>
      <c r="K451" s="422">
        <f>'2018'!X14</f>
        <v>53</v>
      </c>
    </row>
    <row r="452" spans="1:11" x14ac:dyDescent="0.25">
      <c r="A452" s="27" t="s">
        <v>665</v>
      </c>
      <c r="B452" s="422">
        <f>'2018'!N15</f>
        <v>6</v>
      </c>
      <c r="C452" s="422" t="str">
        <f>'2018'!P15</f>
        <v>lobo</v>
      </c>
      <c r="D452" s="422">
        <f>'2018'!Q15</f>
        <v>24</v>
      </c>
      <c r="E452" s="422">
        <f>'2018'!R15</f>
        <v>16</v>
      </c>
      <c r="F452" s="422">
        <f>'2018'!S15</f>
        <v>3</v>
      </c>
      <c r="G452" s="422">
        <f>'2018'!T15</f>
        <v>5</v>
      </c>
      <c r="H452" s="422">
        <f>'2018'!U15</f>
        <v>88</v>
      </c>
      <c r="I452" s="422">
        <f>'2018'!V15</f>
        <v>48</v>
      </c>
      <c r="J452" s="422">
        <f>'2018'!W15</f>
        <v>40</v>
      </c>
      <c r="K452" s="422">
        <f>'2018'!X15</f>
        <v>51</v>
      </c>
    </row>
    <row r="453" spans="1:11" x14ac:dyDescent="0.25">
      <c r="A453" s="27" t="s">
        <v>665</v>
      </c>
      <c r="B453" s="422">
        <f>'2018'!N16</f>
        <v>7</v>
      </c>
      <c r="C453" s="422" t="str">
        <f>'2018'!P16</f>
        <v>Marin Parushev</v>
      </c>
      <c r="D453" s="422">
        <f>'2018'!Q16</f>
        <v>28</v>
      </c>
      <c r="E453" s="422">
        <f>'2018'!R16</f>
        <v>13</v>
      </c>
      <c r="F453" s="422">
        <f>'2018'!S16</f>
        <v>8</v>
      </c>
      <c r="G453" s="422">
        <f>'2018'!T16</f>
        <v>7</v>
      </c>
      <c r="H453" s="422">
        <f>'2018'!U16</f>
        <v>66</v>
      </c>
      <c r="I453" s="422">
        <f>'2018'!V16</f>
        <v>49</v>
      </c>
      <c r="J453" s="422">
        <f>'2018'!W16</f>
        <v>17</v>
      </c>
      <c r="K453" s="422">
        <f>'2018'!X16</f>
        <v>47</v>
      </c>
    </row>
    <row r="454" spans="1:11" x14ac:dyDescent="0.25">
      <c r="A454" s="27" t="s">
        <v>665</v>
      </c>
      <c r="B454" s="422">
        <f>'2018'!N17</f>
        <v>8</v>
      </c>
      <c r="C454" s="422" t="str">
        <f>'2018'!P17</f>
        <v>Lindholm</v>
      </c>
      <c r="D454" s="422">
        <f>'2018'!Q17</f>
        <v>24</v>
      </c>
      <c r="E454" s="422">
        <f>'2018'!R17</f>
        <v>12</v>
      </c>
      <c r="F454" s="422">
        <f>'2018'!S17</f>
        <v>1</v>
      </c>
      <c r="G454" s="422">
        <f>'2018'!T17</f>
        <v>11</v>
      </c>
      <c r="H454" s="422">
        <f>'2018'!U17</f>
        <v>34</v>
      </c>
      <c r="I454" s="422">
        <f>'2018'!V17</f>
        <v>48</v>
      </c>
      <c r="J454" s="422">
        <f>'2018'!W17</f>
        <v>-14</v>
      </c>
      <c r="K454" s="422">
        <f>'2018'!X17</f>
        <v>37</v>
      </c>
    </row>
    <row r="455" spans="1:11" x14ac:dyDescent="0.25">
      <c r="A455" s="27" t="s">
        <v>665</v>
      </c>
      <c r="B455" s="422">
        <f>'2018'!N18</f>
        <v>9</v>
      </c>
      <c r="C455" s="422" t="str">
        <f>'2018'!P18</f>
        <v>Bomb</v>
      </c>
      <c r="D455" s="422">
        <f>'2018'!Q18</f>
        <v>22</v>
      </c>
      <c r="E455" s="422">
        <f>'2018'!R18</f>
        <v>12</v>
      </c>
      <c r="F455" s="422">
        <f>'2018'!S18</f>
        <v>4</v>
      </c>
      <c r="G455" s="422">
        <f>'2018'!T18</f>
        <v>6</v>
      </c>
      <c r="H455" s="422">
        <f>'2018'!U18</f>
        <v>40</v>
      </c>
      <c r="I455" s="422">
        <f>'2018'!V18</f>
        <v>28</v>
      </c>
      <c r="J455" s="422">
        <f>'2018'!W18</f>
        <v>12</v>
      </c>
      <c r="K455" s="422">
        <f>'2018'!X18</f>
        <v>40</v>
      </c>
    </row>
    <row r="456" spans="1:11" x14ac:dyDescent="0.25">
      <c r="A456" s="27" t="s">
        <v>665</v>
      </c>
      <c r="B456" s="422">
        <f>'2018'!N19</f>
        <v>10</v>
      </c>
      <c r="C456" s="422" t="str">
        <f>'2018'!P19</f>
        <v>cinek</v>
      </c>
      <c r="D456" s="422">
        <f>'2018'!Q19</f>
        <v>22</v>
      </c>
      <c r="E456" s="422">
        <f>'2018'!R19</f>
        <v>7</v>
      </c>
      <c r="F456" s="422">
        <f>'2018'!S19</f>
        <v>4</v>
      </c>
      <c r="G456" s="422">
        <f>'2018'!T19</f>
        <v>11</v>
      </c>
      <c r="H456" s="422">
        <f>'2018'!U19</f>
        <v>27</v>
      </c>
      <c r="I456" s="422">
        <f>'2018'!V19</f>
        <v>37</v>
      </c>
      <c r="J456" s="422">
        <f>'2018'!W19</f>
        <v>-10</v>
      </c>
      <c r="K456" s="422">
        <f>'2018'!X19</f>
        <v>25</v>
      </c>
    </row>
    <row r="457" spans="1:11" x14ac:dyDescent="0.25">
      <c r="A457" s="27" t="s">
        <v>665</v>
      </c>
      <c r="B457" s="422">
        <f>'2018'!N20</f>
        <v>11</v>
      </c>
      <c r="C457" s="422" t="str">
        <f>'2018'!P20</f>
        <v>AndYpsilon</v>
      </c>
      <c r="D457" s="422">
        <f>'2018'!Q20</f>
        <v>20</v>
      </c>
      <c r="E457" s="422">
        <f>'2018'!R20</f>
        <v>11</v>
      </c>
      <c r="F457" s="422">
        <f>'2018'!S20</f>
        <v>4</v>
      </c>
      <c r="G457" s="422">
        <f>'2018'!T20</f>
        <v>5</v>
      </c>
      <c r="H457" s="422">
        <f>'2018'!U20</f>
        <v>50</v>
      </c>
      <c r="I457" s="422">
        <f>'2018'!V20</f>
        <v>31</v>
      </c>
      <c r="J457" s="422">
        <f>'2018'!W20</f>
        <v>19</v>
      </c>
      <c r="K457" s="422">
        <f>'2018'!X20</f>
        <v>37</v>
      </c>
    </row>
    <row r="458" spans="1:11" x14ac:dyDescent="0.25">
      <c r="A458" s="27" t="s">
        <v>665</v>
      </c>
      <c r="B458" s="422">
        <f>'2018'!N21</f>
        <v>12</v>
      </c>
      <c r="C458" s="422" t="str">
        <f>'2018'!P21</f>
        <v>ElMichaJ</v>
      </c>
      <c r="D458" s="422">
        <f>'2018'!Q21</f>
        <v>24</v>
      </c>
      <c r="E458" s="422">
        <f>'2018'!R21</f>
        <v>13</v>
      </c>
      <c r="F458" s="422">
        <f>'2018'!S21</f>
        <v>5</v>
      </c>
      <c r="G458" s="422">
        <f>'2018'!T21</f>
        <v>6</v>
      </c>
      <c r="H458" s="422">
        <f>'2018'!U21</f>
        <v>61</v>
      </c>
      <c r="I458" s="422">
        <f>'2018'!V21</f>
        <v>33</v>
      </c>
      <c r="J458" s="422">
        <f>'2018'!W21</f>
        <v>28</v>
      </c>
      <c r="K458" s="422">
        <f>'2018'!X21</f>
        <v>44</v>
      </c>
    </row>
    <row r="459" spans="1:11" x14ac:dyDescent="0.25">
      <c r="A459" s="27" t="s">
        <v>665</v>
      </c>
      <c r="B459" s="422">
        <f>'2018'!N22</f>
        <v>13</v>
      </c>
      <c r="C459" s="422" t="str">
        <f>'2018'!P22</f>
        <v>Paider</v>
      </c>
      <c r="D459" s="422">
        <f>'2018'!Q22</f>
        <v>22</v>
      </c>
      <c r="E459" s="422">
        <f>'2018'!R22</f>
        <v>9</v>
      </c>
      <c r="F459" s="422">
        <f>'2018'!S22</f>
        <v>4</v>
      </c>
      <c r="G459" s="422">
        <f>'2018'!T22</f>
        <v>9</v>
      </c>
      <c r="H459" s="422">
        <f>'2018'!U22</f>
        <v>39</v>
      </c>
      <c r="I459" s="422">
        <f>'2018'!V22</f>
        <v>38</v>
      </c>
      <c r="J459" s="422">
        <f>'2018'!W22</f>
        <v>1</v>
      </c>
      <c r="K459" s="422">
        <f>'2018'!X22</f>
        <v>31</v>
      </c>
    </row>
    <row r="460" spans="1:11" x14ac:dyDescent="0.25">
      <c r="A460" s="27" t="s">
        <v>665</v>
      </c>
      <c r="B460" s="422">
        <f>'2018'!N23</f>
        <v>14</v>
      </c>
      <c r="C460" s="422" t="str">
        <f>'2018'!P23</f>
        <v>Klaris</v>
      </c>
      <c r="D460" s="422">
        <f>'2018'!Q23</f>
        <v>22</v>
      </c>
      <c r="E460" s="422">
        <f>'2018'!R23</f>
        <v>9</v>
      </c>
      <c r="F460" s="422">
        <f>'2018'!S23</f>
        <v>3</v>
      </c>
      <c r="G460" s="422">
        <f>'2018'!T23</f>
        <v>10</v>
      </c>
      <c r="H460" s="422">
        <f>'2018'!U23</f>
        <v>35</v>
      </c>
      <c r="I460" s="422">
        <f>'2018'!V23</f>
        <v>43</v>
      </c>
      <c r="J460" s="422">
        <f>'2018'!W23</f>
        <v>-8</v>
      </c>
      <c r="K460" s="422">
        <f>'2018'!X23</f>
        <v>30</v>
      </c>
    </row>
    <row r="461" spans="1:11" x14ac:dyDescent="0.25">
      <c r="A461" s="27" t="s">
        <v>665</v>
      </c>
      <c r="B461" s="422">
        <f>'2018'!N24</f>
        <v>15</v>
      </c>
      <c r="C461" s="422" t="str">
        <f>'2018'!P24</f>
        <v>FRK Pawel</v>
      </c>
      <c r="D461" s="422">
        <f>'2018'!Q24</f>
        <v>22</v>
      </c>
      <c r="E461" s="422">
        <f>'2018'!R24</f>
        <v>8</v>
      </c>
      <c r="F461" s="422">
        <f>'2018'!S24</f>
        <v>5</v>
      </c>
      <c r="G461" s="422">
        <f>'2018'!T24</f>
        <v>9</v>
      </c>
      <c r="H461" s="422">
        <f>'2018'!U24</f>
        <v>27</v>
      </c>
      <c r="I461" s="422">
        <f>'2018'!V24</f>
        <v>33</v>
      </c>
      <c r="J461" s="422">
        <f>'2018'!W24</f>
        <v>-6</v>
      </c>
      <c r="K461" s="422">
        <f>'2018'!X24</f>
        <v>29</v>
      </c>
    </row>
    <row r="462" spans="1:11" x14ac:dyDescent="0.25">
      <c r="A462" s="27" t="s">
        <v>665</v>
      </c>
      <c r="B462" s="422">
        <f>'2018'!N25</f>
        <v>16</v>
      </c>
      <c r="C462" s="422" t="str">
        <f>'2018'!P25</f>
        <v>romaneq</v>
      </c>
      <c r="D462" s="422">
        <f>'2018'!Q25</f>
        <v>22</v>
      </c>
      <c r="E462" s="422">
        <f>'2018'!R25</f>
        <v>7</v>
      </c>
      <c r="F462" s="422">
        <f>'2018'!S25</f>
        <v>7</v>
      </c>
      <c r="G462" s="422">
        <f>'2018'!T25</f>
        <v>8</v>
      </c>
      <c r="H462" s="422">
        <f>'2018'!U25</f>
        <v>38</v>
      </c>
      <c r="I462" s="422">
        <f>'2018'!V25</f>
        <v>34</v>
      </c>
      <c r="J462" s="422">
        <f>'2018'!W25</f>
        <v>4</v>
      </c>
      <c r="K462" s="422">
        <f>'2018'!X25</f>
        <v>28</v>
      </c>
    </row>
    <row r="463" spans="1:11" x14ac:dyDescent="0.25">
      <c r="A463" s="27" t="s">
        <v>665</v>
      </c>
      <c r="B463" s="422">
        <f>'2018'!N26</f>
        <v>17</v>
      </c>
      <c r="C463" s="422" t="str">
        <f>'2018'!P26</f>
        <v>Fifko</v>
      </c>
      <c r="D463" s="422">
        <f>'2018'!Q26</f>
        <v>18</v>
      </c>
      <c r="E463" s="422">
        <f>'2018'!R26</f>
        <v>8</v>
      </c>
      <c r="F463" s="422">
        <f>'2018'!S26</f>
        <v>2</v>
      </c>
      <c r="G463" s="422">
        <f>'2018'!T26</f>
        <v>8</v>
      </c>
      <c r="H463" s="422">
        <f>'2018'!U26</f>
        <v>25</v>
      </c>
      <c r="I463" s="422">
        <f>'2018'!V26</f>
        <v>21</v>
      </c>
      <c r="J463" s="422">
        <f>'2018'!W26</f>
        <v>4</v>
      </c>
      <c r="K463" s="422">
        <f>'2018'!X26</f>
        <v>26</v>
      </c>
    </row>
    <row r="464" spans="1:11" x14ac:dyDescent="0.25">
      <c r="A464" s="27" t="s">
        <v>665</v>
      </c>
      <c r="B464" s="422">
        <f>'2018'!N27</f>
        <v>18</v>
      </c>
      <c r="C464" s="422" t="str">
        <f>'2018'!P27</f>
        <v>Egebjerg Luxus</v>
      </c>
      <c r="D464" s="422">
        <f>'2018'!Q27</f>
        <v>20</v>
      </c>
      <c r="E464" s="422">
        <f>'2018'!R27</f>
        <v>9</v>
      </c>
      <c r="F464" s="422">
        <f>'2018'!S27</f>
        <v>1</v>
      </c>
      <c r="G464" s="422">
        <f>'2018'!T27</f>
        <v>10</v>
      </c>
      <c r="H464" s="422">
        <f>'2018'!U27</f>
        <v>32</v>
      </c>
      <c r="I464" s="422">
        <f>'2018'!V27</f>
        <v>37</v>
      </c>
      <c r="J464" s="422">
        <f>'2018'!W27</f>
        <v>-5</v>
      </c>
      <c r="K464" s="422">
        <f>'2018'!X27</f>
        <v>28</v>
      </c>
    </row>
    <row r="465" spans="1:11" x14ac:dyDescent="0.25">
      <c r="A465" s="27" t="s">
        <v>665</v>
      </c>
      <c r="B465" s="422">
        <f>'2018'!N28</f>
        <v>19</v>
      </c>
      <c r="C465" s="422" t="str">
        <f>'2018'!P28</f>
        <v>Pallister</v>
      </c>
      <c r="D465" s="422">
        <f>'2018'!Q28</f>
        <v>20</v>
      </c>
      <c r="E465" s="422">
        <f>'2018'!R28</f>
        <v>7</v>
      </c>
      <c r="F465" s="422">
        <f>'2018'!S28</f>
        <v>5</v>
      </c>
      <c r="G465" s="422">
        <f>'2018'!T28</f>
        <v>8</v>
      </c>
      <c r="H465" s="422">
        <f>'2018'!U28</f>
        <v>33</v>
      </c>
      <c r="I465" s="422">
        <f>'2018'!V28</f>
        <v>46</v>
      </c>
      <c r="J465" s="422">
        <f>'2018'!W28</f>
        <v>-13</v>
      </c>
      <c r="K465" s="422">
        <f>'2018'!X28</f>
        <v>26</v>
      </c>
    </row>
    <row r="466" spans="1:11" x14ac:dyDescent="0.25">
      <c r="A466" s="27" t="s">
        <v>665</v>
      </c>
      <c r="B466" s="422">
        <f>'2018'!N29</f>
        <v>20</v>
      </c>
      <c r="C466" s="422" t="str">
        <f>'2018'!P29</f>
        <v>dzem</v>
      </c>
      <c r="D466" s="422">
        <f>'2018'!Q29</f>
        <v>20</v>
      </c>
      <c r="E466" s="422">
        <f>'2018'!R29</f>
        <v>5</v>
      </c>
      <c r="F466" s="422">
        <f>'2018'!S29</f>
        <v>5</v>
      </c>
      <c r="G466" s="422">
        <f>'2018'!T29</f>
        <v>10</v>
      </c>
      <c r="H466" s="422">
        <f>'2018'!U29</f>
        <v>28</v>
      </c>
      <c r="I466" s="422">
        <f>'2018'!V29</f>
        <v>42</v>
      </c>
      <c r="J466" s="422">
        <f>'2018'!W29</f>
        <v>-14</v>
      </c>
      <c r="K466" s="422">
        <f>'2018'!X29</f>
        <v>20</v>
      </c>
    </row>
    <row r="467" spans="1:11" x14ac:dyDescent="0.25">
      <c r="A467" s="27" t="s">
        <v>665</v>
      </c>
      <c r="B467" s="422">
        <f>'2018'!N30</f>
        <v>21</v>
      </c>
      <c r="C467" s="422" t="str">
        <f>'2018'!P30</f>
        <v>NAKKEOST</v>
      </c>
      <c r="D467" s="422">
        <f>'2018'!Q30</f>
        <v>22</v>
      </c>
      <c r="E467" s="422">
        <f>'2018'!R30</f>
        <v>5</v>
      </c>
      <c r="F467" s="422">
        <f>'2018'!S30</f>
        <v>9</v>
      </c>
      <c r="G467" s="422">
        <f>'2018'!T30</f>
        <v>8</v>
      </c>
      <c r="H467" s="422">
        <f>'2018'!U30</f>
        <v>34</v>
      </c>
      <c r="I467" s="422">
        <f>'2018'!V30</f>
        <v>45</v>
      </c>
      <c r="J467" s="422">
        <f>'2018'!W30</f>
        <v>-11</v>
      </c>
      <c r="K467" s="422">
        <f>'2018'!X30</f>
        <v>24</v>
      </c>
    </row>
    <row r="468" spans="1:11" x14ac:dyDescent="0.25">
      <c r="A468" s="27" t="s">
        <v>665</v>
      </c>
      <c r="B468" s="422">
        <f>'2018'!N31</f>
        <v>22</v>
      </c>
      <c r="C468" s="422" t="str">
        <f>'2018'!P31</f>
        <v>Team Oelkohold</v>
      </c>
      <c r="D468" s="422">
        <f>'2018'!Q31</f>
        <v>22</v>
      </c>
      <c r="E468" s="422">
        <f>'2018'!R31</f>
        <v>8</v>
      </c>
      <c r="F468" s="422">
        <f>'2018'!S31</f>
        <v>6</v>
      </c>
      <c r="G468" s="422">
        <f>'2018'!T31</f>
        <v>8</v>
      </c>
      <c r="H468" s="422">
        <f>'2018'!U31</f>
        <v>45</v>
      </c>
      <c r="I468" s="422">
        <f>'2018'!V31</f>
        <v>34</v>
      </c>
      <c r="J468" s="422">
        <f>'2018'!W31</f>
        <v>11</v>
      </c>
      <c r="K468" s="422">
        <f>'2018'!X31</f>
        <v>30</v>
      </c>
    </row>
    <row r="469" spans="1:11" x14ac:dyDescent="0.25">
      <c r="A469" s="27" t="s">
        <v>665</v>
      </c>
      <c r="B469" s="422">
        <f>'2018'!N32</f>
        <v>23</v>
      </c>
      <c r="C469" s="422" t="str">
        <f>'2018'!P32</f>
        <v>Schulle</v>
      </c>
      <c r="D469" s="422">
        <f>'2018'!Q32</f>
        <v>18</v>
      </c>
      <c r="E469" s="422">
        <f>'2018'!R32</f>
        <v>8</v>
      </c>
      <c r="F469" s="422">
        <f>'2018'!S32</f>
        <v>1</v>
      </c>
      <c r="G469" s="422">
        <f>'2018'!T32</f>
        <v>9</v>
      </c>
      <c r="H469" s="422">
        <f>'2018'!U32</f>
        <v>23</v>
      </c>
      <c r="I469" s="422">
        <f>'2018'!V32</f>
        <v>27</v>
      </c>
      <c r="J469" s="422">
        <f>'2018'!W32</f>
        <v>-4</v>
      </c>
      <c r="K469" s="422">
        <f>'2018'!X32</f>
        <v>25</v>
      </c>
    </row>
    <row r="470" spans="1:11" x14ac:dyDescent="0.25">
      <c r="A470" s="27" t="s">
        <v>665</v>
      </c>
      <c r="B470" s="422">
        <f>'2018'!N33</f>
        <v>24</v>
      </c>
      <c r="C470" s="422" t="str">
        <f>'2018'!P33</f>
        <v>dior</v>
      </c>
      <c r="D470" s="422">
        <f>'2018'!Q33</f>
        <v>16</v>
      </c>
      <c r="E470" s="422">
        <f>'2018'!R33</f>
        <v>2</v>
      </c>
      <c r="F470" s="422">
        <f>'2018'!S33</f>
        <v>3</v>
      </c>
      <c r="G470" s="422">
        <f>'2018'!T33</f>
        <v>11</v>
      </c>
      <c r="H470" s="422">
        <f>'2018'!U33</f>
        <v>11</v>
      </c>
      <c r="I470" s="422">
        <f>'2018'!V33</f>
        <v>34</v>
      </c>
      <c r="J470" s="422">
        <f>'2018'!W33</f>
        <v>-23</v>
      </c>
      <c r="K470" s="422">
        <f>'2018'!X33</f>
        <v>9</v>
      </c>
    </row>
    <row r="471" spans="1:11" x14ac:dyDescent="0.25">
      <c r="A471" s="27" t="s">
        <v>665</v>
      </c>
      <c r="B471" s="422">
        <f>'2018'!N34</f>
        <v>25</v>
      </c>
      <c r="C471" s="422" t="str">
        <f>'2018'!P34</f>
        <v>HeinAir</v>
      </c>
      <c r="D471" s="422">
        <f>'2018'!Q34</f>
        <v>16</v>
      </c>
      <c r="E471" s="422">
        <f>'2018'!R34</f>
        <v>5</v>
      </c>
      <c r="F471" s="422">
        <f>'2018'!S34</f>
        <v>2</v>
      </c>
      <c r="G471" s="422">
        <f>'2018'!T34</f>
        <v>9</v>
      </c>
      <c r="H471" s="422">
        <f>'2018'!U34</f>
        <v>20</v>
      </c>
      <c r="I471" s="422">
        <f>'2018'!V34</f>
        <v>45</v>
      </c>
      <c r="J471" s="422">
        <f>'2018'!W34</f>
        <v>-25</v>
      </c>
      <c r="K471" s="422">
        <f>'2018'!X34</f>
        <v>17</v>
      </c>
    </row>
    <row r="472" spans="1:11" x14ac:dyDescent="0.25">
      <c r="A472" s="27" t="s">
        <v>665</v>
      </c>
      <c r="B472" s="422">
        <f>'2018'!N35</f>
        <v>26</v>
      </c>
      <c r="C472" s="422" t="str">
        <f>'2018'!P35</f>
        <v>Klinki</v>
      </c>
      <c r="D472" s="422">
        <f>'2018'!Q35</f>
        <v>16</v>
      </c>
      <c r="E472" s="422">
        <f>'2018'!R35</f>
        <v>4</v>
      </c>
      <c r="F472" s="422">
        <f>'2018'!S35</f>
        <v>4</v>
      </c>
      <c r="G472" s="422">
        <f>'2018'!T35</f>
        <v>8</v>
      </c>
      <c r="H472" s="422">
        <f>'2018'!U35</f>
        <v>20</v>
      </c>
      <c r="I472" s="422">
        <f>'2018'!V35</f>
        <v>32</v>
      </c>
      <c r="J472" s="422">
        <f>'2018'!W35</f>
        <v>-12</v>
      </c>
      <c r="K472" s="422">
        <f>'2018'!X35</f>
        <v>16</v>
      </c>
    </row>
    <row r="473" spans="1:11" x14ac:dyDescent="0.25">
      <c r="A473" s="27" t="s">
        <v>665</v>
      </c>
      <c r="B473" s="422">
        <f>'2018'!N36</f>
        <v>27</v>
      </c>
      <c r="C473" s="422" t="str">
        <f>'2018'!P36</f>
        <v>arcisas</v>
      </c>
      <c r="D473" s="422">
        <f>'2018'!Q36</f>
        <v>16</v>
      </c>
      <c r="E473" s="422">
        <f>'2018'!R36</f>
        <v>4</v>
      </c>
      <c r="F473" s="422">
        <f>'2018'!S36</f>
        <v>2</v>
      </c>
      <c r="G473" s="422">
        <f>'2018'!T36</f>
        <v>10</v>
      </c>
      <c r="H473" s="422">
        <f>'2018'!U36</f>
        <v>23</v>
      </c>
      <c r="I473" s="422">
        <f>'2018'!V36</f>
        <v>33</v>
      </c>
      <c r="J473" s="422">
        <f>'2018'!W36</f>
        <v>-10</v>
      </c>
      <c r="K473" s="422">
        <f>'2018'!X36</f>
        <v>14</v>
      </c>
    </row>
    <row r="474" spans="1:11" x14ac:dyDescent="0.25">
      <c r="A474" s="27" t="s">
        <v>665</v>
      </c>
      <c r="B474" s="422">
        <f>'2018'!N37</f>
        <v>28</v>
      </c>
      <c r="C474" s="422" t="str">
        <f>'2018'!P37</f>
        <v>gatifun</v>
      </c>
      <c r="D474" s="422">
        <f>'2018'!Q37</f>
        <v>16</v>
      </c>
      <c r="E474" s="422">
        <f>'2018'!R37</f>
        <v>3</v>
      </c>
      <c r="F474" s="422">
        <f>'2018'!S37</f>
        <v>5</v>
      </c>
      <c r="G474" s="422">
        <f>'2018'!T37</f>
        <v>8</v>
      </c>
      <c r="H474" s="422">
        <f>'2018'!U37</f>
        <v>15</v>
      </c>
      <c r="I474" s="422">
        <f>'2018'!V37</f>
        <v>29</v>
      </c>
      <c r="J474" s="422">
        <f>'2018'!W37</f>
        <v>-14</v>
      </c>
      <c r="K474" s="422">
        <f>'2018'!X37</f>
        <v>14</v>
      </c>
    </row>
    <row r="475" spans="1:11" x14ac:dyDescent="0.25">
      <c r="A475" s="27" t="s">
        <v>665</v>
      </c>
      <c r="B475" s="422">
        <f>'2018'!N38</f>
        <v>29</v>
      </c>
      <c r="C475" s="422" t="str">
        <f>'2018'!P38</f>
        <v>Romanista</v>
      </c>
      <c r="D475" s="422">
        <f>'2018'!Q38</f>
        <v>16</v>
      </c>
      <c r="E475" s="422">
        <f>'2018'!R38</f>
        <v>4</v>
      </c>
      <c r="F475" s="422">
        <f>'2018'!S38</f>
        <v>1</v>
      </c>
      <c r="G475" s="422">
        <f>'2018'!T38</f>
        <v>11</v>
      </c>
      <c r="H475" s="422">
        <f>'2018'!U38</f>
        <v>14</v>
      </c>
      <c r="I475" s="422">
        <f>'2018'!V38</f>
        <v>42</v>
      </c>
      <c r="J475" s="422">
        <f>'2018'!W38</f>
        <v>-28</v>
      </c>
      <c r="K475" s="422">
        <f>'2018'!X38</f>
        <v>13</v>
      </c>
    </row>
    <row r="476" spans="1:11" x14ac:dyDescent="0.25">
      <c r="A476" s="27" t="s">
        <v>665</v>
      </c>
      <c r="B476" s="422">
        <f>'2018'!N39</f>
        <v>30</v>
      </c>
      <c r="C476" s="422" t="str">
        <f>'2018'!P39</f>
        <v>Leoninho</v>
      </c>
      <c r="D476" s="422">
        <f>'2018'!Q39</f>
        <v>16</v>
      </c>
      <c r="E476" s="422">
        <f>'2018'!R39</f>
        <v>3</v>
      </c>
      <c r="F476" s="422">
        <f>'2018'!S39</f>
        <v>2</v>
      </c>
      <c r="G476" s="422">
        <f>'2018'!T39</f>
        <v>11</v>
      </c>
      <c r="H476" s="422">
        <f>'2018'!U39</f>
        <v>19</v>
      </c>
      <c r="I476" s="422">
        <f>'2018'!V39</f>
        <v>40</v>
      </c>
      <c r="J476" s="422">
        <f>'2018'!W39</f>
        <v>-21</v>
      </c>
      <c r="K476" s="422">
        <f>'2018'!X39</f>
        <v>11</v>
      </c>
    </row>
    <row r="477" spans="1:11" x14ac:dyDescent="0.25">
      <c r="A477" s="27" t="s">
        <v>665</v>
      </c>
      <c r="B477" s="422">
        <f>'2018'!N40</f>
        <v>31</v>
      </c>
      <c r="C477" s="422" t="str">
        <f>'2018'!P40</f>
        <v>FC Sandkagen</v>
      </c>
      <c r="D477" s="422">
        <f>'2018'!Q40</f>
        <v>14</v>
      </c>
      <c r="E477" s="422">
        <f>'2018'!R40</f>
        <v>1</v>
      </c>
      <c r="F477" s="422">
        <f>'2018'!S40</f>
        <v>4</v>
      </c>
      <c r="G477" s="422">
        <f>'2018'!T40</f>
        <v>9</v>
      </c>
      <c r="H477" s="422">
        <f>'2018'!U40</f>
        <v>9</v>
      </c>
      <c r="I477" s="422">
        <f>'2018'!V40</f>
        <v>30</v>
      </c>
      <c r="J477" s="422">
        <f>'2018'!W40</f>
        <v>-21</v>
      </c>
      <c r="K477" s="422">
        <f>'2018'!X40</f>
        <v>7</v>
      </c>
    </row>
    <row r="478" spans="1:11" x14ac:dyDescent="0.25">
      <c r="A478" s="27" t="s">
        <v>665</v>
      </c>
      <c r="B478" s="422">
        <f>'2018'!N41</f>
        <v>32</v>
      </c>
      <c r="C478" s="422" t="str">
        <f>'2018'!P41</f>
        <v>kindelooney</v>
      </c>
      <c r="D478" s="422">
        <f>'2018'!Q41</f>
        <v>16</v>
      </c>
      <c r="E478" s="422">
        <f>'2018'!R41</f>
        <v>0</v>
      </c>
      <c r="F478" s="422">
        <f>'2018'!S41</f>
        <v>4</v>
      </c>
      <c r="G478" s="422">
        <f>'2018'!T41</f>
        <v>12</v>
      </c>
      <c r="H478" s="422">
        <f>'2018'!U41</f>
        <v>14</v>
      </c>
      <c r="I478" s="422">
        <f>'2018'!V41</f>
        <v>49</v>
      </c>
      <c r="J478" s="422">
        <f>'2018'!W41</f>
        <v>-35</v>
      </c>
      <c r="K478" s="422">
        <f>'2018'!X41</f>
        <v>4</v>
      </c>
    </row>
    <row r="479" spans="1:11" x14ac:dyDescent="0.25">
      <c r="A479" s="27" t="s">
        <v>665</v>
      </c>
      <c r="B479" s="422">
        <f>'2018'!N42</f>
        <v>33</v>
      </c>
      <c r="C479" s="422" t="str">
        <f>'2018'!P42</f>
        <v>xflea</v>
      </c>
      <c r="D479" s="422">
        <f>'2018'!Q42</f>
        <v>12</v>
      </c>
      <c r="E479" s="422">
        <f>'2018'!R42</f>
        <v>4</v>
      </c>
      <c r="F479" s="422">
        <f>'2018'!S42</f>
        <v>2</v>
      </c>
      <c r="G479" s="422">
        <f>'2018'!T42</f>
        <v>6</v>
      </c>
      <c r="H479" s="422">
        <f>'2018'!U42</f>
        <v>21</v>
      </c>
      <c r="I479" s="422">
        <f>'2018'!V42</f>
        <v>22</v>
      </c>
      <c r="J479" s="422">
        <f>'2018'!W42</f>
        <v>-1</v>
      </c>
      <c r="K479" s="422">
        <f>'2018'!X42</f>
        <v>14</v>
      </c>
    </row>
    <row r="480" spans="1:11" x14ac:dyDescent="0.25">
      <c r="A480" s="27" t="s">
        <v>665</v>
      </c>
      <c r="B480" s="422">
        <f>'2018'!N43</f>
        <v>34</v>
      </c>
      <c r="C480" s="422" t="str">
        <f>'2018'!P43</f>
        <v>Drillos Drenge</v>
      </c>
      <c r="D480" s="422">
        <f>'2018'!Q43</f>
        <v>12</v>
      </c>
      <c r="E480" s="422">
        <f>'2018'!R43</f>
        <v>1</v>
      </c>
      <c r="F480" s="422">
        <f>'2018'!S43</f>
        <v>2</v>
      </c>
      <c r="G480" s="422">
        <f>'2018'!T43</f>
        <v>9</v>
      </c>
      <c r="H480" s="422">
        <f>'2018'!U43</f>
        <v>8</v>
      </c>
      <c r="I480" s="422">
        <f>'2018'!V43</f>
        <v>32</v>
      </c>
      <c r="J480" s="422">
        <f>'2018'!W43</f>
        <v>-24</v>
      </c>
      <c r="K480" s="422">
        <f>'2018'!X43</f>
        <v>5</v>
      </c>
    </row>
    <row r="481" spans="1:11" x14ac:dyDescent="0.25">
      <c r="A481" s="27" t="s">
        <v>699</v>
      </c>
      <c r="B481" s="422">
        <f>'2019'!N10</f>
        <v>1</v>
      </c>
      <c r="C481" s="422" t="str">
        <f>'2019'!P10</f>
        <v>Blazej_Bdg</v>
      </c>
      <c r="D481" s="422">
        <f>'2019'!Q10</f>
        <v>30</v>
      </c>
      <c r="E481" s="422">
        <f>'2019'!R10</f>
        <v>24</v>
      </c>
      <c r="F481" s="422">
        <f>'2019'!S10</f>
        <v>6</v>
      </c>
      <c r="G481" s="422">
        <f>'2019'!T10</f>
        <v>0</v>
      </c>
      <c r="H481" s="422">
        <f>'2019'!U10</f>
        <v>108</v>
      </c>
      <c r="I481" s="422">
        <f>'2019'!V10</f>
        <v>27</v>
      </c>
      <c r="J481" s="422">
        <f>'2019'!W10</f>
        <v>81</v>
      </c>
      <c r="K481" s="422">
        <f>'2019'!X10</f>
        <v>78</v>
      </c>
    </row>
    <row r="482" spans="1:11" x14ac:dyDescent="0.25">
      <c r="A482" s="27" t="s">
        <v>699</v>
      </c>
      <c r="B482" s="422">
        <f>'2019'!N11</f>
        <v>2</v>
      </c>
      <c r="C482" s="422" t="str">
        <f>'2019'!P11</f>
        <v>ALI</v>
      </c>
      <c r="D482" s="422">
        <f>'2019'!Q11</f>
        <v>32</v>
      </c>
      <c r="E482" s="422">
        <f>'2019'!R11</f>
        <v>23</v>
      </c>
      <c r="F482" s="422">
        <f>'2019'!S11</f>
        <v>3</v>
      </c>
      <c r="G482" s="422">
        <f>'2019'!T11</f>
        <v>6</v>
      </c>
      <c r="H482" s="422">
        <f>'2019'!U11</f>
        <v>102</v>
      </c>
      <c r="I482" s="422">
        <f>'2019'!V11</f>
        <v>41</v>
      </c>
      <c r="J482" s="422">
        <f>'2019'!W11</f>
        <v>61</v>
      </c>
      <c r="K482" s="422">
        <f>'2019'!X11</f>
        <v>72</v>
      </c>
    </row>
    <row r="483" spans="1:11" x14ac:dyDescent="0.25">
      <c r="A483" s="27" t="s">
        <v>699</v>
      </c>
      <c r="B483" s="422">
        <f>'2019'!N12</f>
        <v>3</v>
      </c>
      <c r="C483" s="422" t="str">
        <f>'2019'!P12</f>
        <v>andib</v>
      </c>
      <c r="D483" s="422">
        <f>'2019'!Q12</f>
        <v>30</v>
      </c>
      <c r="E483" s="422">
        <f>'2019'!R12</f>
        <v>17</v>
      </c>
      <c r="F483" s="422">
        <f>'2019'!S12</f>
        <v>4</v>
      </c>
      <c r="G483" s="422">
        <f>'2019'!T12</f>
        <v>9</v>
      </c>
      <c r="H483" s="422">
        <f>'2019'!U12</f>
        <v>60</v>
      </c>
      <c r="I483" s="422">
        <f>'2019'!V12</f>
        <v>32</v>
      </c>
      <c r="J483" s="422">
        <f>'2019'!W12</f>
        <v>28</v>
      </c>
      <c r="K483" s="422">
        <f>'2019'!X12</f>
        <v>55</v>
      </c>
    </row>
    <row r="484" spans="1:11" x14ac:dyDescent="0.25">
      <c r="A484" s="27" t="s">
        <v>699</v>
      </c>
      <c r="B484" s="422">
        <f>'2019'!N13</f>
        <v>4</v>
      </c>
      <c r="C484" s="422" t="str">
        <f>'2019'!P13</f>
        <v>bobbiebobras</v>
      </c>
      <c r="D484" s="422">
        <f>'2019'!Q13</f>
        <v>30</v>
      </c>
      <c r="E484" s="422">
        <f>'2019'!R13</f>
        <v>16</v>
      </c>
      <c r="F484" s="422">
        <f>'2019'!S13</f>
        <v>6</v>
      </c>
      <c r="G484" s="422">
        <f>'2019'!T13</f>
        <v>8</v>
      </c>
      <c r="H484" s="422">
        <f>'2019'!U13</f>
        <v>84</v>
      </c>
      <c r="I484" s="422">
        <f>'2019'!V13</f>
        <v>53</v>
      </c>
      <c r="J484" s="422">
        <f>'2019'!W13</f>
        <v>31</v>
      </c>
      <c r="K484" s="422">
        <f>'2019'!X13</f>
        <v>54</v>
      </c>
    </row>
    <row r="485" spans="1:11" x14ac:dyDescent="0.25">
      <c r="A485" s="27" t="s">
        <v>699</v>
      </c>
      <c r="B485" s="422">
        <f>'2019'!N14</f>
        <v>5</v>
      </c>
      <c r="C485" s="422" t="str">
        <f>'2019'!P14</f>
        <v>Playaveli</v>
      </c>
      <c r="D485" s="422">
        <f>'2019'!Q14</f>
        <v>28</v>
      </c>
      <c r="E485" s="422">
        <f>'2019'!R14</f>
        <v>17</v>
      </c>
      <c r="F485" s="422">
        <f>'2019'!S14</f>
        <v>6</v>
      </c>
      <c r="G485" s="422">
        <f>'2019'!T14</f>
        <v>5</v>
      </c>
      <c r="H485" s="422">
        <f>'2019'!U14</f>
        <v>85</v>
      </c>
      <c r="I485" s="422">
        <f>'2019'!V14</f>
        <v>39</v>
      </c>
      <c r="J485" s="422">
        <f>'2019'!W14</f>
        <v>46</v>
      </c>
      <c r="K485" s="422">
        <f>'2019'!X14</f>
        <v>57</v>
      </c>
    </row>
    <row r="486" spans="1:11" x14ac:dyDescent="0.25">
      <c r="A486" s="27" t="s">
        <v>699</v>
      </c>
      <c r="B486" s="422">
        <f>'2019'!N15</f>
        <v>6</v>
      </c>
      <c r="C486" s="422" t="str">
        <f>'2019'!P15</f>
        <v>djowGer</v>
      </c>
      <c r="D486" s="422">
        <f>'2019'!Q15</f>
        <v>26</v>
      </c>
      <c r="E486" s="422">
        <f>'2019'!R15</f>
        <v>16</v>
      </c>
      <c r="F486" s="422">
        <f>'2019'!S15</f>
        <v>2</v>
      </c>
      <c r="G486" s="422">
        <f>'2019'!T15</f>
        <v>8</v>
      </c>
      <c r="H486" s="422">
        <f>'2019'!U15</f>
        <v>91</v>
      </c>
      <c r="I486" s="422">
        <f>'2019'!V15</f>
        <v>48</v>
      </c>
      <c r="J486" s="422">
        <f>'2019'!W15</f>
        <v>43</v>
      </c>
      <c r="K486" s="422">
        <f>'2019'!X15</f>
        <v>50</v>
      </c>
    </row>
    <row r="487" spans="1:11" x14ac:dyDescent="0.25">
      <c r="A487" s="27" t="s">
        <v>699</v>
      </c>
      <c r="B487" s="422">
        <f>'2019'!N16</f>
        <v>7</v>
      </c>
      <c r="C487" s="422" t="str">
        <f>'2019'!P16</f>
        <v>lobo</v>
      </c>
      <c r="D487" s="422">
        <f>'2019'!Q16</f>
        <v>26</v>
      </c>
      <c r="E487" s="422">
        <f>'2019'!R16</f>
        <v>14</v>
      </c>
      <c r="F487" s="422">
        <f>'2019'!S16</f>
        <v>2</v>
      </c>
      <c r="G487" s="422">
        <f>'2019'!T16</f>
        <v>10</v>
      </c>
      <c r="H487" s="422">
        <f>'2019'!U16</f>
        <v>81</v>
      </c>
      <c r="I487" s="422">
        <f>'2019'!V16</f>
        <v>50</v>
      </c>
      <c r="J487" s="422">
        <f>'2019'!W16</f>
        <v>31</v>
      </c>
      <c r="K487" s="422">
        <f>'2019'!X16</f>
        <v>44</v>
      </c>
    </row>
    <row r="488" spans="1:11" x14ac:dyDescent="0.25">
      <c r="A488" s="27" t="s">
        <v>699</v>
      </c>
      <c r="B488" s="422">
        <f>'2019'!N17</f>
        <v>8</v>
      </c>
      <c r="C488" s="422" t="str">
        <f>'2019'!P17</f>
        <v>cinek</v>
      </c>
      <c r="D488" s="422">
        <f>'2019'!Q17</f>
        <v>26</v>
      </c>
      <c r="E488" s="422">
        <f>'2019'!R17</f>
        <v>13</v>
      </c>
      <c r="F488" s="422">
        <f>'2019'!S17</f>
        <v>6</v>
      </c>
      <c r="G488" s="422">
        <f>'2019'!T17</f>
        <v>7</v>
      </c>
      <c r="H488" s="422">
        <f>'2019'!U17</f>
        <v>63</v>
      </c>
      <c r="I488" s="422">
        <f>'2019'!V17</f>
        <v>38</v>
      </c>
      <c r="J488" s="422">
        <f>'2019'!W17</f>
        <v>25</v>
      </c>
      <c r="K488" s="422">
        <f>'2019'!X17</f>
        <v>45</v>
      </c>
    </row>
    <row r="489" spans="1:11" x14ac:dyDescent="0.25">
      <c r="A489" s="27" t="s">
        <v>699</v>
      </c>
      <c r="B489" s="422">
        <f>'2019'!N18</f>
        <v>9</v>
      </c>
      <c r="C489" s="422" t="str">
        <f>'2019'!P18</f>
        <v>AndYpsilon</v>
      </c>
      <c r="D489" s="422">
        <f>'2019'!Q18</f>
        <v>22</v>
      </c>
      <c r="E489" s="422">
        <f>'2019'!R18</f>
        <v>12</v>
      </c>
      <c r="F489" s="422">
        <f>'2019'!S18</f>
        <v>3</v>
      </c>
      <c r="G489" s="422">
        <f>'2019'!T18</f>
        <v>7</v>
      </c>
      <c r="H489" s="422">
        <f>'2019'!U18</f>
        <v>42</v>
      </c>
      <c r="I489" s="422">
        <f>'2019'!V18</f>
        <v>38</v>
      </c>
      <c r="J489" s="422">
        <f>'2019'!W18</f>
        <v>4</v>
      </c>
      <c r="K489" s="422">
        <f>'2019'!X18</f>
        <v>39</v>
      </c>
    </row>
    <row r="490" spans="1:11" x14ac:dyDescent="0.25">
      <c r="A490" s="27" t="s">
        <v>699</v>
      </c>
      <c r="B490" s="422">
        <f>'2019'!N19</f>
        <v>10</v>
      </c>
      <c r="C490" s="422" t="str">
        <f>'2019'!P19</f>
        <v>SPIR</v>
      </c>
      <c r="D490" s="422">
        <f>'2019'!Q19</f>
        <v>24</v>
      </c>
      <c r="E490" s="422">
        <f>'2019'!R19</f>
        <v>13</v>
      </c>
      <c r="F490" s="422">
        <f>'2019'!S19</f>
        <v>3</v>
      </c>
      <c r="G490" s="422">
        <f>'2019'!T19</f>
        <v>8</v>
      </c>
      <c r="H490" s="422">
        <f>'2019'!U19</f>
        <v>41</v>
      </c>
      <c r="I490" s="422">
        <f>'2019'!V19</f>
        <v>24</v>
      </c>
      <c r="J490" s="422">
        <f>'2019'!W19</f>
        <v>17</v>
      </c>
      <c r="K490" s="422">
        <f>'2019'!X19</f>
        <v>42</v>
      </c>
    </row>
    <row r="491" spans="1:11" x14ac:dyDescent="0.25">
      <c r="A491" s="27" t="s">
        <v>699</v>
      </c>
      <c r="B491" s="422">
        <f>'2019'!N20</f>
        <v>11</v>
      </c>
      <c r="C491" s="422" t="str">
        <f>'2019'!P20</f>
        <v>Bomb</v>
      </c>
      <c r="D491" s="422">
        <f>'2019'!Q20</f>
        <v>24</v>
      </c>
      <c r="E491" s="422">
        <f>'2019'!R20</f>
        <v>11</v>
      </c>
      <c r="F491" s="422">
        <f>'2019'!S20</f>
        <v>4</v>
      </c>
      <c r="G491" s="422">
        <f>'2019'!T20</f>
        <v>9</v>
      </c>
      <c r="H491" s="422">
        <f>'2019'!U20</f>
        <v>41</v>
      </c>
      <c r="I491" s="422">
        <f>'2019'!V20</f>
        <v>24</v>
      </c>
      <c r="J491" s="422">
        <f>'2019'!W20</f>
        <v>17</v>
      </c>
      <c r="K491" s="422">
        <f>'2019'!X20</f>
        <v>37</v>
      </c>
    </row>
    <row r="492" spans="1:11" x14ac:dyDescent="0.25">
      <c r="A492" s="27" t="s">
        <v>699</v>
      </c>
      <c r="B492" s="422">
        <f>'2019'!N21</f>
        <v>12</v>
      </c>
      <c r="C492" s="422" t="str">
        <f>'2019'!P21</f>
        <v>Pallister</v>
      </c>
      <c r="D492" s="422">
        <f>'2019'!Q21</f>
        <v>24</v>
      </c>
      <c r="E492" s="422">
        <f>'2019'!R21</f>
        <v>10</v>
      </c>
      <c r="F492" s="422">
        <f>'2019'!S21</f>
        <v>5</v>
      </c>
      <c r="G492" s="422">
        <f>'2019'!T21</f>
        <v>9</v>
      </c>
      <c r="H492" s="422">
        <f>'2019'!U21</f>
        <v>47</v>
      </c>
      <c r="I492" s="422">
        <f>'2019'!V21</f>
        <v>34</v>
      </c>
      <c r="J492" s="422">
        <f>'2019'!W21</f>
        <v>13</v>
      </c>
      <c r="K492" s="422">
        <f>'2019'!X21</f>
        <v>35</v>
      </c>
    </row>
    <row r="493" spans="1:11" x14ac:dyDescent="0.25">
      <c r="A493" s="27" t="s">
        <v>699</v>
      </c>
      <c r="B493" s="422">
        <f>'2019'!N22</f>
        <v>13</v>
      </c>
      <c r="C493" s="422" t="str">
        <f>'2019'!P22</f>
        <v>ElMichaJ</v>
      </c>
      <c r="D493" s="422">
        <f>'2019'!Q22</f>
        <v>26</v>
      </c>
      <c r="E493" s="422">
        <f>'2019'!R22</f>
        <v>14</v>
      </c>
      <c r="F493" s="422">
        <f>'2019'!S22</f>
        <v>7</v>
      </c>
      <c r="G493" s="422">
        <f>'2019'!T22</f>
        <v>5</v>
      </c>
      <c r="H493" s="422">
        <f>'2019'!U22</f>
        <v>73</v>
      </c>
      <c r="I493" s="422">
        <f>'2019'!V22</f>
        <v>34</v>
      </c>
      <c r="J493" s="422">
        <f>'2019'!W22</f>
        <v>39</v>
      </c>
      <c r="K493" s="422">
        <f>'2019'!X22</f>
        <v>49</v>
      </c>
    </row>
    <row r="494" spans="1:11" x14ac:dyDescent="0.25">
      <c r="A494" s="27" t="s">
        <v>699</v>
      </c>
      <c r="B494" s="422">
        <f>'2019'!N23</f>
        <v>14</v>
      </c>
      <c r="C494" s="422" t="str">
        <f>'2019'!P23</f>
        <v>dzem</v>
      </c>
      <c r="D494" s="422">
        <f>'2019'!Q23</f>
        <v>24</v>
      </c>
      <c r="E494" s="422">
        <f>'2019'!R23</f>
        <v>13</v>
      </c>
      <c r="F494" s="422">
        <f>'2019'!S23</f>
        <v>4</v>
      </c>
      <c r="G494" s="422">
        <f>'2019'!T23</f>
        <v>7</v>
      </c>
      <c r="H494" s="422">
        <f>'2019'!U23</f>
        <v>64</v>
      </c>
      <c r="I494" s="422">
        <f>'2019'!V23</f>
        <v>35</v>
      </c>
      <c r="J494" s="422">
        <f>'2019'!W23</f>
        <v>29</v>
      </c>
      <c r="K494" s="422">
        <f>'2019'!X23</f>
        <v>43</v>
      </c>
    </row>
    <row r="495" spans="1:11" x14ac:dyDescent="0.25">
      <c r="A495" s="27" t="s">
        <v>699</v>
      </c>
      <c r="B495" s="422">
        <f>'2019'!N24</f>
        <v>15</v>
      </c>
      <c r="C495" s="422" t="str">
        <f>'2019'!P24</f>
        <v>Schulle</v>
      </c>
      <c r="D495" s="422">
        <f>'2019'!Q24</f>
        <v>24</v>
      </c>
      <c r="E495" s="422">
        <f>'2019'!R24</f>
        <v>13</v>
      </c>
      <c r="F495" s="422">
        <f>'2019'!S24</f>
        <v>3</v>
      </c>
      <c r="G495" s="422">
        <f>'2019'!T24</f>
        <v>8</v>
      </c>
      <c r="H495" s="422">
        <f>'2019'!U24</f>
        <v>47</v>
      </c>
      <c r="I495" s="422">
        <f>'2019'!V24</f>
        <v>38</v>
      </c>
      <c r="J495" s="422">
        <f>'2019'!W24</f>
        <v>9</v>
      </c>
      <c r="K495" s="422">
        <f>'2019'!X24</f>
        <v>42</v>
      </c>
    </row>
    <row r="496" spans="1:11" x14ac:dyDescent="0.25">
      <c r="A496" s="27" t="s">
        <v>699</v>
      </c>
      <c r="B496" s="422">
        <f>'2019'!N25</f>
        <v>16</v>
      </c>
      <c r="C496" s="422" t="str">
        <f>'2019'!P25</f>
        <v>FRK Pawel</v>
      </c>
      <c r="D496" s="422">
        <f>'2019'!Q25</f>
        <v>24</v>
      </c>
      <c r="E496" s="422">
        <f>'2019'!R25</f>
        <v>11</v>
      </c>
      <c r="F496" s="422">
        <f>'2019'!S25</f>
        <v>1</v>
      </c>
      <c r="G496" s="422">
        <f>'2019'!T25</f>
        <v>12</v>
      </c>
      <c r="H496" s="422">
        <f>'2019'!U25</f>
        <v>38</v>
      </c>
      <c r="I496" s="422">
        <f>'2019'!V25</f>
        <v>33</v>
      </c>
      <c r="J496" s="422">
        <f>'2019'!W25</f>
        <v>5</v>
      </c>
      <c r="K496" s="422">
        <f>'2019'!X25</f>
        <v>34</v>
      </c>
    </row>
    <row r="497" spans="1:11" x14ac:dyDescent="0.25">
      <c r="A497" s="27" t="s">
        <v>699</v>
      </c>
      <c r="B497" s="422">
        <f>'2019'!N26</f>
        <v>17</v>
      </c>
      <c r="C497" s="422" t="str">
        <f>'2019'!P26</f>
        <v>xflea</v>
      </c>
      <c r="D497" s="422">
        <f>'2019'!Q26</f>
        <v>22</v>
      </c>
      <c r="E497" s="422">
        <f>'2019'!R26</f>
        <v>11</v>
      </c>
      <c r="F497" s="422">
        <f>'2019'!S26</f>
        <v>4</v>
      </c>
      <c r="G497" s="422">
        <f>'2019'!T26</f>
        <v>7</v>
      </c>
      <c r="H497" s="422">
        <f>'2019'!U26</f>
        <v>51</v>
      </c>
      <c r="I497" s="422">
        <f>'2019'!V26</f>
        <v>33</v>
      </c>
      <c r="J497" s="422">
        <f>'2019'!W26</f>
        <v>18</v>
      </c>
      <c r="K497" s="422">
        <f>'2019'!X26</f>
        <v>37</v>
      </c>
    </row>
    <row r="498" spans="1:11" x14ac:dyDescent="0.25">
      <c r="A498" s="27" t="s">
        <v>699</v>
      </c>
      <c r="B498" s="422">
        <f>'2019'!N27</f>
        <v>18</v>
      </c>
      <c r="C498" s="422" t="str">
        <f>'2019'!P27</f>
        <v>Fifko</v>
      </c>
      <c r="D498" s="422">
        <f>'2019'!Q27</f>
        <v>20</v>
      </c>
      <c r="E498" s="422">
        <f>'2019'!R27</f>
        <v>9</v>
      </c>
      <c r="F498" s="422">
        <f>'2019'!S27</f>
        <v>4</v>
      </c>
      <c r="G498" s="422">
        <f>'2019'!T27</f>
        <v>7</v>
      </c>
      <c r="H498" s="422">
        <f>'2019'!U27</f>
        <v>30</v>
      </c>
      <c r="I498" s="422">
        <f>'2019'!V27</f>
        <v>26</v>
      </c>
      <c r="J498" s="422">
        <f>'2019'!W27</f>
        <v>4</v>
      </c>
      <c r="K498" s="422">
        <f>'2019'!X27</f>
        <v>31</v>
      </c>
    </row>
    <row r="499" spans="1:11" x14ac:dyDescent="0.25">
      <c r="A499" s="27" t="s">
        <v>699</v>
      </c>
      <c r="B499" s="422">
        <f>'2019'!N28</f>
        <v>19</v>
      </c>
      <c r="C499" s="422" t="str">
        <f>'2019'!P28</f>
        <v>dior</v>
      </c>
      <c r="D499" s="422">
        <f>'2019'!Q28</f>
        <v>22</v>
      </c>
      <c r="E499" s="422">
        <f>'2019'!R28</f>
        <v>9</v>
      </c>
      <c r="F499" s="422">
        <f>'2019'!S28</f>
        <v>5</v>
      </c>
      <c r="G499" s="422">
        <f>'2019'!T28</f>
        <v>8</v>
      </c>
      <c r="H499" s="422">
        <f>'2019'!U28</f>
        <v>36</v>
      </c>
      <c r="I499" s="422">
        <f>'2019'!V28</f>
        <v>33</v>
      </c>
      <c r="J499" s="422">
        <f>'2019'!W28</f>
        <v>3</v>
      </c>
      <c r="K499" s="422">
        <f>'2019'!X28</f>
        <v>32</v>
      </c>
    </row>
    <row r="500" spans="1:11" x14ac:dyDescent="0.25">
      <c r="A500" s="27" t="s">
        <v>699</v>
      </c>
      <c r="B500" s="422">
        <f>'2019'!N29</f>
        <v>20</v>
      </c>
      <c r="C500" s="422" t="str">
        <f>'2019'!P29</f>
        <v>NAKKEOST</v>
      </c>
      <c r="D500" s="422">
        <f>'2019'!Q29</f>
        <v>22</v>
      </c>
      <c r="E500" s="422">
        <f>'2019'!R29</f>
        <v>9</v>
      </c>
      <c r="F500" s="422">
        <f>'2019'!S29</f>
        <v>4</v>
      </c>
      <c r="G500" s="422">
        <f>'2019'!T29</f>
        <v>9</v>
      </c>
      <c r="H500" s="422">
        <f>'2019'!U29</f>
        <v>42</v>
      </c>
      <c r="I500" s="422">
        <f>'2019'!V29</f>
        <v>46</v>
      </c>
      <c r="J500" s="422">
        <f>'2019'!W29</f>
        <v>-4</v>
      </c>
      <c r="K500" s="422">
        <f>'2019'!X29</f>
        <v>31</v>
      </c>
    </row>
    <row r="501" spans="1:11" x14ac:dyDescent="0.25">
      <c r="A501" s="27" t="s">
        <v>699</v>
      </c>
      <c r="B501" s="422">
        <f>'2019'!N30</f>
        <v>21</v>
      </c>
      <c r="C501" s="422" t="str">
        <f>'2019'!P30</f>
        <v>Klinki</v>
      </c>
      <c r="D501" s="422">
        <f>'2019'!Q30</f>
        <v>20</v>
      </c>
      <c r="E501" s="422">
        <f>'2019'!R30</f>
        <v>8</v>
      </c>
      <c r="F501" s="422">
        <f>'2019'!S30</f>
        <v>3</v>
      </c>
      <c r="G501" s="422">
        <f>'2019'!T30</f>
        <v>9</v>
      </c>
      <c r="H501" s="422">
        <f>'2019'!U30</f>
        <v>32</v>
      </c>
      <c r="I501" s="422">
        <f>'2019'!V30</f>
        <v>38</v>
      </c>
      <c r="J501" s="422">
        <f>'2019'!W30</f>
        <v>-6</v>
      </c>
      <c r="K501" s="422">
        <f>'2019'!X30</f>
        <v>27</v>
      </c>
    </row>
    <row r="502" spans="1:11" x14ac:dyDescent="0.25">
      <c r="A502" s="27" t="s">
        <v>699</v>
      </c>
      <c r="B502" s="422">
        <f>'2019'!N31</f>
        <v>22</v>
      </c>
      <c r="C502" s="422" t="str">
        <f>'2019'!P31</f>
        <v>swoozh</v>
      </c>
      <c r="D502" s="422">
        <f>'2019'!Q31</f>
        <v>22</v>
      </c>
      <c r="E502" s="422">
        <f>'2019'!R31</f>
        <v>9</v>
      </c>
      <c r="F502" s="422">
        <f>'2019'!S31</f>
        <v>2</v>
      </c>
      <c r="G502" s="422">
        <f>'2019'!T31</f>
        <v>11</v>
      </c>
      <c r="H502" s="422">
        <f>'2019'!U31</f>
        <v>37</v>
      </c>
      <c r="I502" s="422">
        <f>'2019'!V31</f>
        <v>59</v>
      </c>
      <c r="J502" s="422">
        <f>'2019'!W31</f>
        <v>-22</v>
      </c>
      <c r="K502" s="422">
        <f>'2019'!X31</f>
        <v>29</v>
      </c>
    </row>
    <row r="503" spans="1:11" x14ac:dyDescent="0.25">
      <c r="A503" s="27" t="s">
        <v>699</v>
      </c>
      <c r="B503" s="422">
        <f>'2019'!N32</f>
        <v>23</v>
      </c>
      <c r="C503" s="422" t="str">
        <f>'2019'!P32</f>
        <v>Klaris</v>
      </c>
      <c r="D503" s="422">
        <f>'2019'!Q32</f>
        <v>22</v>
      </c>
      <c r="E503" s="422">
        <f>'2019'!R32</f>
        <v>8</v>
      </c>
      <c r="F503" s="422">
        <f>'2019'!S32</f>
        <v>4</v>
      </c>
      <c r="G503" s="422">
        <f>'2019'!T32</f>
        <v>10</v>
      </c>
      <c r="H503" s="422">
        <f>'2019'!U32</f>
        <v>50</v>
      </c>
      <c r="I503" s="422">
        <f>'2019'!V32</f>
        <v>44</v>
      </c>
      <c r="J503" s="422">
        <f>'2019'!W32</f>
        <v>6</v>
      </c>
      <c r="K503" s="422">
        <f>'2019'!X32</f>
        <v>28</v>
      </c>
    </row>
    <row r="504" spans="1:11" x14ac:dyDescent="0.25">
      <c r="A504" s="27" t="s">
        <v>699</v>
      </c>
      <c r="B504" s="422">
        <f>'2019'!N33</f>
        <v>24</v>
      </c>
      <c r="C504" s="422" t="str">
        <f>'2019'!P33</f>
        <v>St. Vitus</v>
      </c>
      <c r="D504" s="422">
        <f>'2019'!Q33</f>
        <v>22</v>
      </c>
      <c r="E504" s="422">
        <f>'2019'!R33</f>
        <v>5</v>
      </c>
      <c r="F504" s="422">
        <f>'2019'!S33</f>
        <v>8</v>
      </c>
      <c r="G504" s="422">
        <f>'2019'!T33</f>
        <v>9</v>
      </c>
      <c r="H504" s="422">
        <f>'2019'!U33</f>
        <v>19</v>
      </c>
      <c r="I504" s="422">
        <f>'2019'!V33</f>
        <v>39</v>
      </c>
      <c r="J504" s="422">
        <f>'2019'!W33</f>
        <v>-20</v>
      </c>
      <c r="K504" s="422">
        <f>'2019'!X33</f>
        <v>23</v>
      </c>
    </row>
    <row r="505" spans="1:11" x14ac:dyDescent="0.25">
      <c r="A505" s="27" t="s">
        <v>699</v>
      </c>
      <c r="B505" s="422">
        <f>'2019'!N34</f>
        <v>25</v>
      </c>
      <c r="C505" s="422" t="str">
        <f>'2019'!P34</f>
        <v>Paider</v>
      </c>
      <c r="D505" s="422">
        <f>'2019'!Q34</f>
        <v>20</v>
      </c>
      <c r="E505" s="422">
        <f>'2019'!R34</f>
        <v>10</v>
      </c>
      <c r="F505" s="422">
        <f>'2019'!S34</f>
        <v>4</v>
      </c>
      <c r="G505" s="422">
        <f>'2019'!T34</f>
        <v>6</v>
      </c>
      <c r="H505" s="422">
        <f>'2019'!U34</f>
        <v>40</v>
      </c>
      <c r="I505" s="422">
        <f>'2019'!V34</f>
        <v>36</v>
      </c>
      <c r="J505" s="422">
        <f>'2019'!W34</f>
        <v>4</v>
      </c>
      <c r="K505" s="422">
        <f>'2019'!X34</f>
        <v>34</v>
      </c>
    </row>
    <row r="506" spans="1:11" x14ac:dyDescent="0.25">
      <c r="A506" s="27" t="s">
        <v>699</v>
      </c>
      <c r="B506" s="422">
        <f>'2019'!N35</f>
        <v>26</v>
      </c>
      <c r="C506" s="422" t="str">
        <f>'2019'!P35</f>
        <v>Leoninho</v>
      </c>
      <c r="D506" s="422">
        <f>'2019'!Q35</f>
        <v>20</v>
      </c>
      <c r="E506" s="422">
        <f>'2019'!R35</f>
        <v>9</v>
      </c>
      <c r="F506" s="422">
        <f>'2019'!S35</f>
        <v>2</v>
      </c>
      <c r="G506" s="422">
        <f>'2019'!T35</f>
        <v>9</v>
      </c>
      <c r="H506" s="422">
        <f>'2019'!U35</f>
        <v>42</v>
      </c>
      <c r="I506" s="422">
        <f>'2019'!V35</f>
        <v>28</v>
      </c>
      <c r="J506" s="422">
        <f>'2019'!W35</f>
        <v>14</v>
      </c>
      <c r="K506" s="422">
        <f>'2019'!X35</f>
        <v>29</v>
      </c>
    </row>
    <row r="507" spans="1:11" x14ac:dyDescent="0.25">
      <c r="A507" s="27" t="s">
        <v>699</v>
      </c>
      <c r="B507" s="422">
        <f>'2019'!N36</f>
        <v>27</v>
      </c>
      <c r="C507" s="422" t="str">
        <f>'2019'!P36</f>
        <v>Romanista</v>
      </c>
      <c r="D507" s="422">
        <f>'2019'!Q36</f>
        <v>18</v>
      </c>
      <c r="E507" s="422">
        <f>'2019'!R36</f>
        <v>8</v>
      </c>
      <c r="F507" s="422">
        <f>'2019'!S36</f>
        <v>0</v>
      </c>
      <c r="G507" s="422">
        <f>'2019'!T36</f>
        <v>10</v>
      </c>
      <c r="H507" s="422">
        <f>'2019'!U36</f>
        <v>26</v>
      </c>
      <c r="I507" s="422">
        <f>'2019'!V36</f>
        <v>28</v>
      </c>
      <c r="J507" s="422">
        <f>'2019'!W36</f>
        <v>-2</v>
      </c>
      <c r="K507" s="422">
        <f>'2019'!X36</f>
        <v>24</v>
      </c>
    </row>
    <row r="508" spans="1:11" x14ac:dyDescent="0.25">
      <c r="A508" s="27" t="s">
        <v>699</v>
      </c>
      <c r="B508" s="422">
        <f>'2019'!N37</f>
        <v>28</v>
      </c>
      <c r="C508" s="422" t="str">
        <f>'2019'!P37</f>
        <v>DoTa</v>
      </c>
      <c r="D508" s="422">
        <f>'2019'!Q37</f>
        <v>18</v>
      </c>
      <c r="E508" s="422">
        <f>'2019'!R37</f>
        <v>7</v>
      </c>
      <c r="F508" s="422">
        <f>'2019'!S37</f>
        <v>2</v>
      </c>
      <c r="G508" s="422">
        <f>'2019'!T37</f>
        <v>9</v>
      </c>
      <c r="H508" s="422">
        <f>'2019'!U37</f>
        <v>31</v>
      </c>
      <c r="I508" s="422">
        <f>'2019'!V37</f>
        <v>34</v>
      </c>
      <c r="J508" s="422">
        <f>'2019'!W37</f>
        <v>-3</v>
      </c>
      <c r="K508" s="422">
        <f>'2019'!X37</f>
        <v>23</v>
      </c>
    </row>
    <row r="509" spans="1:11" x14ac:dyDescent="0.25">
      <c r="A509" s="27" t="s">
        <v>699</v>
      </c>
      <c r="B509" s="422">
        <f>'2019'!N38</f>
        <v>29</v>
      </c>
      <c r="C509" s="422" t="str">
        <f>'2019'!P38</f>
        <v>Pino</v>
      </c>
      <c r="D509" s="422">
        <f>'2019'!Q38</f>
        <v>16</v>
      </c>
      <c r="E509" s="422">
        <f>'2019'!R38</f>
        <v>6</v>
      </c>
      <c r="F509" s="422">
        <f>'2019'!S38</f>
        <v>1</v>
      </c>
      <c r="G509" s="422">
        <f>'2019'!T38</f>
        <v>9</v>
      </c>
      <c r="H509" s="422">
        <f>'2019'!U38</f>
        <v>25</v>
      </c>
      <c r="I509" s="422">
        <f>'2019'!V38</f>
        <v>30</v>
      </c>
      <c r="J509" s="422">
        <f>'2019'!W38</f>
        <v>-5</v>
      </c>
      <c r="K509" s="422">
        <f>'2019'!X38</f>
        <v>19</v>
      </c>
    </row>
    <row r="510" spans="1:11" x14ac:dyDescent="0.25">
      <c r="A510" s="27" t="s">
        <v>699</v>
      </c>
      <c r="B510" s="422">
        <f>'2019'!N39</f>
        <v>30</v>
      </c>
      <c r="C510" s="422" t="str">
        <f>'2019'!P39</f>
        <v>arcisas</v>
      </c>
      <c r="D510" s="422">
        <f>'2019'!Q39</f>
        <v>16</v>
      </c>
      <c r="E510" s="422">
        <f>'2019'!R39</f>
        <v>6</v>
      </c>
      <c r="F510" s="422">
        <f>'2019'!S39</f>
        <v>1</v>
      </c>
      <c r="G510" s="422">
        <f>'2019'!T39</f>
        <v>9</v>
      </c>
      <c r="H510" s="422">
        <f>'2019'!U39</f>
        <v>26</v>
      </c>
      <c r="I510" s="422">
        <f>'2019'!V39</f>
        <v>22</v>
      </c>
      <c r="J510" s="422">
        <f>'2019'!W39</f>
        <v>4</v>
      </c>
      <c r="K510" s="422">
        <f>'2019'!X39</f>
        <v>19</v>
      </c>
    </row>
    <row r="511" spans="1:11" x14ac:dyDescent="0.25">
      <c r="A511" s="27" t="s">
        <v>699</v>
      </c>
      <c r="B511" s="422">
        <f>'2019'!N40</f>
        <v>31</v>
      </c>
      <c r="C511" s="422" t="str">
        <f>'2019'!P40</f>
        <v>biggus</v>
      </c>
      <c r="D511" s="422">
        <f>'2019'!Q40</f>
        <v>16</v>
      </c>
      <c r="E511" s="422">
        <f>'2019'!R40</f>
        <v>3</v>
      </c>
      <c r="F511" s="422">
        <f>'2019'!S40</f>
        <v>2</v>
      </c>
      <c r="G511" s="422">
        <f>'2019'!T40</f>
        <v>11</v>
      </c>
      <c r="H511" s="422">
        <f>'2019'!U40</f>
        <v>21</v>
      </c>
      <c r="I511" s="422">
        <f>'2019'!V40</f>
        <v>44</v>
      </c>
      <c r="J511" s="422">
        <f>'2019'!W40</f>
        <v>-23</v>
      </c>
      <c r="K511" s="422">
        <f>'2019'!X40</f>
        <v>11</v>
      </c>
    </row>
    <row r="512" spans="1:11" x14ac:dyDescent="0.25">
      <c r="A512" s="27" t="s">
        <v>699</v>
      </c>
      <c r="B512" s="422">
        <f>'2019'!N41</f>
        <v>32</v>
      </c>
      <c r="C512" s="422" t="str">
        <f>'2019'!P41</f>
        <v>BADsosen</v>
      </c>
      <c r="D512" s="422">
        <f>'2019'!Q41</f>
        <v>16</v>
      </c>
      <c r="E512" s="422">
        <f>'2019'!R41</f>
        <v>3</v>
      </c>
      <c r="F512" s="422">
        <f>'2019'!S41</f>
        <v>0</v>
      </c>
      <c r="G512" s="422">
        <f>'2019'!T41</f>
        <v>13</v>
      </c>
      <c r="H512" s="422">
        <f>'2019'!U41</f>
        <v>17</v>
      </c>
      <c r="I512" s="422">
        <f>'2019'!V41</f>
        <v>53</v>
      </c>
      <c r="J512" s="422">
        <f>'2019'!W41</f>
        <v>-36</v>
      </c>
      <c r="K512" s="422">
        <f>'2019'!X41</f>
        <v>9</v>
      </c>
    </row>
    <row r="513" spans="1:11" x14ac:dyDescent="0.25">
      <c r="A513" s="27" t="s">
        <v>699</v>
      </c>
      <c r="B513" s="422">
        <f>'2019'!N42</f>
        <v>33</v>
      </c>
      <c r="C513" s="422" t="str">
        <f>'2019'!P42</f>
        <v>boesjesman</v>
      </c>
      <c r="D513" s="422">
        <f>'2019'!Q42</f>
        <v>16</v>
      </c>
      <c r="E513" s="422">
        <f>'2019'!R42</f>
        <v>1</v>
      </c>
      <c r="F513" s="422">
        <f>'2019'!S42</f>
        <v>0</v>
      </c>
      <c r="G513" s="422">
        <f>'2019'!T42</f>
        <v>15</v>
      </c>
      <c r="H513" s="422">
        <f>'2019'!U42</f>
        <v>7</v>
      </c>
      <c r="I513" s="422">
        <f>'2019'!V42</f>
        <v>93</v>
      </c>
      <c r="J513" s="422">
        <f>'2019'!W42</f>
        <v>-86</v>
      </c>
      <c r="K513" s="422">
        <f>'2019'!X42</f>
        <v>3</v>
      </c>
    </row>
    <row r="514" spans="1:11" x14ac:dyDescent="0.25">
      <c r="A514" s="27" t="s">
        <v>699</v>
      </c>
      <c r="B514" s="422">
        <f>'2019'!N43</f>
        <v>34</v>
      </c>
      <c r="C514" s="422" t="str">
        <f>'2019'!P43</f>
        <v>kindelooney</v>
      </c>
      <c r="D514" s="422">
        <f>'2019'!Q43</f>
        <v>16</v>
      </c>
      <c r="E514" s="422">
        <f>'2019'!R43</f>
        <v>0</v>
      </c>
      <c r="F514" s="422">
        <f>'2019'!S43</f>
        <v>2</v>
      </c>
      <c r="G514" s="422">
        <f>'2019'!T43</f>
        <v>14</v>
      </c>
      <c r="H514" s="422">
        <f>'2019'!U43</f>
        <v>11</v>
      </c>
      <c r="I514" s="422">
        <f>'2019'!V43</f>
        <v>78</v>
      </c>
      <c r="J514" s="422">
        <f>'2019'!W43</f>
        <v>-67</v>
      </c>
      <c r="K514" s="422">
        <f>'2019'!X43</f>
        <v>2</v>
      </c>
    </row>
    <row r="515" spans="1:11" x14ac:dyDescent="0.25">
      <c r="A515" s="27" t="s">
        <v>699</v>
      </c>
      <c r="B515" s="422">
        <f>'2019'!N44</f>
        <v>35</v>
      </c>
      <c r="C515" s="422" t="str">
        <f>'2019'!P44</f>
        <v>Stallone</v>
      </c>
      <c r="D515" s="422">
        <f>'2019'!Q44</f>
        <v>12</v>
      </c>
      <c r="E515" s="422">
        <f>'2019'!R44</f>
        <v>2</v>
      </c>
      <c r="F515" s="422">
        <f>'2019'!S44</f>
        <v>0</v>
      </c>
      <c r="G515" s="422">
        <f>'2019'!T44</f>
        <v>10</v>
      </c>
      <c r="H515" s="422">
        <f>'2019'!U44</f>
        <v>10</v>
      </c>
      <c r="I515" s="422">
        <f>'2019'!V44</f>
        <v>42</v>
      </c>
      <c r="J515" s="422">
        <f>'2019'!W44</f>
        <v>-32</v>
      </c>
      <c r="K515" s="422">
        <f>'2019'!X44</f>
        <v>6</v>
      </c>
    </row>
    <row r="516" spans="1:11" x14ac:dyDescent="0.25">
      <c r="A516" s="27" t="s">
        <v>699</v>
      </c>
      <c r="B516" s="422">
        <f>'2019'!N45</f>
        <v>36</v>
      </c>
      <c r="C516" s="422" t="str">
        <f>'2019'!P45</f>
        <v>Demox</v>
      </c>
      <c r="D516" s="422">
        <f>'2019'!Q45</f>
        <v>10</v>
      </c>
      <c r="E516" s="422">
        <f>'2019'!R45</f>
        <v>1</v>
      </c>
      <c r="F516" s="422">
        <f>'2019'!S45</f>
        <v>1</v>
      </c>
      <c r="G516" s="422">
        <f>'2019'!T45</f>
        <v>8</v>
      </c>
      <c r="H516" s="422">
        <f>'2019'!U45</f>
        <v>7</v>
      </c>
      <c r="I516" s="422">
        <f>'2019'!V45</f>
        <v>37</v>
      </c>
      <c r="J516" s="422">
        <f>'2019'!W45</f>
        <v>-30</v>
      </c>
      <c r="K516" s="422">
        <f>'2019'!X45</f>
        <v>4</v>
      </c>
    </row>
    <row r="517" spans="1:11" x14ac:dyDescent="0.25">
      <c r="A517" s="27" t="s">
        <v>699</v>
      </c>
      <c r="B517" s="422">
        <f>'2019'!N46</f>
        <v>37</v>
      </c>
      <c r="C517" s="422" t="str">
        <f>'2019'!P46</f>
        <v>Fulgore</v>
      </c>
      <c r="D517" s="422">
        <f>'2019'!Q46</f>
        <v>12</v>
      </c>
      <c r="E517" s="422">
        <f>'2019'!R46</f>
        <v>1</v>
      </c>
      <c r="F517" s="422">
        <f>'2019'!S46</f>
        <v>1</v>
      </c>
      <c r="G517" s="422">
        <f>'2019'!T46</f>
        <v>10</v>
      </c>
      <c r="H517" s="422">
        <f>'2019'!U46</f>
        <v>11</v>
      </c>
      <c r="I517" s="422">
        <f>'2019'!V46</f>
        <v>46</v>
      </c>
      <c r="J517" s="422">
        <f>'2019'!W46</f>
        <v>-35</v>
      </c>
      <c r="K517" s="422">
        <f>'2019'!X46</f>
        <v>4</v>
      </c>
    </row>
    <row r="518" spans="1:11" x14ac:dyDescent="0.25">
      <c r="A518" s="27" t="s">
        <v>699</v>
      </c>
      <c r="B518" s="422">
        <f>'2019'!N47</f>
        <v>38</v>
      </c>
      <c r="C518" s="422" t="str">
        <f>'2019'!P47</f>
        <v>Ebster</v>
      </c>
      <c r="D518" s="422">
        <f>'2019'!Q47</f>
        <v>12</v>
      </c>
      <c r="E518" s="422">
        <f>'2019'!R47</f>
        <v>0</v>
      </c>
      <c r="F518" s="422">
        <f>'2019'!S47</f>
        <v>2</v>
      </c>
      <c r="G518" s="422">
        <f>'2019'!T47</f>
        <v>10</v>
      </c>
      <c r="H518" s="422">
        <f>'2019'!U47</f>
        <v>9</v>
      </c>
      <c r="I518" s="422">
        <f>'2019'!V47</f>
        <v>56</v>
      </c>
      <c r="J518" s="422">
        <f>'2019'!W47</f>
        <v>-47</v>
      </c>
      <c r="K518" s="422">
        <f>'2019'!X47</f>
        <v>2</v>
      </c>
    </row>
    <row r="519" spans="1:11" x14ac:dyDescent="0.25">
      <c r="A519" s="27" t="s">
        <v>699</v>
      </c>
      <c r="B519" s="422">
        <f>'2019'!N48</f>
        <v>39</v>
      </c>
      <c r="C519" s="422" t="str">
        <f>'2019'!P48</f>
        <v>rudiporto</v>
      </c>
      <c r="D519" s="422">
        <f>'2019'!Q48</f>
        <v>10</v>
      </c>
      <c r="E519" s="422">
        <f>'2019'!R48</f>
        <v>0</v>
      </c>
      <c r="F519" s="422">
        <f>'2019'!S48</f>
        <v>1</v>
      </c>
      <c r="G519" s="422">
        <f>'2019'!T48</f>
        <v>9</v>
      </c>
      <c r="H519" s="422">
        <f>'2019'!U48</f>
        <v>7</v>
      </c>
      <c r="I519" s="422">
        <f>'2019'!V48</f>
        <v>44</v>
      </c>
      <c r="J519" s="422">
        <f>'2019'!W48</f>
        <v>-37</v>
      </c>
      <c r="K519" s="422">
        <f>'2019'!X48</f>
        <v>1</v>
      </c>
    </row>
    <row r="520" spans="1:11" x14ac:dyDescent="0.25">
      <c r="A520" s="27" t="s">
        <v>699</v>
      </c>
      <c r="B520" s="422">
        <f>'2019'!N49</f>
        <v>40</v>
      </c>
      <c r="C520" s="422" t="str">
        <f>'2019'!P49</f>
        <v>Makoto</v>
      </c>
      <c r="D520" s="422">
        <f>'2019'!Q49</f>
        <v>12</v>
      </c>
      <c r="E520" s="422">
        <f>'2019'!R49</f>
        <v>0</v>
      </c>
      <c r="F520" s="422">
        <f>'2019'!S49</f>
        <v>1</v>
      </c>
      <c r="G520" s="422">
        <f>'2019'!T49</f>
        <v>11</v>
      </c>
      <c r="H520" s="422">
        <f>'2019'!U49</f>
        <v>4</v>
      </c>
      <c r="I520" s="422">
        <f>'2019'!V49</f>
        <v>44</v>
      </c>
      <c r="J520" s="422">
        <f>'2019'!W49</f>
        <v>-40</v>
      </c>
      <c r="K520" s="422">
        <f>'2019'!X49</f>
        <v>1</v>
      </c>
    </row>
    <row r="521" spans="1:11" x14ac:dyDescent="0.25">
      <c r="A521" s="27" t="s">
        <v>699</v>
      </c>
      <c r="B521" s="422">
        <f>'2019'!N50</f>
        <v>41</v>
      </c>
      <c r="C521" s="422" t="str">
        <f>'2019'!P50</f>
        <v>armakuni</v>
      </c>
      <c r="D521" s="422">
        <f>'2019'!Q50</f>
        <v>12</v>
      </c>
      <c r="E521" s="422">
        <f>'2019'!R50</f>
        <v>0</v>
      </c>
      <c r="F521" s="422">
        <f>'2019'!S50</f>
        <v>1</v>
      </c>
      <c r="G521" s="422">
        <f>'2019'!T50</f>
        <v>11</v>
      </c>
      <c r="H521" s="422">
        <f>'2019'!U50</f>
        <v>3</v>
      </c>
      <c r="I521" s="422">
        <f>'2019'!V50</f>
        <v>40</v>
      </c>
      <c r="J521" s="422">
        <f>'2019'!W50</f>
        <v>-37</v>
      </c>
      <c r="K521" s="422">
        <f>'2019'!X50</f>
        <v>1</v>
      </c>
    </row>
    <row r="522" spans="1:11" x14ac:dyDescent="0.25">
      <c r="A522" s="27" t="s">
        <v>700</v>
      </c>
      <c r="B522" s="422">
        <f>'2020'!N10</f>
        <v>1</v>
      </c>
      <c r="C522" s="422" t="str">
        <f>'2020'!P10</f>
        <v>Blazej_Bdg</v>
      </c>
      <c r="D522" s="422">
        <f>'2020'!Q10</f>
        <v>34</v>
      </c>
      <c r="E522" s="422">
        <f>'2020'!R10</f>
        <v>28</v>
      </c>
      <c r="F522" s="422">
        <f>'2020'!S10</f>
        <v>4</v>
      </c>
      <c r="G522" s="422">
        <f>'2020'!T10</f>
        <v>2</v>
      </c>
      <c r="H522" s="422">
        <f>'2020'!U10</f>
        <v>99</v>
      </c>
      <c r="I522" s="422">
        <f>'2020'!V10</f>
        <v>43</v>
      </c>
      <c r="J522" s="422">
        <f>'2020'!W10</f>
        <v>56</v>
      </c>
      <c r="K522" s="422">
        <f>'2020'!X10</f>
        <v>88</v>
      </c>
    </row>
    <row r="523" spans="1:11" x14ac:dyDescent="0.25">
      <c r="A523" s="27" t="s">
        <v>700</v>
      </c>
      <c r="B523" s="422">
        <f>'2020'!N11</f>
        <v>2</v>
      </c>
      <c r="C523" s="422" t="str">
        <f>'2020'!P11</f>
        <v>assura</v>
      </c>
      <c r="D523" s="422">
        <f>'2020'!Q11</f>
        <v>34</v>
      </c>
      <c r="E523" s="422">
        <f>'2020'!R11</f>
        <v>18</v>
      </c>
      <c r="F523" s="422">
        <f>'2020'!S11</f>
        <v>6</v>
      </c>
      <c r="G523" s="422">
        <f>'2020'!T11</f>
        <v>10</v>
      </c>
      <c r="H523" s="422">
        <f>'2020'!U11</f>
        <v>92</v>
      </c>
      <c r="I523" s="422">
        <f>'2020'!V11</f>
        <v>59</v>
      </c>
      <c r="J523" s="422">
        <f>'2020'!W11</f>
        <v>33</v>
      </c>
      <c r="K523" s="422">
        <f>'2020'!X11</f>
        <v>60</v>
      </c>
    </row>
    <row r="524" spans="1:11" x14ac:dyDescent="0.25">
      <c r="A524" s="27" t="s">
        <v>700</v>
      </c>
      <c r="B524" s="422">
        <f>'2020'!N12</f>
        <v>3</v>
      </c>
      <c r="C524" s="422" t="str">
        <f>'2020'!P12</f>
        <v>lobo</v>
      </c>
      <c r="D524" s="422">
        <f>'2020'!Q12</f>
        <v>34</v>
      </c>
      <c r="E524" s="422">
        <f>'2020'!R12</f>
        <v>18</v>
      </c>
      <c r="F524" s="422">
        <f>'2020'!S12</f>
        <v>5</v>
      </c>
      <c r="G524" s="422">
        <f>'2020'!T12</f>
        <v>11</v>
      </c>
      <c r="H524" s="422">
        <f>'2020'!U12</f>
        <v>110</v>
      </c>
      <c r="I524" s="422">
        <f>'2020'!V12</f>
        <v>74</v>
      </c>
      <c r="J524" s="422">
        <f>'2020'!W12</f>
        <v>36</v>
      </c>
      <c r="K524" s="422">
        <f>'2020'!X12</f>
        <v>59</v>
      </c>
    </row>
    <row r="525" spans="1:11" x14ac:dyDescent="0.25">
      <c r="A525" s="27" t="s">
        <v>700</v>
      </c>
      <c r="B525" s="422">
        <f>'2020'!N13</f>
        <v>4</v>
      </c>
      <c r="C525" s="422" t="str">
        <f>'2020'!P13</f>
        <v>bobbiebobras</v>
      </c>
      <c r="D525" s="422">
        <f>'2020'!Q13</f>
        <v>36</v>
      </c>
      <c r="E525" s="422">
        <f>'2020'!R13</f>
        <v>25</v>
      </c>
      <c r="F525" s="422">
        <f>'2020'!S13</f>
        <v>5</v>
      </c>
      <c r="G525" s="422">
        <f>'2020'!T13</f>
        <v>6</v>
      </c>
      <c r="H525" s="422">
        <f>'2020'!U13</f>
        <v>126</v>
      </c>
      <c r="I525" s="422">
        <f>'2020'!V13</f>
        <v>59</v>
      </c>
      <c r="J525" s="422">
        <f>'2020'!W13</f>
        <v>67</v>
      </c>
      <c r="K525" s="422">
        <f>'2020'!X13</f>
        <v>80</v>
      </c>
    </row>
    <row r="526" spans="1:11" x14ac:dyDescent="0.25">
      <c r="A526" s="27" t="s">
        <v>700</v>
      </c>
      <c r="B526" s="422">
        <f>'2020'!N14</f>
        <v>5</v>
      </c>
      <c r="C526" s="422" t="str">
        <f>'2020'!P14</f>
        <v>ElMichaJ</v>
      </c>
      <c r="D526" s="422">
        <f>'2020'!Q14</f>
        <v>32</v>
      </c>
      <c r="E526" s="422">
        <f>'2020'!R14</f>
        <v>22</v>
      </c>
      <c r="F526" s="422">
        <f>'2020'!S14</f>
        <v>4</v>
      </c>
      <c r="G526" s="422">
        <f>'2020'!T14</f>
        <v>6</v>
      </c>
      <c r="H526" s="422">
        <f>'2020'!U14</f>
        <v>79</v>
      </c>
      <c r="I526" s="422">
        <f>'2020'!V14</f>
        <v>34</v>
      </c>
      <c r="J526" s="422">
        <f>'2020'!W14</f>
        <v>45</v>
      </c>
      <c r="K526" s="422">
        <f>'2020'!X14</f>
        <v>70</v>
      </c>
    </row>
    <row r="527" spans="1:11" x14ac:dyDescent="0.25">
      <c r="A527" s="27" t="s">
        <v>700</v>
      </c>
      <c r="B527" s="422">
        <f>'2020'!N15</f>
        <v>6</v>
      </c>
      <c r="C527" s="422" t="str">
        <f>'2020'!P15</f>
        <v>Paider</v>
      </c>
      <c r="D527" s="422">
        <f>'2020'!Q15</f>
        <v>34</v>
      </c>
      <c r="E527" s="422">
        <f>'2020'!R15</f>
        <v>19</v>
      </c>
      <c r="F527" s="422">
        <f>'2020'!S15</f>
        <v>5</v>
      </c>
      <c r="G527" s="422">
        <f>'2020'!T15</f>
        <v>10</v>
      </c>
      <c r="H527" s="422">
        <f>'2020'!U15</f>
        <v>88</v>
      </c>
      <c r="I527" s="422">
        <f>'2020'!V15</f>
        <v>55</v>
      </c>
      <c r="J527" s="422">
        <f>'2020'!W15</f>
        <v>33</v>
      </c>
      <c r="K527" s="422">
        <f>'2020'!X15</f>
        <v>62</v>
      </c>
    </row>
    <row r="528" spans="1:11" x14ac:dyDescent="0.25">
      <c r="A528" s="27" t="s">
        <v>700</v>
      </c>
      <c r="B528" s="422">
        <f>'2020'!N16</f>
        <v>7</v>
      </c>
      <c r="C528" s="422" t="str">
        <f>'2020'!P16</f>
        <v>dzem</v>
      </c>
      <c r="D528" s="422">
        <f>'2020'!Q16</f>
        <v>30</v>
      </c>
      <c r="E528" s="422">
        <f>'2020'!R16</f>
        <v>14</v>
      </c>
      <c r="F528" s="422">
        <f>'2020'!S16</f>
        <v>6</v>
      </c>
      <c r="G528" s="422">
        <f>'2020'!T16</f>
        <v>10</v>
      </c>
      <c r="H528" s="422">
        <f>'2020'!U16</f>
        <v>65</v>
      </c>
      <c r="I528" s="422">
        <f>'2020'!V16</f>
        <v>49</v>
      </c>
      <c r="J528" s="422">
        <f>'2020'!W16</f>
        <v>16</v>
      </c>
      <c r="K528" s="422">
        <f>'2020'!X16</f>
        <v>48</v>
      </c>
    </row>
    <row r="529" spans="1:11" x14ac:dyDescent="0.25">
      <c r="A529" s="27" t="s">
        <v>700</v>
      </c>
      <c r="B529" s="422">
        <f>'2020'!N17</f>
        <v>8</v>
      </c>
      <c r="C529" s="422" t="str">
        <f>'2020'!P17</f>
        <v>xflea</v>
      </c>
      <c r="D529" s="422">
        <f>'2020'!Q17</f>
        <v>32</v>
      </c>
      <c r="E529" s="422">
        <f>'2020'!R17</f>
        <v>12</v>
      </c>
      <c r="F529" s="422">
        <f>'2020'!S17</f>
        <v>2</v>
      </c>
      <c r="G529" s="422">
        <f>'2020'!T17</f>
        <v>18</v>
      </c>
      <c r="H529" s="422">
        <f>'2020'!U17</f>
        <v>46</v>
      </c>
      <c r="I529" s="422">
        <f>'2020'!V17</f>
        <v>81</v>
      </c>
      <c r="J529" s="422">
        <f>'2020'!W17</f>
        <v>-35</v>
      </c>
      <c r="K529" s="422">
        <f>'2020'!X17</f>
        <v>38</v>
      </c>
    </row>
    <row r="530" spans="1:11" x14ac:dyDescent="0.25">
      <c r="A530" s="27" t="s">
        <v>700</v>
      </c>
      <c r="B530" s="422">
        <f>'2020'!N18</f>
        <v>9</v>
      </c>
      <c r="C530" s="422" t="str">
        <f>'2020'!P18</f>
        <v>Bomb</v>
      </c>
      <c r="D530" s="422">
        <f>'2020'!Q18</f>
        <v>36</v>
      </c>
      <c r="E530" s="422">
        <f>'2020'!R18</f>
        <v>17</v>
      </c>
      <c r="F530" s="422">
        <f>'2020'!S18</f>
        <v>10</v>
      </c>
      <c r="G530" s="422">
        <f>'2020'!T18</f>
        <v>9</v>
      </c>
      <c r="H530" s="422">
        <f>'2020'!U18</f>
        <v>77</v>
      </c>
      <c r="I530" s="422">
        <f>'2020'!V18</f>
        <v>47</v>
      </c>
      <c r="J530" s="422">
        <f>'2020'!W18</f>
        <v>30</v>
      </c>
      <c r="K530" s="422">
        <f>'2020'!X18</f>
        <v>61</v>
      </c>
    </row>
    <row r="531" spans="1:11" x14ac:dyDescent="0.25">
      <c r="A531" s="27" t="s">
        <v>700</v>
      </c>
      <c r="B531" s="422">
        <f>'2020'!N19</f>
        <v>10</v>
      </c>
      <c r="C531" s="422" t="str">
        <f>'2020'!P19</f>
        <v>FRK Pawel</v>
      </c>
      <c r="D531" s="422">
        <f>'2020'!Q19</f>
        <v>34</v>
      </c>
      <c r="E531" s="422">
        <f>'2020'!R19</f>
        <v>10</v>
      </c>
      <c r="F531" s="422">
        <f>'2020'!S19</f>
        <v>5</v>
      </c>
      <c r="G531" s="422">
        <f>'2020'!T19</f>
        <v>19</v>
      </c>
      <c r="H531" s="422">
        <f>'2020'!U19</f>
        <v>39</v>
      </c>
      <c r="I531" s="422">
        <f>'2020'!V19</f>
        <v>73</v>
      </c>
      <c r="J531" s="422">
        <f>'2020'!W19</f>
        <v>-34</v>
      </c>
      <c r="K531" s="422">
        <f>'2020'!X19</f>
        <v>35</v>
      </c>
    </row>
    <row r="532" spans="1:11" x14ac:dyDescent="0.25">
      <c r="A532" s="27" t="s">
        <v>700</v>
      </c>
      <c r="B532" s="422">
        <f>'2020'!N20</f>
        <v>11</v>
      </c>
      <c r="C532" s="422" t="str">
        <f>'2020'!P20</f>
        <v>Fifko</v>
      </c>
      <c r="D532" s="422">
        <f>'2020'!Q20</f>
        <v>34</v>
      </c>
      <c r="E532" s="422">
        <f>'2020'!R20</f>
        <v>18</v>
      </c>
      <c r="F532" s="422">
        <f>'2020'!S20</f>
        <v>5</v>
      </c>
      <c r="G532" s="422">
        <f>'2020'!T20</f>
        <v>11</v>
      </c>
      <c r="H532" s="422">
        <f>'2020'!U20</f>
        <v>59</v>
      </c>
      <c r="I532" s="422">
        <f>'2020'!V20</f>
        <v>46</v>
      </c>
      <c r="J532" s="422">
        <f>'2020'!W20</f>
        <v>13</v>
      </c>
      <c r="K532" s="422">
        <f>'2020'!X20</f>
        <v>59</v>
      </c>
    </row>
    <row r="533" spans="1:11" x14ac:dyDescent="0.25">
      <c r="A533" s="27" t="s">
        <v>700</v>
      </c>
      <c r="B533" s="422">
        <f>'2020'!N21</f>
        <v>12</v>
      </c>
      <c r="C533" s="422" t="str">
        <f>'2020'!P21</f>
        <v>cinek</v>
      </c>
      <c r="D533" s="422">
        <f>'2020'!Q21</f>
        <v>32</v>
      </c>
      <c r="E533" s="422">
        <f>'2020'!R21</f>
        <v>10</v>
      </c>
      <c r="F533" s="422">
        <f>'2020'!S21</f>
        <v>11</v>
      </c>
      <c r="G533" s="422">
        <f>'2020'!T21</f>
        <v>11</v>
      </c>
      <c r="H533" s="422">
        <f>'2020'!U21</f>
        <v>59</v>
      </c>
      <c r="I533" s="422">
        <f>'2020'!V21</f>
        <v>61</v>
      </c>
      <c r="J533" s="422">
        <f>'2020'!W21</f>
        <v>-2</v>
      </c>
      <c r="K533" s="422">
        <f>'2020'!X21</f>
        <v>41</v>
      </c>
    </row>
    <row r="534" spans="1:11" x14ac:dyDescent="0.25">
      <c r="A534" s="27" t="s">
        <v>700</v>
      </c>
      <c r="B534" s="422">
        <f>'2020'!N22</f>
        <v>13</v>
      </c>
      <c r="C534" s="422" t="str">
        <f>'2020'!P22</f>
        <v>Klinki</v>
      </c>
      <c r="D534" s="422">
        <f>'2020'!Q22</f>
        <v>32</v>
      </c>
      <c r="E534" s="422">
        <f>'2020'!R22</f>
        <v>11</v>
      </c>
      <c r="F534" s="422">
        <f>'2020'!S22</f>
        <v>6</v>
      </c>
      <c r="G534" s="422">
        <f>'2020'!T22</f>
        <v>15</v>
      </c>
      <c r="H534" s="422">
        <f>'2020'!U22</f>
        <v>57</v>
      </c>
      <c r="I534" s="422">
        <f>'2020'!V22</f>
        <v>78</v>
      </c>
      <c r="J534" s="422">
        <f>'2020'!W22</f>
        <v>-21</v>
      </c>
      <c r="K534" s="422">
        <f>'2020'!X22</f>
        <v>39</v>
      </c>
    </row>
    <row r="535" spans="1:11" x14ac:dyDescent="0.25">
      <c r="A535" s="27" t="s">
        <v>700</v>
      </c>
      <c r="B535" s="422">
        <f>'2020'!N23</f>
        <v>14</v>
      </c>
      <c r="C535" s="422" t="str">
        <f>'2020'!P23</f>
        <v>Mozg</v>
      </c>
      <c r="D535" s="422">
        <f>'2020'!Q23</f>
        <v>36</v>
      </c>
      <c r="E535" s="422">
        <f>'2020'!R23</f>
        <v>9</v>
      </c>
      <c r="F535" s="422">
        <f>'2020'!S23</f>
        <v>9</v>
      </c>
      <c r="G535" s="422">
        <f>'2020'!T23</f>
        <v>18</v>
      </c>
      <c r="H535" s="422">
        <f>'2020'!U23</f>
        <v>44</v>
      </c>
      <c r="I535" s="422">
        <f>'2020'!V23</f>
        <v>82</v>
      </c>
      <c r="J535" s="422">
        <f>'2020'!W23</f>
        <v>-38</v>
      </c>
      <c r="K535" s="422">
        <f>'2020'!X23</f>
        <v>36</v>
      </c>
    </row>
    <row r="536" spans="1:11" x14ac:dyDescent="0.25">
      <c r="A536" s="27" t="s">
        <v>700</v>
      </c>
      <c r="B536" s="422">
        <f>'2020'!N24</f>
        <v>15</v>
      </c>
      <c r="C536" s="422" t="str">
        <f>'2020'!P24</f>
        <v>titiforever</v>
      </c>
      <c r="D536" s="422">
        <f>'2020'!Q24</f>
        <v>34</v>
      </c>
      <c r="E536" s="422">
        <f>'2020'!R24</f>
        <v>6</v>
      </c>
      <c r="F536" s="422">
        <f>'2020'!S24</f>
        <v>7</v>
      </c>
      <c r="G536" s="422">
        <f>'2020'!T24</f>
        <v>21</v>
      </c>
      <c r="H536" s="422">
        <f>'2020'!U24</f>
        <v>35</v>
      </c>
      <c r="I536" s="422">
        <f>'2020'!V24</f>
        <v>71</v>
      </c>
      <c r="J536" s="422">
        <f>'2020'!W24</f>
        <v>-36</v>
      </c>
      <c r="K536" s="422">
        <f>'2020'!X24</f>
        <v>25</v>
      </c>
    </row>
    <row r="537" spans="1:11" x14ac:dyDescent="0.25">
      <c r="A537" s="27" t="s">
        <v>700</v>
      </c>
      <c r="B537" s="422">
        <f>'2020'!N25</f>
        <v>16</v>
      </c>
      <c r="C537" s="422" t="str">
        <f>'2020'!P25</f>
        <v>kindelooney</v>
      </c>
      <c r="D537" s="422">
        <f>'2020'!Q25</f>
        <v>32</v>
      </c>
      <c r="E537" s="422">
        <f>'2020'!R25</f>
        <v>3</v>
      </c>
      <c r="F537" s="422">
        <f>'2020'!S25</f>
        <v>4</v>
      </c>
      <c r="G537" s="422">
        <f>'2020'!T25</f>
        <v>25</v>
      </c>
      <c r="H537" s="422">
        <f>'2020'!U25</f>
        <v>33</v>
      </c>
      <c r="I537" s="422">
        <f>'2020'!V25</f>
        <v>80</v>
      </c>
      <c r="J537" s="422">
        <f>'2020'!W25</f>
        <v>-47</v>
      </c>
      <c r="K537" s="422">
        <f>'2020'!X25</f>
        <v>13</v>
      </c>
    </row>
    <row r="538" spans="1:11" x14ac:dyDescent="0.25">
      <c r="A538" s="27" t="s">
        <v>700</v>
      </c>
      <c r="B538" s="422">
        <f>'2020'!N26</f>
        <v>17</v>
      </c>
      <c r="C538" s="422" t="str">
        <f>'2020'!P26</f>
        <v>Romanista</v>
      </c>
      <c r="D538" s="422">
        <f>'2020'!Q26</f>
        <v>34</v>
      </c>
      <c r="E538" s="422">
        <f>'2020'!R26</f>
        <v>10</v>
      </c>
      <c r="F538" s="422">
        <f>'2020'!S26</f>
        <v>4</v>
      </c>
      <c r="G538" s="422">
        <f>'2020'!T26</f>
        <v>20</v>
      </c>
      <c r="H538" s="422">
        <f>'2020'!U26</f>
        <v>48</v>
      </c>
      <c r="I538" s="422">
        <f>'2020'!V26</f>
        <v>90</v>
      </c>
      <c r="J538" s="422">
        <f>'2020'!W26</f>
        <v>-42</v>
      </c>
      <c r="K538" s="422">
        <f>'2020'!X26</f>
        <v>34</v>
      </c>
    </row>
    <row r="539" spans="1:11" x14ac:dyDescent="0.25">
      <c r="A539" s="27" t="s">
        <v>700</v>
      </c>
      <c r="B539" s="422">
        <f>'2020'!N27</f>
        <v>18</v>
      </c>
      <c r="C539" s="422" t="str">
        <f>'2020'!P27</f>
        <v>dior</v>
      </c>
      <c r="D539" s="422">
        <f>'2020'!Q27</f>
        <v>32</v>
      </c>
      <c r="E539" s="422">
        <f>'2020'!R27</f>
        <v>7</v>
      </c>
      <c r="F539" s="422">
        <f>'2020'!S27</f>
        <v>4</v>
      </c>
      <c r="G539" s="422">
        <f>'2020'!T27</f>
        <v>21</v>
      </c>
      <c r="H539" s="422">
        <f>'2020'!U27</f>
        <v>39</v>
      </c>
      <c r="I539" s="422">
        <f>'2020'!V27</f>
        <v>71</v>
      </c>
      <c r="J539" s="422">
        <f>'2020'!W27</f>
        <v>-32</v>
      </c>
      <c r="K539" s="422">
        <f>'2020'!X27</f>
        <v>25</v>
      </c>
    </row>
    <row r="540" spans="1:11" x14ac:dyDescent="0.25">
      <c r="A540" s="27" t="s">
        <v>700</v>
      </c>
      <c r="B540" s="422">
        <f>'2020'!N28</f>
        <v>19</v>
      </c>
      <c r="C540" s="422" t="str">
        <f>'2020'!P28</f>
        <v>BADsosen</v>
      </c>
      <c r="D540" s="422">
        <f>'2020'!Q28</f>
        <v>30</v>
      </c>
      <c r="E540" s="422">
        <f>'2020'!R28</f>
        <v>5</v>
      </c>
      <c r="F540" s="422">
        <f>'2020'!S28</f>
        <v>6</v>
      </c>
      <c r="G540" s="422">
        <f>'2020'!T28</f>
        <v>19</v>
      </c>
      <c r="H540" s="422">
        <f>'2020'!U28</f>
        <v>26</v>
      </c>
      <c r="I540" s="422">
        <f>'2020'!V28</f>
        <v>68</v>
      </c>
      <c r="J540" s="422">
        <f>'2020'!W28</f>
        <v>-42</v>
      </c>
      <c r="K540" s="422">
        <f>'2020'!X28</f>
        <v>21</v>
      </c>
    </row>
    <row r="541" spans="1:11" x14ac:dyDescent="0.25">
      <c r="A541" s="27" t="s">
        <v>701</v>
      </c>
      <c r="B541" s="422">
        <f>'2021'!N10</f>
        <v>1</v>
      </c>
      <c r="C541" s="422" t="str">
        <f>'2021'!P10</f>
        <v>lobo</v>
      </c>
      <c r="D541" s="422">
        <f>'2021'!Q10</f>
        <v>26</v>
      </c>
      <c r="E541" s="422">
        <f>'2021'!R10</f>
        <v>15</v>
      </c>
      <c r="F541" s="422">
        <f>'2021'!S10</f>
        <v>7</v>
      </c>
      <c r="G541" s="422">
        <f>'2021'!T10</f>
        <v>4</v>
      </c>
      <c r="H541" s="422">
        <f>'2021'!U10</f>
        <v>72</v>
      </c>
      <c r="I541" s="422">
        <f>'2021'!V10</f>
        <v>37</v>
      </c>
      <c r="J541" s="422">
        <f>'2021'!W10</f>
        <v>35</v>
      </c>
      <c r="K541" s="422">
        <f>'2021'!X10</f>
        <v>52</v>
      </c>
    </row>
    <row r="542" spans="1:11" x14ac:dyDescent="0.25">
      <c r="A542" s="27" t="s">
        <v>701</v>
      </c>
      <c r="B542" s="422">
        <f>'2021'!N11</f>
        <v>2</v>
      </c>
      <c r="C542" s="422" t="str">
        <f>'2021'!P11</f>
        <v>Blazej_Bdg</v>
      </c>
      <c r="D542" s="422">
        <f>'2021'!Q11</f>
        <v>24</v>
      </c>
      <c r="E542" s="422">
        <f>'2021'!R11</f>
        <v>19</v>
      </c>
      <c r="F542" s="422">
        <f>'2021'!S11</f>
        <v>4</v>
      </c>
      <c r="G542" s="422">
        <f>'2021'!T11</f>
        <v>1</v>
      </c>
      <c r="H542" s="422">
        <f>'2021'!U11</f>
        <v>83</v>
      </c>
      <c r="I542" s="422">
        <f>'2021'!V11</f>
        <v>26</v>
      </c>
      <c r="J542" s="422">
        <f>'2021'!W11</f>
        <v>57</v>
      </c>
      <c r="K542" s="422">
        <f>'2021'!X11</f>
        <v>61</v>
      </c>
    </row>
    <row r="543" spans="1:11" x14ac:dyDescent="0.25">
      <c r="A543" s="27" t="s">
        <v>701</v>
      </c>
      <c r="B543" s="422">
        <f>'2021'!N12</f>
        <v>3</v>
      </c>
      <c r="C543" s="422" t="str">
        <f>'2021'!P12</f>
        <v>djowGer</v>
      </c>
      <c r="D543" s="422">
        <f>'2021'!Q12</f>
        <v>26</v>
      </c>
      <c r="E543" s="422">
        <f>'2021'!R12</f>
        <v>17</v>
      </c>
      <c r="F543" s="422">
        <f>'2021'!S12</f>
        <v>4</v>
      </c>
      <c r="G543" s="422">
        <f>'2021'!T12</f>
        <v>5</v>
      </c>
      <c r="H543" s="422">
        <f>'2021'!U12</f>
        <v>73</v>
      </c>
      <c r="I543" s="422">
        <f>'2021'!V12</f>
        <v>36</v>
      </c>
      <c r="J543" s="422">
        <f>'2021'!W12</f>
        <v>37</v>
      </c>
      <c r="K543" s="422">
        <f>'2021'!X12</f>
        <v>55</v>
      </c>
    </row>
    <row r="544" spans="1:11" x14ac:dyDescent="0.25">
      <c r="A544" s="27" t="s">
        <v>701</v>
      </c>
      <c r="B544" s="422">
        <f>'2021'!N13</f>
        <v>4</v>
      </c>
      <c r="C544" s="422" t="str">
        <f>'2021'!P13</f>
        <v>bobbiebobras</v>
      </c>
      <c r="D544" s="422">
        <f>'2021'!Q13</f>
        <v>26</v>
      </c>
      <c r="E544" s="422">
        <f>'2021'!R13</f>
        <v>13</v>
      </c>
      <c r="F544" s="422">
        <f>'2021'!S13</f>
        <v>3</v>
      </c>
      <c r="G544" s="422">
        <f>'2021'!T13</f>
        <v>10</v>
      </c>
      <c r="H544" s="422">
        <f>'2021'!U13</f>
        <v>69</v>
      </c>
      <c r="I544" s="422">
        <f>'2021'!V13</f>
        <v>46</v>
      </c>
      <c r="J544" s="422">
        <f>'2021'!W13</f>
        <v>23</v>
      </c>
      <c r="K544" s="422">
        <f>'2021'!X13</f>
        <v>42</v>
      </c>
    </row>
    <row r="545" spans="1:11" x14ac:dyDescent="0.25">
      <c r="A545" s="27" t="s">
        <v>701</v>
      </c>
      <c r="B545" s="422">
        <f>'2021'!N14</f>
        <v>5</v>
      </c>
      <c r="C545" s="422" t="str">
        <f>'2021'!P14</f>
        <v>assura</v>
      </c>
      <c r="D545" s="422">
        <f>'2021'!Q14</f>
        <v>20</v>
      </c>
      <c r="E545" s="422">
        <f>'2021'!R14</f>
        <v>9</v>
      </c>
      <c r="F545" s="422">
        <f>'2021'!S14</f>
        <v>3</v>
      </c>
      <c r="G545" s="422">
        <f>'2021'!T14</f>
        <v>8</v>
      </c>
      <c r="H545" s="422">
        <f>'2021'!U14</f>
        <v>39</v>
      </c>
      <c r="I545" s="422">
        <f>'2021'!V14</f>
        <v>41</v>
      </c>
      <c r="J545" s="422">
        <f>'2021'!W14</f>
        <v>-2</v>
      </c>
      <c r="K545" s="422">
        <f>'2021'!X14</f>
        <v>30</v>
      </c>
    </row>
    <row r="546" spans="1:11" x14ac:dyDescent="0.25">
      <c r="A546" s="27" t="s">
        <v>701</v>
      </c>
      <c r="B546" s="422">
        <f>'2021'!N15</f>
        <v>6</v>
      </c>
      <c r="C546" s="422" t="str">
        <f>'2021'!P15</f>
        <v>andib</v>
      </c>
      <c r="D546" s="422">
        <f>'2021'!Q15</f>
        <v>22</v>
      </c>
      <c r="E546" s="422">
        <f>'2021'!R15</f>
        <v>15</v>
      </c>
      <c r="F546" s="422">
        <f>'2021'!S15</f>
        <v>2</v>
      </c>
      <c r="G546" s="422">
        <f>'2021'!T15</f>
        <v>5</v>
      </c>
      <c r="H546" s="422">
        <f>'2021'!U15</f>
        <v>53</v>
      </c>
      <c r="I546" s="422">
        <f>'2021'!V15</f>
        <v>34</v>
      </c>
      <c r="J546" s="422">
        <f>'2021'!W15</f>
        <v>19</v>
      </c>
      <c r="K546" s="422">
        <f>'2021'!X15</f>
        <v>47</v>
      </c>
    </row>
    <row r="547" spans="1:11" x14ac:dyDescent="0.25">
      <c r="A547" s="27" t="s">
        <v>701</v>
      </c>
      <c r="B547" s="422">
        <f>'2021'!N16</f>
        <v>7</v>
      </c>
      <c r="C547" s="422" t="str">
        <f>'2021'!P16</f>
        <v>ElMichaJ</v>
      </c>
      <c r="D547" s="422">
        <f>'2021'!Q16</f>
        <v>22</v>
      </c>
      <c r="E547" s="422">
        <f>'2021'!R16</f>
        <v>11</v>
      </c>
      <c r="F547" s="422">
        <f>'2021'!S16</f>
        <v>4</v>
      </c>
      <c r="G547" s="422">
        <f>'2021'!T16</f>
        <v>7</v>
      </c>
      <c r="H547" s="422">
        <f>'2021'!U16</f>
        <v>48</v>
      </c>
      <c r="I547" s="422">
        <f>'2021'!V16</f>
        <v>42</v>
      </c>
      <c r="J547" s="422">
        <f>'2021'!W16</f>
        <v>6</v>
      </c>
      <c r="K547" s="422">
        <f>'2021'!X16</f>
        <v>37</v>
      </c>
    </row>
    <row r="548" spans="1:11" x14ac:dyDescent="0.25">
      <c r="A548" s="27" t="s">
        <v>701</v>
      </c>
      <c r="B548" s="422">
        <f>'2021'!N17</f>
        <v>8</v>
      </c>
      <c r="C548" s="422" t="str">
        <f>'2021'!P17</f>
        <v>dzem</v>
      </c>
      <c r="D548" s="422">
        <f>'2021'!Q17</f>
        <v>20</v>
      </c>
      <c r="E548" s="422">
        <f>'2021'!R17</f>
        <v>10</v>
      </c>
      <c r="F548" s="422">
        <f>'2021'!S17</f>
        <v>3</v>
      </c>
      <c r="G548" s="422">
        <f>'2021'!T17</f>
        <v>7</v>
      </c>
      <c r="H548" s="422">
        <f>'2021'!U17</f>
        <v>39</v>
      </c>
      <c r="I548" s="422">
        <f>'2021'!V17</f>
        <v>34</v>
      </c>
      <c r="J548" s="422">
        <f>'2021'!W17</f>
        <v>5</v>
      </c>
      <c r="K548" s="422">
        <f>'2021'!X17</f>
        <v>33</v>
      </c>
    </row>
    <row r="549" spans="1:11" x14ac:dyDescent="0.25">
      <c r="A549" s="27" t="s">
        <v>701</v>
      </c>
      <c r="B549" s="422">
        <f>'2021'!N18</f>
        <v>9</v>
      </c>
      <c r="C549" s="422" t="str">
        <f>'2021'!P18</f>
        <v>Klaris</v>
      </c>
      <c r="D549" s="422">
        <f>'2021'!Q18</f>
        <v>18</v>
      </c>
      <c r="E549" s="422">
        <f>'2021'!R18</f>
        <v>8</v>
      </c>
      <c r="F549" s="422">
        <f>'2021'!S18</f>
        <v>3</v>
      </c>
      <c r="G549" s="422">
        <f>'2021'!T18</f>
        <v>7</v>
      </c>
      <c r="H549" s="422">
        <f>'2021'!U18</f>
        <v>27</v>
      </c>
      <c r="I549" s="422">
        <f>'2021'!V18</f>
        <v>25</v>
      </c>
      <c r="J549" s="422">
        <f>'2021'!W18</f>
        <v>2</v>
      </c>
      <c r="K549" s="422">
        <f>'2021'!X18</f>
        <v>27</v>
      </c>
    </row>
    <row r="550" spans="1:11" x14ac:dyDescent="0.25">
      <c r="A550" s="27" t="s">
        <v>701</v>
      </c>
      <c r="B550" s="422">
        <f>'2021'!N19</f>
        <v>10</v>
      </c>
      <c r="C550" s="422" t="str">
        <f>'2021'!P19</f>
        <v>Schulle</v>
      </c>
      <c r="D550" s="422">
        <f>'2021'!Q19</f>
        <v>18</v>
      </c>
      <c r="E550" s="422">
        <f>'2021'!R19</f>
        <v>7</v>
      </c>
      <c r="F550" s="422">
        <f>'2021'!S19</f>
        <v>2</v>
      </c>
      <c r="G550" s="422">
        <f>'2021'!T19</f>
        <v>9</v>
      </c>
      <c r="H550" s="422">
        <f>'2021'!U19</f>
        <v>41</v>
      </c>
      <c r="I550" s="422">
        <f>'2021'!V19</f>
        <v>45</v>
      </c>
      <c r="J550" s="422">
        <f>'2021'!W19</f>
        <v>-4</v>
      </c>
      <c r="K550" s="422">
        <f>'2021'!X19</f>
        <v>23</v>
      </c>
    </row>
    <row r="551" spans="1:11" x14ac:dyDescent="0.25">
      <c r="A551" s="27" t="s">
        <v>701</v>
      </c>
      <c r="B551" s="422">
        <f>'2021'!N20</f>
        <v>11</v>
      </c>
      <c r="C551" s="422" t="str">
        <f>'2021'!P20</f>
        <v>Foka</v>
      </c>
      <c r="D551" s="422">
        <f>'2021'!Q20</f>
        <v>20</v>
      </c>
      <c r="E551" s="422">
        <f>'2021'!R20</f>
        <v>12</v>
      </c>
      <c r="F551" s="422">
        <f>'2021'!S20</f>
        <v>1</v>
      </c>
      <c r="G551" s="422">
        <f>'2021'!T20</f>
        <v>7</v>
      </c>
      <c r="H551" s="422">
        <f>'2021'!U20</f>
        <v>62</v>
      </c>
      <c r="I551" s="422">
        <f>'2021'!V20</f>
        <v>30</v>
      </c>
      <c r="J551" s="422">
        <f>'2021'!W20</f>
        <v>32</v>
      </c>
      <c r="K551" s="422">
        <f>'2021'!X20</f>
        <v>37</v>
      </c>
    </row>
    <row r="552" spans="1:11" x14ac:dyDescent="0.25">
      <c r="A552" s="27" t="s">
        <v>701</v>
      </c>
      <c r="B552" s="422">
        <f>'2021'!N21</f>
        <v>12</v>
      </c>
      <c r="C552" s="422" t="str">
        <f>'2021'!P21</f>
        <v>xflea</v>
      </c>
      <c r="D552" s="422">
        <f>'2021'!Q21</f>
        <v>18</v>
      </c>
      <c r="E552" s="422">
        <f>'2021'!R21</f>
        <v>5</v>
      </c>
      <c r="F552" s="422">
        <f>'2021'!S21</f>
        <v>0</v>
      </c>
      <c r="G552" s="422">
        <f>'2021'!T21</f>
        <v>13</v>
      </c>
      <c r="H552" s="422">
        <f>'2021'!U21</f>
        <v>27</v>
      </c>
      <c r="I552" s="422">
        <f>'2021'!V21</f>
        <v>58</v>
      </c>
      <c r="J552" s="422">
        <f>'2021'!W21</f>
        <v>-31</v>
      </c>
      <c r="K552" s="422">
        <f>'2021'!X21</f>
        <v>15</v>
      </c>
    </row>
    <row r="553" spans="1:11" x14ac:dyDescent="0.25">
      <c r="A553" s="27" t="s">
        <v>701</v>
      </c>
      <c r="B553" s="422">
        <f>'2021'!N22</f>
        <v>13</v>
      </c>
      <c r="C553" s="422" t="str">
        <f>'2021'!P22</f>
        <v>Bomb</v>
      </c>
      <c r="D553" s="422">
        <f>'2021'!Q22</f>
        <v>20</v>
      </c>
      <c r="E553" s="422">
        <f>'2021'!R22</f>
        <v>11</v>
      </c>
      <c r="F553" s="422">
        <f>'2021'!S22</f>
        <v>3</v>
      </c>
      <c r="G553" s="422">
        <f>'2021'!T22</f>
        <v>6</v>
      </c>
      <c r="H553" s="422">
        <f>'2021'!U22</f>
        <v>39</v>
      </c>
      <c r="I553" s="422">
        <f>'2021'!V22</f>
        <v>26</v>
      </c>
      <c r="J553" s="422">
        <f>'2021'!W22</f>
        <v>13</v>
      </c>
      <c r="K553" s="422">
        <f>'2021'!X22</f>
        <v>36</v>
      </c>
    </row>
    <row r="554" spans="1:11" x14ac:dyDescent="0.25">
      <c r="A554" s="27" t="s">
        <v>701</v>
      </c>
      <c r="B554" s="422">
        <f>'2021'!N23</f>
        <v>14</v>
      </c>
      <c r="C554" s="422" t="str">
        <f>'2021'!P23</f>
        <v>AndYpsilon</v>
      </c>
      <c r="D554" s="422">
        <f>'2021'!Q23</f>
        <v>18</v>
      </c>
      <c r="E554" s="422">
        <f>'2021'!R23</f>
        <v>7</v>
      </c>
      <c r="F554" s="422">
        <f>'2021'!S23</f>
        <v>3</v>
      </c>
      <c r="G554" s="422">
        <f>'2021'!T23</f>
        <v>8</v>
      </c>
      <c r="H554" s="422">
        <f>'2021'!U23</f>
        <v>41</v>
      </c>
      <c r="I554" s="422">
        <f>'2021'!V23</f>
        <v>38</v>
      </c>
      <c r="J554" s="422">
        <f>'2021'!W23</f>
        <v>3</v>
      </c>
      <c r="K554" s="422">
        <f>'2021'!X23</f>
        <v>24</v>
      </c>
    </row>
    <row r="555" spans="1:11" x14ac:dyDescent="0.25">
      <c r="A555" s="27" t="s">
        <v>701</v>
      </c>
      <c r="B555" s="422">
        <f>'2021'!N24</f>
        <v>15</v>
      </c>
      <c r="C555" s="422" t="str">
        <f>'2021'!P24</f>
        <v>cinek</v>
      </c>
      <c r="D555" s="422">
        <f>'2021'!Q24</f>
        <v>20</v>
      </c>
      <c r="E555" s="422">
        <f>'2021'!R24</f>
        <v>7</v>
      </c>
      <c r="F555" s="422">
        <f>'2021'!S24</f>
        <v>4</v>
      </c>
      <c r="G555" s="422">
        <f>'2021'!T24</f>
        <v>9</v>
      </c>
      <c r="H555" s="422">
        <f>'2021'!U24</f>
        <v>41</v>
      </c>
      <c r="I555" s="422">
        <f>'2021'!V24</f>
        <v>41</v>
      </c>
      <c r="J555" s="422">
        <f>'2021'!W24</f>
        <v>0</v>
      </c>
      <c r="K555" s="422">
        <f>'2021'!X24</f>
        <v>25</v>
      </c>
    </row>
    <row r="556" spans="1:11" x14ac:dyDescent="0.25">
      <c r="A556" s="27" t="s">
        <v>701</v>
      </c>
      <c r="B556" s="422">
        <f>'2021'!N25</f>
        <v>16</v>
      </c>
      <c r="C556" s="422" t="str">
        <f>'2021'!P25</f>
        <v>Paider</v>
      </c>
      <c r="D556" s="422">
        <f>'2021'!Q25</f>
        <v>18</v>
      </c>
      <c r="E556" s="422">
        <f>'2021'!R25</f>
        <v>5</v>
      </c>
      <c r="F556" s="422">
        <f>'2021'!S25</f>
        <v>5</v>
      </c>
      <c r="G556" s="422">
        <f>'2021'!T25</f>
        <v>8</v>
      </c>
      <c r="H556" s="422">
        <f>'2021'!U25</f>
        <v>24</v>
      </c>
      <c r="I556" s="422">
        <f>'2021'!V25</f>
        <v>48</v>
      </c>
      <c r="J556" s="422">
        <f>'2021'!W25</f>
        <v>-24</v>
      </c>
      <c r="K556" s="422">
        <f>'2021'!X25</f>
        <v>20</v>
      </c>
    </row>
    <row r="557" spans="1:11" x14ac:dyDescent="0.25">
      <c r="A557" s="27" t="s">
        <v>701</v>
      </c>
      <c r="B557" s="422">
        <f>'2021'!N26</f>
        <v>17</v>
      </c>
      <c r="C557" s="422" t="str">
        <f>'2021'!P26</f>
        <v>EMPI</v>
      </c>
      <c r="D557" s="422">
        <f>'2021'!Q26</f>
        <v>24</v>
      </c>
      <c r="E557" s="422">
        <f>'2021'!R26</f>
        <v>8</v>
      </c>
      <c r="F557" s="422">
        <f>'2021'!S26</f>
        <v>5</v>
      </c>
      <c r="G557" s="422">
        <f>'2021'!T26</f>
        <v>11</v>
      </c>
      <c r="H557" s="422">
        <f>'2021'!U26</f>
        <v>39</v>
      </c>
      <c r="I557" s="422">
        <f>'2021'!V26</f>
        <v>53</v>
      </c>
      <c r="J557" s="422">
        <f>'2021'!W26</f>
        <v>-14</v>
      </c>
      <c r="K557" s="422">
        <f>'2021'!X26</f>
        <v>29</v>
      </c>
    </row>
    <row r="558" spans="1:11" x14ac:dyDescent="0.25">
      <c r="A558" s="27" t="s">
        <v>701</v>
      </c>
      <c r="B558" s="422">
        <f>'2021'!N27</f>
        <v>18</v>
      </c>
      <c r="C558" s="422" t="str">
        <f>'2021'!P27</f>
        <v>romaneq</v>
      </c>
      <c r="D558" s="422">
        <f>'2021'!Q27</f>
        <v>22</v>
      </c>
      <c r="E558" s="422">
        <f>'2021'!R27</f>
        <v>8</v>
      </c>
      <c r="F558" s="422">
        <f>'2021'!S27</f>
        <v>3</v>
      </c>
      <c r="G558" s="422">
        <f>'2021'!T27</f>
        <v>11</v>
      </c>
      <c r="H558" s="422">
        <f>'2021'!U27</f>
        <v>34</v>
      </c>
      <c r="I558" s="422">
        <f>'2021'!V27</f>
        <v>45</v>
      </c>
      <c r="J558" s="422">
        <f>'2021'!W27</f>
        <v>-11</v>
      </c>
      <c r="K558" s="422">
        <f>'2021'!X27</f>
        <v>27</v>
      </c>
    </row>
    <row r="559" spans="1:11" x14ac:dyDescent="0.25">
      <c r="A559" s="27" t="s">
        <v>701</v>
      </c>
      <c r="B559" s="422">
        <f>'2021'!N28</f>
        <v>19</v>
      </c>
      <c r="C559" s="422" t="str">
        <f>'2021'!P28</f>
        <v>Leoninho</v>
      </c>
      <c r="D559" s="422">
        <f>'2021'!Q28</f>
        <v>20</v>
      </c>
      <c r="E559" s="422">
        <f>'2021'!R28</f>
        <v>7</v>
      </c>
      <c r="F559" s="422">
        <f>'2021'!S28</f>
        <v>7</v>
      </c>
      <c r="G559" s="422">
        <f>'2021'!T28</f>
        <v>6</v>
      </c>
      <c r="H559" s="422">
        <f>'2021'!U28</f>
        <v>48</v>
      </c>
      <c r="I559" s="422">
        <f>'2021'!V28</f>
        <v>43</v>
      </c>
      <c r="J559" s="422">
        <f>'2021'!W28</f>
        <v>5</v>
      </c>
      <c r="K559" s="422">
        <f>'2021'!X28</f>
        <v>28</v>
      </c>
    </row>
    <row r="560" spans="1:11" x14ac:dyDescent="0.25">
      <c r="A560" s="27" t="s">
        <v>701</v>
      </c>
      <c r="B560" s="422">
        <f>'2021'!N29</f>
        <v>20</v>
      </c>
      <c r="C560" s="422" t="str">
        <f>'2021'!P29</f>
        <v>FRK Pawel</v>
      </c>
      <c r="D560" s="422">
        <f>'2021'!Q29</f>
        <v>22</v>
      </c>
      <c r="E560" s="422">
        <f>'2021'!R29</f>
        <v>8</v>
      </c>
      <c r="F560" s="422">
        <f>'2021'!S29</f>
        <v>4</v>
      </c>
      <c r="G560" s="422">
        <f>'2021'!T29</f>
        <v>10</v>
      </c>
      <c r="H560" s="422">
        <f>'2021'!U29</f>
        <v>30</v>
      </c>
      <c r="I560" s="422">
        <f>'2021'!V29</f>
        <v>42</v>
      </c>
      <c r="J560" s="422">
        <f>'2021'!W29</f>
        <v>-12</v>
      </c>
      <c r="K560" s="422">
        <f>'2021'!X29</f>
        <v>28</v>
      </c>
    </row>
    <row r="561" spans="1:11" x14ac:dyDescent="0.25">
      <c r="A561" s="27" t="s">
        <v>701</v>
      </c>
      <c r="B561" s="422">
        <f>'2021'!N30</f>
        <v>21</v>
      </c>
      <c r="C561" s="422" t="str">
        <f>'2021'!P30</f>
        <v>Fifko</v>
      </c>
      <c r="D561" s="422">
        <f>'2021'!Q30</f>
        <v>20</v>
      </c>
      <c r="E561" s="422">
        <f>'2021'!R30</f>
        <v>6</v>
      </c>
      <c r="F561" s="422">
        <f>'2021'!S30</f>
        <v>5</v>
      </c>
      <c r="G561" s="422">
        <f>'2021'!T30</f>
        <v>9</v>
      </c>
      <c r="H561" s="422">
        <f>'2021'!U30</f>
        <v>38</v>
      </c>
      <c r="I561" s="422">
        <f>'2021'!V30</f>
        <v>43</v>
      </c>
      <c r="J561" s="422">
        <f>'2021'!W30</f>
        <v>-5</v>
      </c>
      <c r="K561" s="422">
        <f>'2021'!X30</f>
        <v>23</v>
      </c>
    </row>
    <row r="562" spans="1:11" x14ac:dyDescent="0.25">
      <c r="A562" s="27" t="s">
        <v>701</v>
      </c>
      <c r="B562" s="422">
        <f>'2021'!N31</f>
        <v>22</v>
      </c>
      <c r="C562" s="422" t="str">
        <f>'2021'!P31</f>
        <v>Nepus</v>
      </c>
      <c r="D562" s="422">
        <f>'2021'!Q31</f>
        <v>18</v>
      </c>
      <c r="E562" s="422">
        <f>'2021'!R31</f>
        <v>6</v>
      </c>
      <c r="F562" s="422">
        <f>'2021'!S31</f>
        <v>2</v>
      </c>
      <c r="G562" s="422">
        <f>'2021'!T31</f>
        <v>10</v>
      </c>
      <c r="H562" s="422">
        <f>'2021'!U31</f>
        <v>33</v>
      </c>
      <c r="I562" s="422">
        <f>'2021'!V31</f>
        <v>39</v>
      </c>
      <c r="J562" s="422">
        <f>'2021'!W31</f>
        <v>-6</v>
      </c>
      <c r="K562" s="422">
        <f>'2021'!X31</f>
        <v>20</v>
      </c>
    </row>
    <row r="563" spans="1:11" x14ac:dyDescent="0.25">
      <c r="A563" s="27" t="s">
        <v>701</v>
      </c>
      <c r="B563" s="422">
        <f>'2021'!N32</f>
        <v>23</v>
      </c>
      <c r="C563" s="422" t="str">
        <f>'2021'!P32</f>
        <v>Mozg</v>
      </c>
      <c r="D563" s="422">
        <f>'2021'!Q32</f>
        <v>18</v>
      </c>
      <c r="E563" s="422">
        <f>'2021'!R32</f>
        <v>4</v>
      </c>
      <c r="F563" s="422">
        <f>'2021'!S32</f>
        <v>1</v>
      </c>
      <c r="G563" s="422">
        <f>'2021'!T32</f>
        <v>13</v>
      </c>
      <c r="H563" s="422">
        <f>'2021'!U32</f>
        <v>23</v>
      </c>
      <c r="I563" s="422">
        <f>'2021'!V32</f>
        <v>48</v>
      </c>
      <c r="J563" s="422">
        <f>'2021'!W32</f>
        <v>-25</v>
      </c>
      <c r="K563" s="422">
        <f>'2021'!X32</f>
        <v>13</v>
      </c>
    </row>
    <row r="564" spans="1:11" x14ac:dyDescent="0.25">
      <c r="A564" s="27" t="s">
        <v>701</v>
      </c>
      <c r="B564" s="422">
        <f>'2021'!N33</f>
        <v>24</v>
      </c>
      <c r="C564" s="422" t="str">
        <f>'2021'!P33</f>
        <v>dior</v>
      </c>
      <c r="D564" s="422">
        <f>'2021'!Q33</f>
        <v>20</v>
      </c>
      <c r="E564" s="422">
        <f>'2021'!R33</f>
        <v>3</v>
      </c>
      <c r="F564" s="422">
        <f>'2021'!S33</f>
        <v>4</v>
      </c>
      <c r="G564" s="422">
        <f>'2021'!T33</f>
        <v>13</v>
      </c>
      <c r="H564" s="422">
        <f>'2021'!U33</f>
        <v>23</v>
      </c>
      <c r="I564" s="422">
        <f>'2021'!V33</f>
        <v>56</v>
      </c>
      <c r="J564" s="422">
        <f>'2021'!W33</f>
        <v>-33</v>
      </c>
      <c r="K564" s="422">
        <f>'2021'!X33</f>
        <v>13</v>
      </c>
    </row>
    <row r="565" spans="1:11" x14ac:dyDescent="0.25">
      <c r="A565" s="27" t="s">
        <v>701</v>
      </c>
      <c r="B565" s="422">
        <f>'2021'!N34</f>
        <v>25</v>
      </c>
      <c r="C565" s="422" t="str">
        <f>'2021'!P34</f>
        <v>Klinki</v>
      </c>
      <c r="D565" s="422">
        <f>'2021'!Q34</f>
        <v>20</v>
      </c>
      <c r="E565" s="422">
        <f>'2021'!R34</f>
        <v>3</v>
      </c>
      <c r="F565" s="422">
        <f>'2021'!S34</f>
        <v>3</v>
      </c>
      <c r="G565" s="422">
        <f>'2021'!T34</f>
        <v>14</v>
      </c>
      <c r="H565" s="422">
        <f>'2021'!U34</f>
        <v>18</v>
      </c>
      <c r="I565" s="422">
        <f>'2021'!V34</f>
        <v>46</v>
      </c>
      <c r="J565" s="422">
        <f>'2021'!W34</f>
        <v>-28</v>
      </c>
      <c r="K565" s="422">
        <f>'2021'!X34</f>
        <v>12</v>
      </c>
    </row>
    <row r="566" spans="1:11" x14ac:dyDescent="0.25">
      <c r="A566" s="27" t="s">
        <v>701</v>
      </c>
      <c r="B566" s="422">
        <f>'2021'!N35</f>
        <v>26</v>
      </c>
      <c r="C566" s="422" t="str">
        <f>'2021'!P35</f>
        <v>Romanista</v>
      </c>
      <c r="D566" s="422">
        <f>'2021'!Q35</f>
        <v>20</v>
      </c>
      <c r="E566" s="422">
        <f>'2021'!R35</f>
        <v>2</v>
      </c>
      <c r="F566" s="422">
        <f>'2021'!S35</f>
        <v>3</v>
      </c>
      <c r="G566" s="422">
        <f>'2021'!T35</f>
        <v>15</v>
      </c>
      <c r="H566" s="422">
        <f>'2021'!U35</f>
        <v>18</v>
      </c>
      <c r="I566" s="422">
        <f>'2021'!V35</f>
        <v>60</v>
      </c>
      <c r="J566" s="422">
        <f>'2021'!W35</f>
        <v>-42</v>
      </c>
      <c r="K566" s="422">
        <f>'2021'!X35</f>
        <v>9</v>
      </c>
    </row>
  </sheetData>
  <autoFilter ref="A2:K566" xr:uid="{00000000-0009-0000-0000-000019000000}"/>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B1:AB47"/>
  <sheetViews>
    <sheetView workbookViewId="0">
      <selection activeCell="F2" sqref="F2:F45"/>
    </sheetView>
  </sheetViews>
  <sheetFormatPr defaultRowHeight="13.2" x14ac:dyDescent="0.25"/>
  <cols>
    <col min="2" max="2" width="13.6640625" style="28" bestFit="1" customWidth="1"/>
    <col min="3" max="6" width="10.6640625" style="28" customWidth="1"/>
    <col min="7" max="7" width="8.88671875" style="28"/>
    <col min="8" max="8" width="13.6640625" style="28" bestFit="1" customWidth="1"/>
    <col min="9" max="11" width="8.88671875" style="28"/>
    <col min="12" max="12" width="13.6640625" bestFit="1" customWidth="1"/>
    <col min="13" max="13" width="8.109375" bestFit="1" customWidth="1"/>
    <col min="14" max="14" width="10.5546875" bestFit="1" customWidth="1"/>
    <col min="15" max="16" width="12" bestFit="1" customWidth="1"/>
    <col min="17" max="17" width="8.109375" bestFit="1" customWidth="1"/>
    <col min="18" max="18" width="10" bestFit="1" customWidth="1"/>
    <col min="19" max="19" width="5.33203125" bestFit="1" customWidth="1"/>
    <col min="20" max="20" width="10.109375" bestFit="1" customWidth="1"/>
    <col min="21" max="21" width="10" bestFit="1" customWidth="1"/>
    <col min="22" max="22" width="10.109375" bestFit="1" customWidth="1"/>
  </cols>
  <sheetData>
    <row r="1" spans="2:28" x14ac:dyDescent="0.25">
      <c r="B1" s="28" t="s">
        <v>42</v>
      </c>
      <c r="C1" s="28" t="s">
        <v>346</v>
      </c>
      <c r="D1" s="28" t="s">
        <v>65</v>
      </c>
      <c r="E1" s="28" t="s">
        <v>347</v>
      </c>
      <c r="F1" s="28" t="s">
        <v>348</v>
      </c>
      <c r="H1" s="28" t="s">
        <v>42</v>
      </c>
      <c r="I1" s="28" t="s">
        <v>350</v>
      </c>
      <c r="J1" s="28" t="s">
        <v>351</v>
      </c>
      <c r="K1" s="28" t="s">
        <v>66</v>
      </c>
    </row>
    <row r="2" spans="2:28" x14ac:dyDescent="0.25">
      <c r="B2" s="28" t="s">
        <v>132</v>
      </c>
      <c r="C2" s="28">
        <v>6</v>
      </c>
      <c r="D2" s="28">
        <v>8</v>
      </c>
      <c r="E2" s="28">
        <v>9</v>
      </c>
      <c r="F2" s="28">
        <v>11</v>
      </c>
      <c r="H2" s="422" t="s">
        <v>132</v>
      </c>
      <c r="I2" s="422">
        <v>6</v>
      </c>
      <c r="J2" s="422">
        <v>2</v>
      </c>
      <c r="K2" s="422">
        <v>1</v>
      </c>
      <c r="M2" s="28"/>
      <c r="N2" s="28"/>
      <c r="O2" s="28"/>
      <c r="P2" s="28"/>
    </row>
    <row r="3" spans="2:28" x14ac:dyDescent="0.25">
      <c r="B3" s="28" t="s">
        <v>59</v>
      </c>
      <c r="C3" s="28">
        <v>3</v>
      </c>
      <c r="D3" s="28">
        <v>4</v>
      </c>
      <c r="E3" s="28">
        <v>6</v>
      </c>
      <c r="F3" s="28">
        <v>8</v>
      </c>
      <c r="H3" s="422" t="s">
        <v>59</v>
      </c>
      <c r="I3" s="422">
        <v>3</v>
      </c>
      <c r="J3" s="422">
        <v>1</v>
      </c>
      <c r="K3" s="422">
        <v>2</v>
      </c>
      <c r="M3" s="28" t="s">
        <v>44</v>
      </c>
      <c r="N3" s="273" t="s">
        <v>38</v>
      </c>
      <c r="O3" s="273" t="s">
        <v>36</v>
      </c>
      <c r="P3" s="285" t="s">
        <v>59</v>
      </c>
      <c r="Q3" s="273" t="s">
        <v>85</v>
      </c>
      <c r="R3" s="273" t="s">
        <v>79</v>
      </c>
      <c r="S3" s="284" t="s">
        <v>59</v>
      </c>
      <c r="T3" t="s">
        <v>123</v>
      </c>
      <c r="U3" s="286" t="s">
        <v>80</v>
      </c>
      <c r="V3" s="284" t="s">
        <v>59</v>
      </c>
      <c r="W3" t="s">
        <v>139</v>
      </c>
      <c r="X3" t="s">
        <v>119</v>
      </c>
      <c r="Y3" s="286" t="s">
        <v>80</v>
      </c>
      <c r="Z3" s="286" t="s">
        <v>80</v>
      </c>
      <c r="AA3" t="s">
        <v>83</v>
      </c>
      <c r="AB3" s="28">
        <v>3</v>
      </c>
    </row>
    <row r="4" spans="2:28" x14ac:dyDescent="0.25">
      <c r="B4" s="28" t="s">
        <v>139</v>
      </c>
      <c r="C4" s="28">
        <v>2</v>
      </c>
      <c r="D4" s="28">
        <v>4</v>
      </c>
      <c r="E4" s="28">
        <v>4</v>
      </c>
      <c r="F4" s="28">
        <v>6</v>
      </c>
      <c r="H4" s="28" t="s">
        <v>139</v>
      </c>
      <c r="I4" s="28">
        <v>2</v>
      </c>
      <c r="J4" s="28">
        <v>2</v>
      </c>
      <c r="M4" s="28"/>
      <c r="N4" s="273"/>
      <c r="O4" s="273"/>
      <c r="P4" s="273"/>
      <c r="Q4" s="273"/>
      <c r="R4" s="273"/>
    </row>
    <row r="5" spans="2:28" x14ac:dyDescent="0.25">
      <c r="B5" s="28" t="s">
        <v>80</v>
      </c>
      <c r="C5" s="28">
        <v>2</v>
      </c>
      <c r="D5" s="28">
        <v>3</v>
      </c>
      <c r="E5" s="28">
        <v>6</v>
      </c>
      <c r="F5" s="28">
        <v>13</v>
      </c>
      <c r="H5" s="422" t="s">
        <v>80</v>
      </c>
      <c r="I5" s="422">
        <v>2</v>
      </c>
      <c r="J5" s="422">
        <v>1</v>
      </c>
      <c r="K5" s="422">
        <v>2</v>
      </c>
      <c r="M5" s="28" t="s">
        <v>43</v>
      </c>
      <c r="N5" s="273" t="s">
        <v>35</v>
      </c>
      <c r="O5" s="273" t="s">
        <v>36</v>
      </c>
      <c r="P5" s="273" t="s">
        <v>41</v>
      </c>
      <c r="Q5" s="273" t="s">
        <v>79</v>
      </c>
      <c r="R5" s="273" t="s">
        <v>59</v>
      </c>
      <c r="S5" t="s">
        <v>117</v>
      </c>
      <c r="T5" t="s">
        <v>110</v>
      </c>
      <c r="U5" s="284" t="s">
        <v>132</v>
      </c>
      <c r="V5" t="s">
        <v>83</v>
      </c>
      <c r="W5" s="284" t="s">
        <v>132</v>
      </c>
      <c r="X5" t="s">
        <v>139</v>
      </c>
      <c r="Y5" t="s">
        <v>156</v>
      </c>
      <c r="Z5" s="284" t="s">
        <v>132</v>
      </c>
      <c r="AA5" s="284" t="s">
        <v>132</v>
      </c>
      <c r="AB5" s="28">
        <v>4</v>
      </c>
    </row>
    <row r="6" spans="2:28" x14ac:dyDescent="0.25">
      <c r="B6" s="28" t="s">
        <v>85</v>
      </c>
      <c r="C6" s="28">
        <v>1</v>
      </c>
      <c r="D6" s="28">
        <v>2</v>
      </c>
      <c r="E6" s="28">
        <v>5</v>
      </c>
      <c r="F6" s="28">
        <v>7</v>
      </c>
      <c r="H6" s="422" t="s">
        <v>36</v>
      </c>
      <c r="I6" s="422">
        <v>1</v>
      </c>
      <c r="J6" s="422">
        <v>2</v>
      </c>
      <c r="K6" s="422"/>
      <c r="M6" s="28"/>
      <c r="N6" s="273"/>
      <c r="O6" s="273"/>
      <c r="P6" s="273"/>
      <c r="Q6" s="273"/>
      <c r="R6" s="273"/>
      <c r="V6" t="s">
        <v>80</v>
      </c>
    </row>
    <row r="7" spans="2:28" x14ac:dyDescent="0.25">
      <c r="B7" s="28" t="s">
        <v>83</v>
      </c>
      <c r="C7" s="28">
        <v>1</v>
      </c>
      <c r="D7" s="28">
        <v>2</v>
      </c>
      <c r="E7" s="28">
        <v>4</v>
      </c>
      <c r="F7" s="28">
        <v>8</v>
      </c>
      <c r="H7" s="422" t="s">
        <v>85</v>
      </c>
      <c r="I7" s="422">
        <v>1</v>
      </c>
      <c r="J7" s="422">
        <v>1</v>
      </c>
      <c r="K7" s="422">
        <v>2</v>
      </c>
      <c r="M7" s="28" t="s">
        <v>352</v>
      </c>
      <c r="N7" s="273" t="s">
        <v>38</v>
      </c>
      <c r="O7" s="273" t="s">
        <v>36</v>
      </c>
      <c r="P7" s="285" t="s">
        <v>59</v>
      </c>
      <c r="Q7" s="273" t="s">
        <v>79</v>
      </c>
      <c r="R7" s="273" t="s">
        <v>84</v>
      </c>
      <c r="S7" s="284" t="s">
        <v>59</v>
      </c>
      <c r="T7" t="s">
        <v>119</v>
      </c>
      <c r="U7" t="s">
        <v>110</v>
      </c>
      <c r="V7" s="286" t="s">
        <v>80</v>
      </c>
      <c r="W7" t="s">
        <v>139</v>
      </c>
      <c r="X7" t="s">
        <v>139</v>
      </c>
      <c r="Y7" t="s">
        <v>83</v>
      </c>
      <c r="Z7" s="286" t="s">
        <v>80</v>
      </c>
      <c r="AA7" t="s">
        <v>156</v>
      </c>
      <c r="AB7" s="28">
        <v>3</v>
      </c>
    </row>
    <row r="8" spans="2:28" x14ac:dyDescent="0.25">
      <c r="B8" s="28" t="s">
        <v>131</v>
      </c>
      <c r="C8" s="28">
        <v>1</v>
      </c>
      <c r="D8" s="28">
        <v>1</v>
      </c>
      <c r="E8" s="28">
        <v>1</v>
      </c>
      <c r="F8" s="28">
        <v>2</v>
      </c>
      <c r="H8" s="422" t="s">
        <v>83</v>
      </c>
      <c r="I8" s="422">
        <v>1</v>
      </c>
      <c r="J8" s="422">
        <v>1</v>
      </c>
      <c r="K8" s="422">
        <v>2</v>
      </c>
      <c r="M8" s="28"/>
      <c r="N8" s="273"/>
      <c r="O8" s="273"/>
      <c r="P8" s="273"/>
      <c r="Q8" s="285" t="s">
        <v>59</v>
      </c>
      <c r="R8" s="273" t="s">
        <v>79</v>
      </c>
      <c r="T8" s="286" t="s">
        <v>80</v>
      </c>
      <c r="X8" t="s">
        <v>93</v>
      </c>
    </row>
    <row r="9" spans="2:28" x14ac:dyDescent="0.25">
      <c r="B9" s="28" t="s">
        <v>110</v>
      </c>
      <c r="D9" s="28">
        <v>2</v>
      </c>
      <c r="E9" s="28">
        <v>8</v>
      </c>
      <c r="F9" s="28">
        <v>9</v>
      </c>
      <c r="H9" s="28" t="s">
        <v>35</v>
      </c>
      <c r="I9" s="28">
        <v>1</v>
      </c>
      <c r="K9" s="28">
        <v>1</v>
      </c>
      <c r="M9" s="28"/>
      <c r="N9" s="273"/>
      <c r="O9" s="273"/>
      <c r="P9" s="273"/>
      <c r="Q9" s="273" t="s">
        <v>61</v>
      </c>
      <c r="R9" s="273"/>
      <c r="T9" t="s">
        <v>123</v>
      </c>
      <c r="X9" t="s">
        <v>119</v>
      </c>
    </row>
    <row r="10" spans="2:28" x14ac:dyDescent="0.25">
      <c r="B10" s="28" t="s">
        <v>126</v>
      </c>
      <c r="D10" s="28">
        <v>1</v>
      </c>
      <c r="E10" s="28">
        <v>2</v>
      </c>
      <c r="F10" s="28">
        <v>5</v>
      </c>
      <c r="H10" s="28" t="s">
        <v>131</v>
      </c>
      <c r="I10" s="28">
        <v>1</v>
      </c>
      <c r="M10" s="28"/>
      <c r="N10" s="28"/>
      <c r="O10" s="28"/>
      <c r="P10" s="28"/>
      <c r="T10" t="s">
        <v>253</v>
      </c>
    </row>
    <row r="11" spans="2:28" x14ac:dyDescent="0.25">
      <c r="B11" s="28" t="s">
        <v>119</v>
      </c>
      <c r="D11" s="28">
        <v>1</v>
      </c>
      <c r="E11" s="28">
        <v>1</v>
      </c>
      <c r="F11" s="28">
        <v>3</v>
      </c>
      <c r="H11" s="28" t="s">
        <v>110</v>
      </c>
      <c r="J11" s="28">
        <v>2</v>
      </c>
      <c r="K11" s="28">
        <v>2</v>
      </c>
    </row>
    <row r="12" spans="2:28" x14ac:dyDescent="0.25">
      <c r="B12" s="28" t="s">
        <v>36</v>
      </c>
      <c r="D12" s="28">
        <v>1</v>
      </c>
      <c r="E12" s="28">
        <v>1</v>
      </c>
      <c r="F12" s="28">
        <v>3</v>
      </c>
      <c r="H12" s="28" t="s">
        <v>119</v>
      </c>
      <c r="J12" s="28">
        <v>1</v>
      </c>
    </row>
    <row r="13" spans="2:28" x14ac:dyDescent="0.25">
      <c r="B13" s="28" t="s">
        <v>79</v>
      </c>
      <c r="D13" s="28">
        <v>1</v>
      </c>
      <c r="E13" s="28">
        <v>1</v>
      </c>
      <c r="F13" s="28">
        <v>2</v>
      </c>
      <c r="H13" s="28" t="s">
        <v>163</v>
      </c>
      <c r="J13" s="28">
        <v>1</v>
      </c>
    </row>
    <row r="14" spans="2:28" x14ac:dyDescent="0.25">
      <c r="B14" s="28" t="s">
        <v>163</v>
      </c>
      <c r="D14" s="28">
        <v>1</v>
      </c>
      <c r="E14" s="28">
        <v>1</v>
      </c>
      <c r="F14" s="28">
        <v>1</v>
      </c>
      <c r="H14" s="28" t="s">
        <v>79</v>
      </c>
      <c r="J14" s="28">
        <v>1</v>
      </c>
    </row>
    <row r="15" spans="2:28" x14ac:dyDescent="0.25">
      <c r="B15" s="28" t="s">
        <v>305</v>
      </c>
      <c r="D15" s="28">
        <v>1</v>
      </c>
      <c r="E15" s="28">
        <v>1</v>
      </c>
      <c r="F15" s="28">
        <v>2</v>
      </c>
      <c r="H15" s="28" t="s">
        <v>38</v>
      </c>
      <c r="J15" s="28">
        <v>1</v>
      </c>
    </row>
    <row r="16" spans="2:28" x14ac:dyDescent="0.25">
      <c r="B16" s="422" t="s">
        <v>151</v>
      </c>
      <c r="C16" s="422"/>
      <c r="D16" s="422"/>
      <c r="E16" s="422">
        <v>3</v>
      </c>
      <c r="F16" s="422">
        <v>5</v>
      </c>
      <c r="H16" s="28" t="s">
        <v>126</v>
      </c>
      <c r="J16" s="28">
        <v>1</v>
      </c>
    </row>
    <row r="17" spans="2:11" x14ac:dyDescent="0.25">
      <c r="B17" s="422" t="s">
        <v>94</v>
      </c>
      <c r="C17" s="422"/>
      <c r="D17" s="422"/>
      <c r="E17" s="422">
        <v>2</v>
      </c>
      <c r="F17" s="422">
        <v>5</v>
      </c>
      <c r="H17" s="28" t="s">
        <v>305</v>
      </c>
      <c r="K17" s="28">
        <v>1</v>
      </c>
    </row>
    <row r="18" spans="2:11" x14ac:dyDescent="0.25">
      <c r="B18" s="422" t="s">
        <v>92</v>
      </c>
      <c r="C18" s="422"/>
      <c r="D18" s="422"/>
      <c r="E18" s="422">
        <v>2</v>
      </c>
      <c r="F18" s="422">
        <v>2</v>
      </c>
      <c r="H18" s="422" t="s">
        <v>151</v>
      </c>
      <c r="I18" s="422"/>
      <c r="J18" s="422"/>
      <c r="K18" s="422">
        <v>1</v>
      </c>
    </row>
    <row r="19" spans="2:11" x14ac:dyDescent="0.25">
      <c r="B19" s="422" t="s">
        <v>61</v>
      </c>
      <c r="C19" s="422"/>
      <c r="D19" s="422"/>
      <c r="E19" s="422">
        <v>2</v>
      </c>
      <c r="F19" s="422">
        <v>2</v>
      </c>
      <c r="H19" s="422" t="s">
        <v>294</v>
      </c>
      <c r="I19" s="422"/>
      <c r="J19" s="422"/>
      <c r="K19" s="422">
        <v>1</v>
      </c>
    </row>
    <row r="20" spans="2:11" x14ac:dyDescent="0.25">
      <c r="B20" s="28" t="s">
        <v>123</v>
      </c>
      <c r="E20" s="28">
        <v>1</v>
      </c>
      <c r="F20" s="28">
        <v>2</v>
      </c>
      <c r="H20" s="422" t="s">
        <v>60</v>
      </c>
      <c r="I20" s="422"/>
      <c r="J20" s="422"/>
      <c r="K20" s="422">
        <v>1</v>
      </c>
    </row>
    <row r="21" spans="2:11" x14ac:dyDescent="0.25">
      <c r="B21" s="28" t="s">
        <v>60</v>
      </c>
      <c r="E21" s="28">
        <v>1</v>
      </c>
      <c r="F21" s="28">
        <v>1</v>
      </c>
      <c r="H21" s="422" t="s">
        <v>37</v>
      </c>
      <c r="I21" s="422"/>
      <c r="J21" s="422"/>
      <c r="K21" s="422">
        <v>1</v>
      </c>
    </row>
    <row r="22" spans="2:11" x14ac:dyDescent="0.25">
      <c r="B22" s="28" t="s">
        <v>81</v>
      </c>
      <c r="E22" s="28">
        <v>1</v>
      </c>
      <c r="F22" s="28">
        <v>1</v>
      </c>
      <c r="H22" s="422" t="s">
        <v>123</v>
      </c>
      <c r="I22" s="422"/>
      <c r="J22" s="422"/>
      <c r="K22" s="422">
        <v>1</v>
      </c>
    </row>
    <row r="23" spans="2:11" x14ac:dyDescent="0.25">
      <c r="B23" s="28" t="s">
        <v>97</v>
      </c>
      <c r="E23" s="28">
        <v>1</v>
      </c>
      <c r="F23" s="28">
        <v>1</v>
      </c>
      <c r="G23" s="422"/>
      <c r="H23" s="422" t="s">
        <v>92</v>
      </c>
      <c r="I23" s="422"/>
      <c r="J23" s="422"/>
      <c r="K23" s="422">
        <v>1</v>
      </c>
    </row>
    <row r="24" spans="2:11" x14ac:dyDescent="0.25">
      <c r="B24" s="422" t="s">
        <v>294</v>
      </c>
      <c r="C24" s="422"/>
      <c r="D24" s="422"/>
      <c r="E24" s="422">
        <v>1</v>
      </c>
      <c r="F24" s="422">
        <v>1</v>
      </c>
      <c r="H24" s="422"/>
      <c r="I24" s="422"/>
      <c r="J24" s="422"/>
      <c r="K24" s="422"/>
    </row>
    <row r="25" spans="2:11" x14ac:dyDescent="0.25">
      <c r="B25" s="422" t="s">
        <v>93</v>
      </c>
      <c r="C25" s="422"/>
      <c r="D25" s="422"/>
      <c r="E25" s="422"/>
      <c r="F25" s="422">
        <v>3</v>
      </c>
    </row>
    <row r="26" spans="2:11" x14ac:dyDescent="0.25">
      <c r="B26" s="422" t="s">
        <v>178</v>
      </c>
      <c r="C26" s="422"/>
      <c r="D26" s="422"/>
      <c r="E26" s="422"/>
      <c r="F26" s="422">
        <v>2</v>
      </c>
      <c r="H26" s="422"/>
      <c r="I26" s="422"/>
      <c r="J26" s="422"/>
      <c r="K26" s="422"/>
    </row>
    <row r="27" spans="2:11" x14ac:dyDescent="0.25">
      <c r="B27" s="422" t="s">
        <v>156</v>
      </c>
      <c r="C27" s="422"/>
      <c r="D27" s="422"/>
      <c r="E27" s="422"/>
      <c r="F27" s="422">
        <v>2</v>
      </c>
      <c r="G27" s="422"/>
      <c r="H27" s="422"/>
      <c r="I27" s="422"/>
      <c r="J27" s="422"/>
      <c r="K27" s="422"/>
    </row>
    <row r="28" spans="2:11" x14ac:dyDescent="0.25">
      <c r="B28" s="422" t="s">
        <v>90</v>
      </c>
      <c r="C28" s="422"/>
      <c r="D28" s="422"/>
      <c r="E28" s="422"/>
      <c r="F28" s="422">
        <v>2</v>
      </c>
      <c r="G28" s="422"/>
      <c r="H28" s="422"/>
      <c r="I28" s="422"/>
      <c r="J28" s="422"/>
      <c r="K28" s="422"/>
    </row>
    <row r="29" spans="2:11" x14ac:dyDescent="0.25">
      <c r="B29" s="422" t="s">
        <v>64</v>
      </c>
      <c r="C29" s="422"/>
      <c r="D29" s="422"/>
      <c r="E29" s="422"/>
      <c r="F29" s="422">
        <v>2</v>
      </c>
      <c r="G29" s="422"/>
      <c r="H29" s="422"/>
      <c r="I29" s="422"/>
      <c r="J29" s="422"/>
      <c r="K29" s="422"/>
    </row>
    <row r="30" spans="2:11" x14ac:dyDescent="0.25">
      <c r="B30" s="422" t="s">
        <v>37</v>
      </c>
      <c r="C30" s="422"/>
      <c r="D30" s="422"/>
      <c r="E30" s="422"/>
      <c r="F30" s="422">
        <v>2</v>
      </c>
      <c r="G30" s="422"/>
      <c r="H30" s="422"/>
      <c r="I30" s="422"/>
      <c r="J30" s="422"/>
      <c r="K30" s="422"/>
    </row>
    <row r="31" spans="2:11" x14ac:dyDescent="0.25">
      <c r="B31" s="422" t="s">
        <v>174</v>
      </c>
      <c r="C31" s="422"/>
      <c r="D31" s="422"/>
      <c r="E31" s="422"/>
      <c r="F31" s="422">
        <v>1</v>
      </c>
      <c r="H31" s="422"/>
      <c r="I31" s="422"/>
      <c r="J31" s="422"/>
      <c r="K31" s="422"/>
    </row>
    <row r="32" spans="2:11" x14ac:dyDescent="0.25">
      <c r="B32" s="422" t="s">
        <v>170</v>
      </c>
      <c r="C32" s="422"/>
      <c r="D32" s="422"/>
      <c r="E32" s="422"/>
      <c r="F32" s="422">
        <v>1</v>
      </c>
    </row>
    <row r="33" spans="2:6" x14ac:dyDescent="0.25">
      <c r="B33" s="422" t="s">
        <v>636</v>
      </c>
      <c r="C33" s="422"/>
      <c r="D33" s="422"/>
      <c r="E33" s="422"/>
      <c r="F33" s="422">
        <v>1</v>
      </c>
    </row>
    <row r="34" spans="2:6" x14ac:dyDescent="0.25">
      <c r="B34" s="422" t="s">
        <v>167</v>
      </c>
      <c r="C34" s="422"/>
      <c r="D34" s="422"/>
      <c r="E34" s="422"/>
      <c r="F34" s="422">
        <v>1</v>
      </c>
    </row>
    <row r="35" spans="2:6" x14ac:dyDescent="0.25">
      <c r="B35" s="422" t="s">
        <v>349</v>
      </c>
      <c r="C35" s="422"/>
      <c r="D35" s="422"/>
      <c r="E35" s="422"/>
      <c r="F35" s="422">
        <v>1</v>
      </c>
    </row>
    <row r="36" spans="2:6" x14ac:dyDescent="0.25">
      <c r="B36" s="422" t="s">
        <v>82</v>
      </c>
      <c r="C36" s="422"/>
      <c r="D36" s="422"/>
      <c r="E36" s="422"/>
      <c r="F36" s="422">
        <v>1</v>
      </c>
    </row>
    <row r="37" spans="2:6" x14ac:dyDescent="0.25">
      <c r="B37" s="422" t="s">
        <v>87</v>
      </c>
      <c r="C37" s="422"/>
      <c r="D37" s="422"/>
      <c r="E37" s="422"/>
      <c r="F37" s="422">
        <v>1</v>
      </c>
    </row>
    <row r="38" spans="2:6" x14ac:dyDescent="0.25">
      <c r="B38" s="422" t="s">
        <v>84</v>
      </c>
      <c r="C38" s="422"/>
      <c r="D38" s="422"/>
      <c r="E38" s="422"/>
      <c r="F38" s="422">
        <v>1</v>
      </c>
    </row>
    <row r="39" spans="2:6" x14ac:dyDescent="0.25">
      <c r="B39" s="422" t="s">
        <v>168</v>
      </c>
      <c r="C39" s="422"/>
      <c r="D39" s="422"/>
      <c r="E39" s="422"/>
      <c r="F39" s="422">
        <v>1</v>
      </c>
    </row>
    <row r="40" spans="2:6" x14ac:dyDescent="0.25">
      <c r="B40" s="422" t="s">
        <v>41</v>
      </c>
      <c r="C40" s="422"/>
      <c r="D40" s="422"/>
      <c r="E40" s="422"/>
      <c r="F40" s="422">
        <v>1</v>
      </c>
    </row>
    <row r="41" spans="2:6" x14ac:dyDescent="0.25">
      <c r="B41" s="422" t="s">
        <v>254</v>
      </c>
      <c r="C41" s="422"/>
      <c r="D41" s="422"/>
      <c r="E41" s="422"/>
      <c r="F41" s="422">
        <v>1</v>
      </c>
    </row>
    <row r="42" spans="2:6" x14ac:dyDescent="0.25">
      <c r="B42" s="422" t="s">
        <v>231</v>
      </c>
      <c r="C42" s="422"/>
      <c r="D42" s="422"/>
      <c r="E42" s="422"/>
      <c r="F42" s="422">
        <v>1</v>
      </c>
    </row>
    <row r="43" spans="2:6" x14ac:dyDescent="0.25">
      <c r="B43" s="422" t="s">
        <v>62</v>
      </c>
      <c r="C43" s="422"/>
      <c r="D43" s="422"/>
      <c r="E43" s="422"/>
      <c r="F43" s="422">
        <v>1</v>
      </c>
    </row>
    <row r="44" spans="2:6" x14ac:dyDescent="0.25">
      <c r="B44" s="422" t="s">
        <v>63</v>
      </c>
      <c r="C44" s="422"/>
      <c r="D44" s="422"/>
      <c r="E44" s="422"/>
      <c r="F44" s="422">
        <v>1</v>
      </c>
    </row>
    <row r="45" spans="2:6" x14ac:dyDescent="0.25">
      <c r="B45" s="422" t="s">
        <v>253</v>
      </c>
      <c r="C45" s="422"/>
      <c r="D45" s="422"/>
      <c r="E45" s="422"/>
      <c r="F45" s="422">
        <v>1</v>
      </c>
    </row>
    <row r="47" spans="2:6" x14ac:dyDescent="0.25">
      <c r="B47" s="422"/>
      <c r="C47" s="422"/>
      <c r="D47" s="422"/>
      <c r="E47" s="422"/>
      <c r="F47" s="422"/>
    </row>
  </sheetData>
  <autoFilter ref="B1:F1" xr:uid="{D1633EBB-4CA5-41CF-9968-9BC9AD2E4E20}">
    <sortState xmlns:xlrd2="http://schemas.microsoft.com/office/spreadsheetml/2017/richdata2" ref="B2:F45">
      <sortCondition descending="1" ref="C1"/>
    </sortState>
  </autoFilter>
  <sortState xmlns:xlrd2="http://schemas.microsoft.com/office/spreadsheetml/2017/richdata2" ref="H2:K20">
    <sortCondition descending="1" ref="I2:I20"/>
    <sortCondition descending="1" ref="J2:J20"/>
    <sortCondition descending="1" ref="K2:K20"/>
    <sortCondition ref="H2:H20"/>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O183"/>
  <sheetViews>
    <sheetView workbookViewId="0"/>
  </sheetViews>
  <sheetFormatPr defaultRowHeight="13.2" x14ac:dyDescent="0.25"/>
  <cols>
    <col min="1" max="1" width="14.5546875" style="28" bestFit="1" customWidth="1"/>
    <col min="2" max="2" width="8" style="28" bestFit="1" customWidth="1"/>
    <col min="3" max="3" width="7.33203125" style="28" bestFit="1" customWidth="1"/>
    <col min="4" max="4" width="6.6640625" style="28" bestFit="1" customWidth="1"/>
    <col min="5" max="5" width="6.44140625" style="28" bestFit="1" customWidth="1"/>
    <col min="6" max="6" width="7.88671875" style="28" bestFit="1" customWidth="1"/>
    <col min="7" max="7" width="8" style="28" bestFit="1" customWidth="1"/>
    <col min="8" max="8" width="8.109375" style="28" bestFit="1" customWidth="1"/>
    <col min="9" max="9" width="8" style="28" bestFit="1" customWidth="1"/>
    <col min="10" max="14" width="8" style="28" customWidth="1"/>
  </cols>
  <sheetData>
    <row r="1" spans="1:15" x14ac:dyDescent="0.25">
      <c r="A1" s="28" t="s">
        <v>8</v>
      </c>
      <c r="B1" s="28" t="s">
        <v>28</v>
      </c>
      <c r="C1" s="28" t="s">
        <v>3</v>
      </c>
      <c r="D1" s="28" t="s">
        <v>4</v>
      </c>
      <c r="E1" s="28" t="s">
        <v>5</v>
      </c>
      <c r="F1" s="28" t="s">
        <v>29</v>
      </c>
      <c r="G1" s="28" t="s">
        <v>11</v>
      </c>
      <c r="H1" s="28" t="s">
        <v>6</v>
      </c>
      <c r="I1" s="28" t="s">
        <v>30</v>
      </c>
      <c r="J1" s="28" t="s">
        <v>338</v>
      </c>
      <c r="K1" s="28" t="s">
        <v>339</v>
      </c>
      <c r="L1" s="28" t="s">
        <v>340</v>
      </c>
      <c r="M1" s="28" t="s">
        <v>336</v>
      </c>
      <c r="N1" s="28" t="s">
        <v>337</v>
      </c>
      <c r="O1" s="28" t="s">
        <v>52</v>
      </c>
    </row>
    <row r="2" spans="1:15" x14ac:dyDescent="0.25">
      <c r="A2" s="28" t="s">
        <v>132</v>
      </c>
      <c r="B2" s="28">
        <v>298</v>
      </c>
      <c r="C2" s="28">
        <v>234</v>
      </c>
      <c r="D2" s="28">
        <v>37</v>
      </c>
      <c r="E2" s="28">
        <v>27</v>
      </c>
      <c r="F2" s="28">
        <v>943</v>
      </c>
      <c r="G2" s="28">
        <v>273</v>
      </c>
      <c r="H2" s="28">
        <v>670</v>
      </c>
      <c r="I2" s="28">
        <v>739</v>
      </c>
      <c r="J2" s="279">
        <f t="shared" ref="J2:J33" si="0">C2/B2</f>
        <v>0.78523489932885904</v>
      </c>
      <c r="K2" s="280">
        <f t="shared" ref="K2:K33" si="1">D2/B2</f>
        <v>0.12416107382550336</v>
      </c>
      <c r="L2" s="279">
        <f t="shared" ref="L2:L33" si="2">E2/B2</f>
        <v>9.0604026845637578E-2</v>
      </c>
      <c r="M2" s="278">
        <f t="shared" ref="M2:M33" si="3">F2/B2</f>
        <v>3.1644295302013421</v>
      </c>
      <c r="N2" s="278">
        <f t="shared" ref="N2:N33" si="4">G2/B2</f>
        <v>0.91610738255033553</v>
      </c>
      <c r="O2" s="278">
        <f t="shared" ref="O2:O33" si="5">I2/B2</f>
        <v>2.4798657718120807</v>
      </c>
    </row>
    <row r="3" spans="1:15" x14ac:dyDescent="0.25">
      <c r="A3" s="28" t="s">
        <v>80</v>
      </c>
      <c r="B3" s="28">
        <v>345</v>
      </c>
      <c r="C3" s="28">
        <v>223</v>
      </c>
      <c r="D3" s="28">
        <v>42</v>
      </c>
      <c r="E3" s="28">
        <v>80</v>
      </c>
      <c r="F3" s="28">
        <v>1174</v>
      </c>
      <c r="G3" s="28">
        <v>551</v>
      </c>
      <c r="H3" s="28">
        <v>623</v>
      </c>
      <c r="I3" s="28">
        <v>711</v>
      </c>
      <c r="J3" s="279">
        <f t="shared" si="0"/>
        <v>0.6463768115942029</v>
      </c>
      <c r="K3" s="280">
        <f t="shared" si="1"/>
        <v>0.12173913043478261</v>
      </c>
      <c r="L3" s="279">
        <f t="shared" si="2"/>
        <v>0.2318840579710145</v>
      </c>
      <c r="M3" s="278">
        <f t="shared" si="3"/>
        <v>3.4028985507246379</v>
      </c>
      <c r="N3" s="278">
        <f t="shared" si="4"/>
        <v>1.5971014492753624</v>
      </c>
      <c r="O3" s="278">
        <f t="shared" si="5"/>
        <v>2.0608695652173914</v>
      </c>
    </row>
    <row r="4" spans="1:15" x14ac:dyDescent="0.25">
      <c r="A4" s="28" t="s">
        <v>110</v>
      </c>
      <c r="B4" s="28">
        <v>319</v>
      </c>
      <c r="C4" s="28">
        <v>192</v>
      </c>
      <c r="D4" s="28">
        <v>55</v>
      </c>
      <c r="E4" s="28">
        <v>72</v>
      </c>
      <c r="F4" s="28">
        <v>921</v>
      </c>
      <c r="G4" s="28">
        <v>431</v>
      </c>
      <c r="H4" s="28">
        <v>490</v>
      </c>
      <c r="I4" s="28">
        <v>631</v>
      </c>
      <c r="J4" s="279">
        <f t="shared" si="0"/>
        <v>0.60188087774294674</v>
      </c>
      <c r="K4" s="280">
        <f t="shared" si="1"/>
        <v>0.17241379310344829</v>
      </c>
      <c r="L4" s="279">
        <f t="shared" si="2"/>
        <v>0.22570532915360503</v>
      </c>
      <c r="M4" s="278">
        <f t="shared" si="3"/>
        <v>2.8871473354231973</v>
      </c>
      <c r="N4" s="278">
        <f t="shared" si="4"/>
        <v>1.3510971786833856</v>
      </c>
      <c r="O4" s="278">
        <f t="shared" si="5"/>
        <v>1.9780564263322884</v>
      </c>
    </row>
    <row r="5" spans="1:15" x14ac:dyDescent="0.25">
      <c r="A5" s="28" t="s">
        <v>37</v>
      </c>
      <c r="B5" s="28">
        <v>326</v>
      </c>
      <c r="C5" s="28">
        <v>174</v>
      </c>
      <c r="D5" s="28">
        <v>42</v>
      </c>
      <c r="E5" s="28">
        <v>110</v>
      </c>
      <c r="F5" s="28">
        <v>732</v>
      </c>
      <c r="G5" s="28">
        <v>521</v>
      </c>
      <c r="H5" s="28">
        <v>211</v>
      </c>
      <c r="I5" s="28">
        <v>564</v>
      </c>
      <c r="J5" s="279">
        <f t="shared" si="0"/>
        <v>0.53374233128834359</v>
      </c>
      <c r="K5" s="280">
        <f t="shared" si="1"/>
        <v>0.12883435582822086</v>
      </c>
      <c r="L5" s="279">
        <f t="shared" si="2"/>
        <v>0.33742331288343558</v>
      </c>
      <c r="M5" s="278">
        <f t="shared" si="3"/>
        <v>2.2453987730061349</v>
      </c>
      <c r="N5" s="278">
        <f t="shared" si="4"/>
        <v>1.5981595092024541</v>
      </c>
      <c r="O5" s="278">
        <f t="shared" si="5"/>
        <v>1.7300613496932515</v>
      </c>
    </row>
    <row r="6" spans="1:15" x14ac:dyDescent="0.25">
      <c r="A6" s="28" t="s">
        <v>94</v>
      </c>
      <c r="B6" s="28">
        <v>304</v>
      </c>
      <c r="C6" s="28">
        <v>160</v>
      </c>
      <c r="D6" s="28">
        <v>62</v>
      </c>
      <c r="E6" s="28">
        <v>82</v>
      </c>
      <c r="F6" s="28">
        <v>612</v>
      </c>
      <c r="G6" s="28">
        <v>380</v>
      </c>
      <c r="H6" s="28">
        <v>232</v>
      </c>
      <c r="I6" s="28">
        <v>542</v>
      </c>
      <c r="J6" s="279">
        <f t="shared" si="0"/>
        <v>0.52631578947368418</v>
      </c>
      <c r="K6" s="280">
        <f t="shared" si="1"/>
        <v>0.20394736842105263</v>
      </c>
      <c r="L6" s="279">
        <f t="shared" si="2"/>
        <v>0.26973684210526316</v>
      </c>
      <c r="M6" s="278">
        <f t="shared" si="3"/>
        <v>2.013157894736842</v>
      </c>
      <c r="N6" s="278">
        <f t="shared" si="4"/>
        <v>1.25</v>
      </c>
      <c r="O6" s="278">
        <f t="shared" si="5"/>
        <v>1.7828947368421053</v>
      </c>
    </row>
    <row r="7" spans="1:15" x14ac:dyDescent="0.25">
      <c r="A7" s="28" t="s">
        <v>59</v>
      </c>
      <c r="B7" s="28">
        <v>235</v>
      </c>
      <c r="C7" s="28">
        <v>167</v>
      </c>
      <c r="D7" s="28">
        <v>34</v>
      </c>
      <c r="E7" s="28">
        <v>34</v>
      </c>
      <c r="F7" s="28">
        <v>765</v>
      </c>
      <c r="G7" s="28">
        <v>261</v>
      </c>
      <c r="H7" s="28">
        <v>504</v>
      </c>
      <c r="I7" s="28">
        <v>535</v>
      </c>
      <c r="J7" s="279">
        <f t="shared" si="0"/>
        <v>0.71063829787234045</v>
      </c>
      <c r="K7" s="280">
        <f t="shared" si="1"/>
        <v>0.14468085106382977</v>
      </c>
      <c r="L7" s="279">
        <f t="shared" si="2"/>
        <v>0.14468085106382977</v>
      </c>
      <c r="M7" s="278">
        <f t="shared" si="3"/>
        <v>3.2553191489361701</v>
      </c>
      <c r="N7" s="278">
        <f t="shared" si="4"/>
        <v>1.1106382978723404</v>
      </c>
      <c r="O7" s="278">
        <f t="shared" si="5"/>
        <v>2.2765957446808511</v>
      </c>
    </row>
    <row r="8" spans="1:15" x14ac:dyDescent="0.25">
      <c r="A8" s="28" t="s">
        <v>83</v>
      </c>
      <c r="B8" s="28">
        <v>244</v>
      </c>
      <c r="C8" s="28">
        <v>156</v>
      </c>
      <c r="D8" s="28">
        <v>35</v>
      </c>
      <c r="E8" s="28">
        <v>53</v>
      </c>
      <c r="F8" s="28">
        <v>685</v>
      </c>
      <c r="G8" s="28">
        <v>344</v>
      </c>
      <c r="H8" s="28">
        <v>341</v>
      </c>
      <c r="I8" s="28">
        <v>503</v>
      </c>
      <c r="J8" s="279">
        <f t="shared" si="0"/>
        <v>0.63934426229508201</v>
      </c>
      <c r="K8" s="280">
        <f t="shared" si="1"/>
        <v>0.14344262295081966</v>
      </c>
      <c r="L8" s="279">
        <f t="shared" si="2"/>
        <v>0.21721311475409835</v>
      </c>
      <c r="M8" s="278">
        <f t="shared" si="3"/>
        <v>2.807377049180328</v>
      </c>
      <c r="N8" s="278">
        <f t="shared" si="4"/>
        <v>1.4098360655737705</v>
      </c>
      <c r="O8" s="278">
        <f t="shared" si="5"/>
        <v>2.0614754098360657</v>
      </c>
    </row>
    <row r="9" spans="1:15" x14ac:dyDescent="0.25">
      <c r="A9" s="28" t="s">
        <v>85</v>
      </c>
      <c r="B9" s="28">
        <v>216</v>
      </c>
      <c r="C9" s="28">
        <v>134</v>
      </c>
      <c r="D9" s="28">
        <v>36</v>
      </c>
      <c r="E9" s="28">
        <v>46</v>
      </c>
      <c r="F9" s="28">
        <v>582</v>
      </c>
      <c r="G9" s="28">
        <v>277</v>
      </c>
      <c r="H9" s="28">
        <v>305</v>
      </c>
      <c r="I9" s="28">
        <v>438</v>
      </c>
      <c r="J9" s="279">
        <f t="shared" si="0"/>
        <v>0.62037037037037035</v>
      </c>
      <c r="K9" s="280">
        <f t="shared" si="1"/>
        <v>0.16666666666666666</v>
      </c>
      <c r="L9" s="279">
        <f t="shared" si="2"/>
        <v>0.21296296296296297</v>
      </c>
      <c r="M9" s="278">
        <f t="shared" si="3"/>
        <v>2.6944444444444446</v>
      </c>
      <c r="N9" s="278">
        <f t="shared" si="4"/>
        <v>1.2824074074074074</v>
      </c>
      <c r="O9" s="278">
        <f t="shared" si="5"/>
        <v>2.0277777777777777</v>
      </c>
    </row>
    <row r="10" spans="1:15" x14ac:dyDescent="0.25">
      <c r="A10" s="28" t="s">
        <v>156</v>
      </c>
      <c r="B10" s="28">
        <v>232</v>
      </c>
      <c r="C10" s="28">
        <v>122</v>
      </c>
      <c r="D10" s="28">
        <v>35</v>
      </c>
      <c r="E10" s="28">
        <v>75</v>
      </c>
      <c r="F10" s="28">
        <v>547</v>
      </c>
      <c r="G10" s="28">
        <v>375</v>
      </c>
      <c r="H10" s="28">
        <v>172</v>
      </c>
      <c r="I10" s="28">
        <v>401</v>
      </c>
      <c r="J10" s="279">
        <f t="shared" si="0"/>
        <v>0.52586206896551724</v>
      </c>
      <c r="K10" s="280">
        <f t="shared" si="1"/>
        <v>0.15086206896551724</v>
      </c>
      <c r="L10" s="279">
        <f t="shared" si="2"/>
        <v>0.32327586206896552</v>
      </c>
      <c r="M10" s="278">
        <f t="shared" si="3"/>
        <v>2.3577586206896552</v>
      </c>
      <c r="N10" s="278">
        <f t="shared" si="4"/>
        <v>1.6163793103448276</v>
      </c>
      <c r="O10" s="278">
        <f t="shared" si="5"/>
        <v>1.728448275862069</v>
      </c>
    </row>
    <row r="11" spans="1:15" x14ac:dyDescent="0.25">
      <c r="A11" s="28" t="s">
        <v>61</v>
      </c>
      <c r="B11" s="28">
        <v>273</v>
      </c>
      <c r="C11" s="28">
        <v>119</v>
      </c>
      <c r="D11" s="28">
        <v>37</v>
      </c>
      <c r="E11" s="28">
        <v>117</v>
      </c>
      <c r="F11" s="28">
        <v>562</v>
      </c>
      <c r="G11" s="28">
        <v>523</v>
      </c>
      <c r="H11" s="28">
        <v>39</v>
      </c>
      <c r="I11" s="28">
        <v>394</v>
      </c>
      <c r="J11" s="279">
        <f t="shared" si="0"/>
        <v>0.4358974358974359</v>
      </c>
      <c r="K11" s="280">
        <f t="shared" si="1"/>
        <v>0.13553113553113552</v>
      </c>
      <c r="L11" s="279">
        <f t="shared" si="2"/>
        <v>0.42857142857142855</v>
      </c>
      <c r="M11" s="278">
        <f t="shared" si="3"/>
        <v>2.0586080586080584</v>
      </c>
      <c r="N11" s="278">
        <f t="shared" si="4"/>
        <v>1.9157509157509158</v>
      </c>
      <c r="O11" s="278">
        <f t="shared" si="5"/>
        <v>1.4432234432234432</v>
      </c>
    </row>
    <row r="12" spans="1:15" x14ac:dyDescent="0.25">
      <c r="A12" s="28" t="s">
        <v>151</v>
      </c>
      <c r="B12" s="28">
        <v>188</v>
      </c>
      <c r="C12" s="28">
        <v>110</v>
      </c>
      <c r="D12" s="28">
        <v>33</v>
      </c>
      <c r="E12" s="28">
        <v>45</v>
      </c>
      <c r="F12" s="28">
        <v>407</v>
      </c>
      <c r="G12" s="28">
        <v>247</v>
      </c>
      <c r="H12" s="28">
        <v>160</v>
      </c>
      <c r="I12" s="28">
        <v>363</v>
      </c>
      <c r="J12" s="279">
        <f t="shared" si="0"/>
        <v>0.58510638297872342</v>
      </c>
      <c r="K12" s="280">
        <f t="shared" si="1"/>
        <v>0.17553191489361702</v>
      </c>
      <c r="L12" s="279">
        <f t="shared" si="2"/>
        <v>0.23936170212765959</v>
      </c>
      <c r="M12" s="278">
        <f t="shared" si="3"/>
        <v>2.1648936170212765</v>
      </c>
      <c r="N12" s="278">
        <f t="shared" si="4"/>
        <v>1.3138297872340425</v>
      </c>
      <c r="O12" s="278">
        <f t="shared" si="5"/>
        <v>1.9308510638297873</v>
      </c>
    </row>
    <row r="13" spans="1:15" x14ac:dyDescent="0.25">
      <c r="A13" s="28" t="s">
        <v>139</v>
      </c>
      <c r="B13" s="28">
        <v>160</v>
      </c>
      <c r="C13" s="28">
        <v>110</v>
      </c>
      <c r="D13" s="28">
        <v>21</v>
      </c>
      <c r="E13" s="28">
        <v>29</v>
      </c>
      <c r="F13" s="28">
        <v>501</v>
      </c>
      <c r="G13" s="28">
        <v>196</v>
      </c>
      <c r="H13" s="28">
        <v>305</v>
      </c>
      <c r="I13" s="28">
        <v>351</v>
      </c>
      <c r="J13" s="279">
        <f t="shared" si="0"/>
        <v>0.6875</v>
      </c>
      <c r="K13" s="280">
        <f t="shared" si="1"/>
        <v>0.13125000000000001</v>
      </c>
      <c r="L13" s="279">
        <f t="shared" si="2"/>
        <v>0.18124999999999999</v>
      </c>
      <c r="M13" s="278">
        <f t="shared" si="3"/>
        <v>3.1312500000000001</v>
      </c>
      <c r="N13" s="278">
        <f t="shared" si="4"/>
        <v>1.2250000000000001</v>
      </c>
      <c r="O13" s="278">
        <f t="shared" si="5"/>
        <v>2.1937500000000001</v>
      </c>
    </row>
    <row r="14" spans="1:15" x14ac:dyDescent="0.25">
      <c r="A14" s="28" t="s">
        <v>126</v>
      </c>
      <c r="B14" s="28">
        <v>168</v>
      </c>
      <c r="C14" s="28">
        <v>109</v>
      </c>
      <c r="D14" s="28">
        <v>23</v>
      </c>
      <c r="E14" s="28">
        <v>36</v>
      </c>
      <c r="F14" s="28">
        <v>420</v>
      </c>
      <c r="G14" s="28">
        <v>240</v>
      </c>
      <c r="H14" s="28">
        <v>180</v>
      </c>
      <c r="I14" s="28">
        <v>350</v>
      </c>
      <c r="J14" s="279">
        <f t="shared" si="0"/>
        <v>0.64880952380952384</v>
      </c>
      <c r="K14" s="280">
        <f t="shared" si="1"/>
        <v>0.13690476190476192</v>
      </c>
      <c r="L14" s="279">
        <f t="shared" si="2"/>
        <v>0.21428571428571427</v>
      </c>
      <c r="M14" s="278">
        <f t="shared" si="3"/>
        <v>2.5</v>
      </c>
      <c r="N14" s="278">
        <f t="shared" si="4"/>
        <v>1.4285714285714286</v>
      </c>
      <c r="O14" s="278">
        <f t="shared" si="5"/>
        <v>2.0833333333333335</v>
      </c>
    </row>
    <row r="15" spans="1:15" x14ac:dyDescent="0.25">
      <c r="A15" s="28" t="s">
        <v>119</v>
      </c>
      <c r="B15" s="28">
        <v>172</v>
      </c>
      <c r="C15" s="28">
        <v>102</v>
      </c>
      <c r="D15" s="28">
        <v>25</v>
      </c>
      <c r="E15" s="28">
        <v>45</v>
      </c>
      <c r="F15" s="28">
        <v>563</v>
      </c>
      <c r="G15" s="28">
        <v>287</v>
      </c>
      <c r="H15" s="28">
        <v>276</v>
      </c>
      <c r="I15" s="28">
        <v>331</v>
      </c>
      <c r="J15" s="279">
        <f t="shared" si="0"/>
        <v>0.59302325581395354</v>
      </c>
      <c r="K15" s="280">
        <f t="shared" si="1"/>
        <v>0.14534883720930233</v>
      </c>
      <c r="L15" s="279">
        <f t="shared" si="2"/>
        <v>0.26162790697674421</v>
      </c>
      <c r="M15" s="278">
        <f t="shared" si="3"/>
        <v>3.2732558139534884</v>
      </c>
      <c r="N15" s="278">
        <f t="shared" si="4"/>
        <v>1.6686046511627908</v>
      </c>
      <c r="O15" s="278">
        <f t="shared" si="5"/>
        <v>1.9244186046511629</v>
      </c>
    </row>
    <row r="16" spans="1:15" x14ac:dyDescent="0.25">
      <c r="A16" s="28" t="s">
        <v>93</v>
      </c>
      <c r="B16" s="28">
        <v>190</v>
      </c>
      <c r="C16" s="28">
        <v>97</v>
      </c>
      <c r="D16" s="28">
        <v>32</v>
      </c>
      <c r="E16" s="28">
        <v>61</v>
      </c>
      <c r="F16" s="28">
        <v>430</v>
      </c>
      <c r="G16" s="28">
        <v>299</v>
      </c>
      <c r="H16" s="28">
        <v>131</v>
      </c>
      <c r="I16" s="28">
        <v>323</v>
      </c>
      <c r="J16" s="279">
        <f t="shared" si="0"/>
        <v>0.51052631578947372</v>
      </c>
      <c r="K16" s="280">
        <f t="shared" si="1"/>
        <v>0.16842105263157894</v>
      </c>
      <c r="L16" s="279">
        <f t="shared" si="2"/>
        <v>0.32105263157894737</v>
      </c>
      <c r="M16" s="278">
        <f t="shared" si="3"/>
        <v>2.263157894736842</v>
      </c>
      <c r="N16" s="278">
        <f t="shared" si="4"/>
        <v>1.5736842105263158</v>
      </c>
      <c r="O16" s="278">
        <f t="shared" si="5"/>
        <v>1.7</v>
      </c>
    </row>
    <row r="17" spans="1:15" x14ac:dyDescent="0.25">
      <c r="A17" s="28" t="s">
        <v>178</v>
      </c>
      <c r="B17" s="28">
        <v>235</v>
      </c>
      <c r="C17" s="28">
        <v>87</v>
      </c>
      <c r="D17" s="28">
        <v>35</v>
      </c>
      <c r="E17" s="28">
        <v>113</v>
      </c>
      <c r="F17" s="28">
        <v>471</v>
      </c>
      <c r="G17" s="28">
        <v>522</v>
      </c>
      <c r="H17" s="28">
        <v>-51</v>
      </c>
      <c r="I17" s="28">
        <v>296</v>
      </c>
      <c r="J17" s="279">
        <f t="shared" si="0"/>
        <v>0.37021276595744679</v>
      </c>
      <c r="K17" s="280">
        <f t="shared" si="1"/>
        <v>0.14893617021276595</v>
      </c>
      <c r="L17" s="279">
        <f t="shared" si="2"/>
        <v>0.48085106382978721</v>
      </c>
      <c r="M17" s="278">
        <f t="shared" si="3"/>
        <v>2.0042553191489363</v>
      </c>
      <c r="N17" s="278">
        <f t="shared" si="4"/>
        <v>2.2212765957446807</v>
      </c>
      <c r="O17" s="278">
        <f t="shared" si="5"/>
        <v>1.2595744680851064</v>
      </c>
    </row>
    <row r="18" spans="1:15" x14ac:dyDescent="0.25">
      <c r="A18" s="28" t="s">
        <v>174</v>
      </c>
      <c r="B18" s="28">
        <v>220</v>
      </c>
      <c r="C18" s="28">
        <v>88</v>
      </c>
      <c r="D18" s="28">
        <v>20</v>
      </c>
      <c r="E18" s="28">
        <v>112</v>
      </c>
      <c r="F18" s="28">
        <v>383</v>
      </c>
      <c r="G18" s="28">
        <v>473</v>
      </c>
      <c r="H18" s="28">
        <v>-90</v>
      </c>
      <c r="I18" s="28">
        <v>284</v>
      </c>
      <c r="J18" s="279">
        <f t="shared" si="0"/>
        <v>0.4</v>
      </c>
      <c r="K18" s="280">
        <f t="shared" si="1"/>
        <v>9.0909090909090912E-2</v>
      </c>
      <c r="L18" s="279">
        <f t="shared" si="2"/>
        <v>0.50909090909090904</v>
      </c>
      <c r="M18" s="278">
        <f t="shared" si="3"/>
        <v>1.740909090909091</v>
      </c>
      <c r="N18" s="278">
        <f t="shared" si="4"/>
        <v>2.15</v>
      </c>
      <c r="O18" s="278">
        <f t="shared" si="5"/>
        <v>1.290909090909091</v>
      </c>
    </row>
    <row r="19" spans="1:15" x14ac:dyDescent="0.25">
      <c r="A19" s="28" t="s">
        <v>168</v>
      </c>
      <c r="B19" s="28">
        <v>174</v>
      </c>
      <c r="C19" s="28">
        <v>79</v>
      </c>
      <c r="D19" s="28">
        <v>26</v>
      </c>
      <c r="E19" s="28">
        <v>69</v>
      </c>
      <c r="F19" s="28">
        <v>387</v>
      </c>
      <c r="G19" s="28">
        <v>337</v>
      </c>
      <c r="H19" s="28">
        <v>50</v>
      </c>
      <c r="I19" s="28">
        <v>263</v>
      </c>
      <c r="J19" s="279">
        <f t="shared" si="0"/>
        <v>0.45402298850574713</v>
      </c>
      <c r="K19" s="280">
        <f t="shared" si="1"/>
        <v>0.14942528735632185</v>
      </c>
      <c r="L19" s="279">
        <f t="shared" si="2"/>
        <v>0.39655172413793105</v>
      </c>
      <c r="M19" s="278">
        <f t="shared" si="3"/>
        <v>2.2241379310344827</v>
      </c>
      <c r="N19" s="278">
        <f t="shared" si="4"/>
        <v>1.9367816091954022</v>
      </c>
      <c r="O19" s="278">
        <f t="shared" si="5"/>
        <v>1.5114942528735633</v>
      </c>
    </row>
    <row r="20" spans="1:15" x14ac:dyDescent="0.25">
      <c r="A20" s="28" t="s">
        <v>170</v>
      </c>
      <c r="B20" s="28">
        <v>156</v>
      </c>
      <c r="C20" s="28">
        <v>67</v>
      </c>
      <c r="D20" s="28">
        <v>31</v>
      </c>
      <c r="E20" s="28">
        <v>58</v>
      </c>
      <c r="F20" s="28">
        <v>305</v>
      </c>
      <c r="G20" s="28">
        <v>274</v>
      </c>
      <c r="H20" s="28">
        <v>31</v>
      </c>
      <c r="I20" s="28">
        <v>232</v>
      </c>
      <c r="J20" s="279">
        <f t="shared" si="0"/>
        <v>0.42948717948717946</v>
      </c>
      <c r="K20" s="280">
        <f t="shared" si="1"/>
        <v>0.19871794871794871</v>
      </c>
      <c r="L20" s="279">
        <f t="shared" si="2"/>
        <v>0.37179487179487181</v>
      </c>
      <c r="M20" s="278">
        <f t="shared" si="3"/>
        <v>1.9551282051282051</v>
      </c>
      <c r="N20" s="278">
        <f t="shared" si="4"/>
        <v>1.7564102564102564</v>
      </c>
      <c r="O20" s="278">
        <f t="shared" si="5"/>
        <v>1.4871794871794872</v>
      </c>
    </row>
    <row r="21" spans="1:15" x14ac:dyDescent="0.25">
      <c r="A21" s="28" t="s">
        <v>91</v>
      </c>
      <c r="B21" s="28">
        <v>236</v>
      </c>
      <c r="C21" s="28">
        <v>62</v>
      </c>
      <c r="D21" s="28">
        <v>42</v>
      </c>
      <c r="E21" s="28">
        <v>132</v>
      </c>
      <c r="F21" s="28">
        <v>314</v>
      </c>
      <c r="G21" s="28">
        <v>522</v>
      </c>
      <c r="H21" s="28">
        <v>-208</v>
      </c>
      <c r="I21" s="28">
        <v>228</v>
      </c>
      <c r="J21" s="279">
        <f t="shared" si="0"/>
        <v>0.26271186440677968</v>
      </c>
      <c r="K21" s="280">
        <f t="shared" si="1"/>
        <v>0.17796610169491525</v>
      </c>
      <c r="L21" s="279">
        <f t="shared" si="2"/>
        <v>0.55932203389830504</v>
      </c>
      <c r="M21" s="278">
        <f t="shared" si="3"/>
        <v>1.3305084745762712</v>
      </c>
      <c r="N21" s="278">
        <f t="shared" si="4"/>
        <v>2.2118644067796609</v>
      </c>
      <c r="O21" s="278">
        <f t="shared" si="5"/>
        <v>0.96610169491525422</v>
      </c>
    </row>
    <row r="22" spans="1:15" x14ac:dyDescent="0.25">
      <c r="A22" s="28" t="s">
        <v>294</v>
      </c>
      <c r="B22" s="28">
        <v>108</v>
      </c>
      <c r="C22" s="28">
        <v>59</v>
      </c>
      <c r="D22" s="28">
        <v>19</v>
      </c>
      <c r="E22" s="28">
        <v>30</v>
      </c>
      <c r="F22" s="28">
        <v>225</v>
      </c>
      <c r="G22" s="28">
        <v>148</v>
      </c>
      <c r="H22" s="28">
        <v>77</v>
      </c>
      <c r="I22" s="28">
        <v>196</v>
      </c>
      <c r="J22" s="279">
        <f t="shared" si="0"/>
        <v>0.54629629629629628</v>
      </c>
      <c r="K22" s="280">
        <f t="shared" si="1"/>
        <v>0.17592592592592593</v>
      </c>
      <c r="L22" s="279">
        <f t="shared" si="2"/>
        <v>0.27777777777777779</v>
      </c>
      <c r="M22" s="278">
        <f t="shared" si="3"/>
        <v>2.0833333333333335</v>
      </c>
      <c r="N22" s="278">
        <f t="shared" si="4"/>
        <v>1.3703703703703705</v>
      </c>
      <c r="O22" s="278">
        <f t="shared" si="5"/>
        <v>1.8148148148148149</v>
      </c>
    </row>
    <row r="23" spans="1:15" x14ac:dyDescent="0.25">
      <c r="A23" s="28" t="s">
        <v>95</v>
      </c>
      <c r="B23" s="28">
        <v>124</v>
      </c>
      <c r="C23" s="28">
        <v>54</v>
      </c>
      <c r="D23" s="28">
        <v>24</v>
      </c>
      <c r="E23" s="28">
        <v>46</v>
      </c>
      <c r="F23" s="28">
        <v>248</v>
      </c>
      <c r="G23" s="28">
        <v>227</v>
      </c>
      <c r="H23" s="28">
        <v>21</v>
      </c>
      <c r="I23" s="28">
        <v>186</v>
      </c>
      <c r="J23" s="279">
        <f t="shared" si="0"/>
        <v>0.43548387096774194</v>
      </c>
      <c r="K23" s="280">
        <f t="shared" si="1"/>
        <v>0.19354838709677419</v>
      </c>
      <c r="L23" s="279">
        <f t="shared" si="2"/>
        <v>0.37096774193548387</v>
      </c>
      <c r="M23" s="278">
        <f t="shared" si="3"/>
        <v>2</v>
      </c>
      <c r="N23" s="278">
        <f t="shared" si="4"/>
        <v>1.8306451612903225</v>
      </c>
      <c r="O23" s="278">
        <f t="shared" si="5"/>
        <v>1.5</v>
      </c>
    </row>
    <row r="24" spans="1:15" x14ac:dyDescent="0.25">
      <c r="A24" s="28" t="s">
        <v>64</v>
      </c>
      <c r="B24" s="28">
        <v>138</v>
      </c>
      <c r="C24" s="28">
        <v>51</v>
      </c>
      <c r="D24" s="28">
        <v>32</v>
      </c>
      <c r="E24" s="28">
        <v>55</v>
      </c>
      <c r="F24" s="28">
        <v>236</v>
      </c>
      <c r="G24" s="28">
        <v>271</v>
      </c>
      <c r="H24" s="28">
        <v>-35</v>
      </c>
      <c r="I24" s="28">
        <v>185</v>
      </c>
      <c r="J24" s="279">
        <f t="shared" si="0"/>
        <v>0.36956521739130432</v>
      </c>
      <c r="K24" s="280">
        <f t="shared" si="1"/>
        <v>0.2318840579710145</v>
      </c>
      <c r="L24" s="279">
        <f t="shared" si="2"/>
        <v>0.39855072463768115</v>
      </c>
      <c r="M24" s="278">
        <f t="shared" si="3"/>
        <v>1.7101449275362319</v>
      </c>
      <c r="N24" s="278">
        <f t="shared" si="4"/>
        <v>1.963768115942029</v>
      </c>
      <c r="O24" s="278">
        <f t="shared" si="5"/>
        <v>1.3405797101449275</v>
      </c>
    </row>
    <row r="25" spans="1:15" x14ac:dyDescent="0.25">
      <c r="A25" s="28" t="s">
        <v>169</v>
      </c>
      <c r="B25" s="28">
        <v>132</v>
      </c>
      <c r="C25" s="28">
        <v>53</v>
      </c>
      <c r="D25" s="28">
        <v>17</v>
      </c>
      <c r="E25" s="28">
        <v>62</v>
      </c>
      <c r="F25" s="28">
        <v>266</v>
      </c>
      <c r="G25" s="28">
        <v>291</v>
      </c>
      <c r="H25" s="28">
        <v>-25</v>
      </c>
      <c r="I25" s="28">
        <v>176</v>
      </c>
      <c r="J25" s="279">
        <f t="shared" si="0"/>
        <v>0.40151515151515149</v>
      </c>
      <c r="K25" s="280">
        <f t="shared" si="1"/>
        <v>0.12878787878787878</v>
      </c>
      <c r="L25" s="279">
        <f t="shared" si="2"/>
        <v>0.46969696969696972</v>
      </c>
      <c r="M25" s="278">
        <f t="shared" si="3"/>
        <v>2.0151515151515151</v>
      </c>
      <c r="N25" s="278">
        <f t="shared" si="4"/>
        <v>2.2045454545454546</v>
      </c>
      <c r="O25" s="278">
        <f t="shared" si="5"/>
        <v>1.3333333333333333</v>
      </c>
    </row>
    <row r="26" spans="1:15" x14ac:dyDescent="0.25">
      <c r="A26" s="28" t="s">
        <v>172</v>
      </c>
      <c r="B26" s="28">
        <v>187</v>
      </c>
      <c r="C26" s="28">
        <v>49</v>
      </c>
      <c r="D26" s="28">
        <v>29</v>
      </c>
      <c r="E26" s="28">
        <v>109</v>
      </c>
      <c r="F26" s="28">
        <v>224</v>
      </c>
      <c r="G26" s="28">
        <v>455</v>
      </c>
      <c r="H26" s="28">
        <v>-231</v>
      </c>
      <c r="I26" s="28">
        <v>176</v>
      </c>
      <c r="J26" s="279">
        <f t="shared" si="0"/>
        <v>0.26203208556149732</v>
      </c>
      <c r="K26" s="280">
        <f t="shared" si="1"/>
        <v>0.15508021390374332</v>
      </c>
      <c r="L26" s="279">
        <f t="shared" si="2"/>
        <v>0.58288770053475936</v>
      </c>
      <c r="M26" s="278">
        <f t="shared" si="3"/>
        <v>1.1978609625668448</v>
      </c>
      <c r="N26" s="278">
        <f t="shared" si="4"/>
        <v>2.4331550802139037</v>
      </c>
      <c r="O26" s="278">
        <f t="shared" si="5"/>
        <v>0.94117647058823528</v>
      </c>
    </row>
    <row r="27" spans="1:15" x14ac:dyDescent="0.25">
      <c r="A27" s="28" t="s">
        <v>36</v>
      </c>
      <c r="B27" s="28">
        <v>85</v>
      </c>
      <c r="C27" s="28">
        <v>53</v>
      </c>
      <c r="D27" s="28">
        <v>13</v>
      </c>
      <c r="E27" s="28">
        <v>19</v>
      </c>
      <c r="F27" s="28">
        <v>192</v>
      </c>
      <c r="G27" s="28">
        <v>109</v>
      </c>
      <c r="H27" s="28">
        <v>83</v>
      </c>
      <c r="I27" s="28">
        <v>172</v>
      </c>
      <c r="J27" s="279">
        <f t="shared" si="0"/>
        <v>0.62352941176470589</v>
      </c>
      <c r="K27" s="280">
        <f t="shared" si="1"/>
        <v>0.15294117647058825</v>
      </c>
      <c r="L27" s="279">
        <f t="shared" si="2"/>
        <v>0.22352941176470589</v>
      </c>
      <c r="M27" s="278">
        <f t="shared" si="3"/>
        <v>2.2588235294117647</v>
      </c>
      <c r="N27" s="278">
        <f t="shared" si="4"/>
        <v>1.2823529411764707</v>
      </c>
      <c r="O27" s="278">
        <f t="shared" si="5"/>
        <v>2.0235294117647058</v>
      </c>
    </row>
    <row r="28" spans="1:15" x14ac:dyDescent="0.25">
      <c r="A28" s="28" t="s">
        <v>176</v>
      </c>
      <c r="B28" s="28">
        <v>112</v>
      </c>
      <c r="C28" s="28">
        <v>47</v>
      </c>
      <c r="D28" s="28">
        <v>16</v>
      </c>
      <c r="E28" s="28">
        <v>49</v>
      </c>
      <c r="F28" s="28">
        <v>182</v>
      </c>
      <c r="G28" s="28">
        <v>184</v>
      </c>
      <c r="H28" s="28">
        <v>-2</v>
      </c>
      <c r="I28" s="28">
        <v>157</v>
      </c>
      <c r="J28" s="279">
        <f t="shared" si="0"/>
        <v>0.41964285714285715</v>
      </c>
      <c r="K28" s="280">
        <f t="shared" si="1"/>
        <v>0.14285714285714285</v>
      </c>
      <c r="L28" s="279">
        <f t="shared" si="2"/>
        <v>0.4375</v>
      </c>
      <c r="M28" s="278">
        <f t="shared" si="3"/>
        <v>1.625</v>
      </c>
      <c r="N28" s="278">
        <f t="shared" si="4"/>
        <v>1.6428571428571428</v>
      </c>
      <c r="O28" s="278">
        <f t="shared" si="5"/>
        <v>1.4017857142857142</v>
      </c>
    </row>
    <row r="29" spans="1:15" x14ac:dyDescent="0.25">
      <c r="A29" s="28" t="s">
        <v>180</v>
      </c>
      <c r="B29" s="28">
        <v>114</v>
      </c>
      <c r="C29" s="28">
        <v>43</v>
      </c>
      <c r="D29" s="28">
        <v>17</v>
      </c>
      <c r="E29" s="28">
        <v>54</v>
      </c>
      <c r="F29" s="28">
        <v>202</v>
      </c>
      <c r="G29" s="28">
        <v>214</v>
      </c>
      <c r="H29" s="28">
        <v>-12</v>
      </c>
      <c r="I29" s="28">
        <v>146</v>
      </c>
      <c r="J29" s="279">
        <f t="shared" si="0"/>
        <v>0.37719298245614036</v>
      </c>
      <c r="K29" s="280">
        <f t="shared" si="1"/>
        <v>0.14912280701754385</v>
      </c>
      <c r="L29" s="279">
        <f t="shared" si="2"/>
        <v>0.47368421052631576</v>
      </c>
      <c r="M29" s="278">
        <f t="shared" si="3"/>
        <v>1.7719298245614035</v>
      </c>
      <c r="N29" s="278">
        <f t="shared" si="4"/>
        <v>1.8771929824561404</v>
      </c>
      <c r="O29" s="278">
        <f t="shared" si="5"/>
        <v>1.2807017543859649</v>
      </c>
    </row>
    <row r="30" spans="1:15" x14ac:dyDescent="0.25">
      <c r="A30" s="28" t="s">
        <v>179</v>
      </c>
      <c r="B30" s="28">
        <v>116</v>
      </c>
      <c r="C30" s="28">
        <v>41</v>
      </c>
      <c r="D30" s="28">
        <v>18</v>
      </c>
      <c r="E30" s="28">
        <v>57</v>
      </c>
      <c r="F30" s="28">
        <v>152</v>
      </c>
      <c r="G30" s="28">
        <v>206</v>
      </c>
      <c r="H30" s="28">
        <v>-54</v>
      </c>
      <c r="I30" s="28">
        <v>141</v>
      </c>
      <c r="J30" s="279">
        <f t="shared" si="0"/>
        <v>0.35344827586206895</v>
      </c>
      <c r="K30" s="280">
        <f t="shared" si="1"/>
        <v>0.15517241379310345</v>
      </c>
      <c r="L30" s="279">
        <f t="shared" si="2"/>
        <v>0.49137931034482757</v>
      </c>
      <c r="M30" s="278">
        <f t="shared" si="3"/>
        <v>1.3103448275862069</v>
      </c>
      <c r="N30" s="278">
        <f t="shared" si="4"/>
        <v>1.7758620689655173</v>
      </c>
      <c r="O30" s="278">
        <f t="shared" si="5"/>
        <v>1.2155172413793103</v>
      </c>
    </row>
    <row r="31" spans="1:15" x14ac:dyDescent="0.25">
      <c r="A31" s="28" t="s">
        <v>205</v>
      </c>
      <c r="B31" s="28">
        <v>96</v>
      </c>
      <c r="C31" s="28">
        <v>40</v>
      </c>
      <c r="D31" s="28">
        <v>18</v>
      </c>
      <c r="E31" s="28">
        <v>38</v>
      </c>
      <c r="F31" s="28">
        <v>190</v>
      </c>
      <c r="G31" s="28">
        <v>175</v>
      </c>
      <c r="H31" s="28">
        <v>15</v>
      </c>
      <c r="I31" s="28">
        <v>138</v>
      </c>
      <c r="J31" s="279">
        <f t="shared" si="0"/>
        <v>0.41666666666666669</v>
      </c>
      <c r="K31" s="280">
        <f t="shared" si="1"/>
        <v>0.1875</v>
      </c>
      <c r="L31" s="279">
        <f t="shared" si="2"/>
        <v>0.39583333333333331</v>
      </c>
      <c r="M31" s="278">
        <f t="shared" si="3"/>
        <v>1.9791666666666667</v>
      </c>
      <c r="N31" s="278">
        <f t="shared" si="4"/>
        <v>1.8229166666666667</v>
      </c>
      <c r="O31" s="278">
        <f t="shared" si="5"/>
        <v>1.4375</v>
      </c>
    </row>
    <row r="32" spans="1:15" x14ac:dyDescent="0.25">
      <c r="A32" s="28" t="s">
        <v>231</v>
      </c>
      <c r="B32" s="28">
        <v>74</v>
      </c>
      <c r="C32" s="28">
        <v>41</v>
      </c>
      <c r="D32" s="28">
        <v>10</v>
      </c>
      <c r="E32" s="28">
        <v>23</v>
      </c>
      <c r="F32" s="28">
        <v>179</v>
      </c>
      <c r="G32" s="28">
        <v>138</v>
      </c>
      <c r="H32" s="28">
        <v>41</v>
      </c>
      <c r="I32" s="28">
        <v>133</v>
      </c>
      <c r="J32" s="279">
        <f t="shared" si="0"/>
        <v>0.55405405405405406</v>
      </c>
      <c r="K32" s="280">
        <f t="shared" si="1"/>
        <v>0.13513513513513514</v>
      </c>
      <c r="L32" s="279">
        <f t="shared" si="2"/>
        <v>0.3108108108108108</v>
      </c>
      <c r="M32" s="278">
        <f t="shared" si="3"/>
        <v>2.4189189189189189</v>
      </c>
      <c r="N32" s="278">
        <f t="shared" si="4"/>
        <v>1.8648648648648649</v>
      </c>
      <c r="O32" s="278">
        <f t="shared" si="5"/>
        <v>1.7972972972972974</v>
      </c>
    </row>
    <row r="33" spans="1:15" x14ac:dyDescent="0.25">
      <c r="A33" s="28" t="s">
        <v>131</v>
      </c>
      <c r="B33" s="28">
        <v>70</v>
      </c>
      <c r="C33" s="28">
        <v>40</v>
      </c>
      <c r="D33" s="28">
        <v>12</v>
      </c>
      <c r="E33" s="28">
        <v>18</v>
      </c>
      <c r="F33" s="28">
        <v>176</v>
      </c>
      <c r="G33" s="28">
        <v>104</v>
      </c>
      <c r="H33" s="28">
        <v>72</v>
      </c>
      <c r="I33" s="28">
        <v>132</v>
      </c>
      <c r="J33" s="279">
        <f t="shared" si="0"/>
        <v>0.5714285714285714</v>
      </c>
      <c r="K33" s="280">
        <f t="shared" si="1"/>
        <v>0.17142857142857143</v>
      </c>
      <c r="L33" s="279">
        <f t="shared" si="2"/>
        <v>0.25714285714285712</v>
      </c>
      <c r="M33" s="278">
        <f t="shared" si="3"/>
        <v>2.5142857142857142</v>
      </c>
      <c r="N33" s="278">
        <f t="shared" si="4"/>
        <v>1.4857142857142858</v>
      </c>
      <c r="O33" s="278">
        <f t="shared" si="5"/>
        <v>1.8857142857142857</v>
      </c>
    </row>
    <row r="34" spans="1:15" x14ac:dyDescent="0.25">
      <c r="A34" s="28" t="s">
        <v>79</v>
      </c>
      <c r="B34" s="28">
        <v>60</v>
      </c>
      <c r="C34" s="28">
        <v>40</v>
      </c>
      <c r="D34" s="28">
        <v>11</v>
      </c>
      <c r="E34" s="28">
        <v>9</v>
      </c>
      <c r="F34" s="28">
        <v>186</v>
      </c>
      <c r="G34" s="28">
        <v>52</v>
      </c>
      <c r="H34" s="28">
        <v>134</v>
      </c>
      <c r="I34" s="28">
        <v>131</v>
      </c>
      <c r="J34" s="279">
        <f t="shared" ref="J34:J65" si="6">C34/B34</f>
        <v>0.66666666666666663</v>
      </c>
      <c r="K34" s="280">
        <f t="shared" ref="K34:K65" si="7">D34/B34</f>
        <v>0.18333333333333332</v>
      </c>
      <c r="L34" s="279">
        <f t="shared" ref="L34:L65" si="8">E34/B34</f>
        <v>0.15</v>
      </c>
      <c r="M34" s="278">
        <f t="shared" ref="M34:M65" si="9">F34/B34</f>
        <v>3.1</v>
      </c>
      <c r="N34" s="278">
        <f t="shared" ref="N34:N65" si="10">G34/B34</f>
        <v>0.8666666666666667</v>
      </c>
      <c r="O34" s="278">
        <f t="shared" ref="O34:O65" si="11">I34/B34</f>
        <v>2.1833333333333331</v>
      </c>
    </row>
    <row r="35" spans="1:15" x14ac:dyDescent="0.25">
      <c r="A35" s="28" t="s">
        <v>173</v>
      </c>
      <c r="B35" s="28">
        <v>94</v>
      </c>
      <c r="C35" s="28">
        <v>36</v>
      </c>
      <c r="D35" s="28">
        <v>16</v>
      </c>
      <c r="E35" s="28">
        <v>42</v>
      </c>
      <c r="F35" s="28">
        <v>196</v>
      </c>
      <c r="G35" s="28">
        <v>174</v>
      </c>
      <c r="H35" s="28">
        <v>22</v>
      </c>
      <c r="I35" s="28">
        <v>124</v>
      </c>
      <c r="J35" s="279">
        <f t="shared" si="6"/>
        <v>0.38297872340425532</v>
      </c>
      <c r="K35" s="280">
        <f t="shared" si="7"/>
        <v>0.1702127659574468</v>
      </c>
      <c r="L35" s="279">
        <f t="shared" si="8"/>
        <v>0.44680851063829785</v>
      </c>
      <c r="M35" s="278">
        <f t="shared" si="9"/>
        <v>2.0851063829787235</v>
      </c>
      <c r="N35" s="278">
        <f t="shared" si="10"/>
        <v>1.8510638297872339</v>
      </c>
      <c r="O35" s="278">
        <f t="shared" si="11"/>
        <v>1.3191489361702127</v>
      </c>
    </row>
    <row r="36" spans="1:15" x14ac:dyDescent="0.25">
      <c r="A36" s="28" t="s">
        <v>305</v>
      </c>
      <c r="B36" s="28">
        <v>70</v>
      </c>
      <c r="C36" s="28">
        <v>35</v>
      </c>
      <c r="D36" s="28">
        <v>14</v>
      </c>
      <c r="E36" s="28">
        <v>21</v>
      </c>
      <c r="F36" s="28">
        <v>181</v>
      </c>
      <c r="G36" s="28">
        <v>126</v>
      </c>
      <c r="H36" s="28">
        <v>55</v>
      </c>
      <c r="I36" s="28">
        <v>119</v>
      </c>
      <c r="J36" s="279">
        <f t="shared" si="6"/>
        <v>0.5</v>
      </c>
      <c r="K36" s="280">
        <f t="shared" si="7"/>
        <v>0.2</v>
      </c>
      <c r="L36" s="279">
        <f t="shared" si="8"/>
        <v>0.3</v>
      </c>
      <c r="M36" s="278">
        <f t="shared" si="9"/>
        <v>2.5857142857142859</v>
      </c>
      <c r="N36" s="278">
        <f t="shared" si="10"/>
        <v>1.8</v>
      </c>
      <c r="O36" s="278">
        <f t="shared" si="11"/>
        <v>1.7</v>
      </c>
    </row>
    <row r="37" spans="1:15" x14ac:dyDescent="0.25">
      <c r="A37" s="28" t="s">
        <v>92</v>
      </c>
      <c r="B37" s="28">
        <v>61</v>
      </c>
      <c r="C37" s="28">
        <v>37</v>
      </c>
      <c r="D37" s="28">
        <v>7</v>
      </c>
      <c r="E37" s="28">
        <v>17</v>
      </c>
      <c r="F37" s="28">
        <v>142</v>
      </c>
      <c r="G37" s="28">
        <v>66</v>
      </c>
      <c r="H37" s="28">
        <v>76</v>
      </c>
      <c r="I37" s="28">
        <v>118</v>
      </c>
      <c r="J37" s="279">
        <f t="shared" si="6"/>
        <v>0.60655737704918034</v>
      </c>
      <c r="K37" s="280">
        <f t="shared" si="7"/>
        <v>0.11475409836065574</v>
      </c>
      <c r="L37" s="279">
        <f t="shared" si="8"/>
        <v>0.27868852459016391</v>
      </c>
      <c r="M37" s="278">
        <f t="shared" si="9"/>
        <v>2.3278688524590163</v>
      </c>
      <c r="N37" s="278">
        <f t="shared" si="10"/>
        <v>1.0819672131147542</v>
      </c>
      <c r="O37" s="278">
        <f t="shared" si="11"/>
        <v>1.9344262295081966</v>
      </c>
    </row>
    <row r="38" spans="1:15" x14ac:dyDescent="0.25">
      <c r="A38" s="28" t="s">
        <v>277</v>
      </c>
      <c r="B38" s="28">
        <v>130</v>
      </c>
      <c r="C38" s="28">
        <v>33</v>
      </c>
      <c r="D38" s="28">
        <v>11</v>
      </c>
      <c r="E38" s="28">
        <v>88</v>
      </c>
      <c r="F38" s="28">
        <v>161</v>
      </c>
      <c r="G38" s="28">
        <v>368</v>
      </c>
      <c r="H38" s="28">
        <v>-207</v>
      </c>
      <c r="I38" s="28">
        <v>110</v>
      </c>
      <c r="J38" s="279">
        <f t="shared" si="6"/>
        <v>0.25384615384615383</v>
      </c>
      <c r="K38" s="280">
        <f t="shared" si="7"/>
        <v>8.461538461538462E-2</v>
      </c>
      <c r="L38" s="279">
        <f t="shared" si="8"/>
        <v>0.67692307692307696</v>
      </c>
      <c r="M38" s="278">
        <f t="shared" si="9"/>
        <v>1.2384615384615385</v>
      </c>
      <c r="N38" s="278">
        <f t="shared" si="10"/>
        <v>2.8307692307692309</v>
      </c>
      <c r="O38" s="278">
        <f t="shared" si="11"/>
        <v>0.84615384615384615</v>
      </c>
    </row>
    <row r="39" spans="1:15" x14ac:dyDescent="0.25">
      <c r="A39" s="28" t="s">
        <v>97</v>
      </c>
      <c r="B39" s="28">
        <v>70</v>
      </c>
      <c r="C39" s="28">
        <v>33</v>
      </c>
      <c r="D39" s="28">
        <v>10</v>
      </c>
      <c r="E39" s="28">
        <v>27</v>
      </c>
      <c r="F39" s="28">
        <v>154</v>
      </c>
      <c r="G39" s="28">
        <v>115</v>
      </c>
      <c r="H39" s="28">
        <v>39</v>
      </c>
      <c r="I39" s="28">
        <v>109</v>
      </c>
      <c r="J39" s="279">
        <f t="shared" si="6"/>
        <v>0.47142857142857142</v>
      </c>
      <c r="K39" s="280">
        <f t="shared" si="7"/>
        <v>0.14285714285714285</v>
      </c>
      <c r="L39" s="279">
        <f t="shared" si="8"/>
        <v>0.38571428571428573</v>
      </c>
      <c r="M39" s="278">
        <f t="shared" si="9"/>
        <v>2.2000000000000002</v>
      </c>
      <c r="N39" s="278">
        <f t="shared" si="10"/>
        <v>1.6428571428571428</v>
      </c>
      <c r="O39" s="278">
        <f t="shared" si="11"/>
        <v>1.5571428571428572</v>
      </c>
    </row>
    <row r="40" spans="1:15" x14ac:dyDescent="0.25">
      <c r="A40" s="28" t="s">
        <v>123</v>
      </c>
      <c r="B40" s="28">
        <v>44</v>
      </c>
      <c r="C40" s="28">
        <v>32</v>
      </c>
      <c r="D40" s="28">
        <v>3</v>
      </c>
      <c r="E40" s="28">
        <v>9</v>
      </c>
      <c r="F40" s="28">
        <v>147</v>
      </c>
      <c r="G40" s="28">
        <v>64</v>
      </c>
      <c r="H40" s="28">
        <v>83</v>
      </c>
      <c r="I40" s="28">
        <v>99</v>
      </c>
      <c r="J40" s="279">
        <f t="shared" si="6"/>
        <v>0.72727272727272729</v>
      </c>
      <c r="K40" s="280">
        <f t="shared" si="7"/>
        <v>6.8181818181818177E-2</v>
      </c>
      <c r="L40" s="279">
        <f t="shared" si="8"/>
        <v>0.20454545454545456</v>
      </c>
      <c r="M40" s="278">
        <f t="shared" si="9"/>
        <v>3.3409090909090908</v>
      </c>
      <c r="N40" s="278">
        <f t="shared" si="10"/>
        <v>1.4545454545454546</v>
      </c>
      <c r="O40" s="278">
        <f t="shared" si="11"/>
        <v>2.25</v>
      </c>
    </row>
    <row r="41" spans="1:15" x14ac:dyDescent="0.25">
      <c r="A41" s="28" t="s">
        <v>81</v>
      </c>
      <c r="B41" s="28">
        <v>57</v>
      </c>
      <c r="C41" s="28">
        <v>30</v>
      </c>
      <c r="D41" s="28">
        <v>9</v>
      </c>
      <c r="E41" s="28">
        <v>18</v>
      </c>
      <c r="F41" s="28">
        <v>104</v>
      </c>
      <c r="G41" s="28">
        <v>83</v>
      </c>
      <c r="H41" s="28">
        <v>21</v>
      </c>
      <c r="I41" s="28">
        <v>99</v>
      </c>
      <c r="J41" s="279">
        <f t="shared" si="6"/>
        <v>0.52631578947368418</v>
      </c>
      <c r="K41" s="280">
        <f t="shared" si="7"/>
        <v>0.15789473684210525</v>
      </c>
      <c r="L41" s="279">
        <f t="shared" si="8"/>
        <v>0.31578947368421051</v>
      </c>
      <c r="M41" s="278">
        <f t="shared" si="9"/>
        <v>1.8245614035087718</v>
      </c>
      <c r="N41" s="278">
        <f t="shared" si="10"/>
        <v>1.4561403508771931</v>
      </c>
      <c r="O41" s="278">
        <f t="shared" si="11"/>
        <v>1.736842105263158</v>
      </c>
    </row>
    <row r="42" spans="1:15" x14ac:dyDescent="0.25">
      <c r="A42" s="28" t="s">
        <v>182</v>
      </c>
      <c r="B42" s="28">
        <v>83</v>
      </c>
      <c r="C42" s="28">
        <v>29</v>
      </c>
      <c r="D42" s="28">
        <v>9</v>
      </c>
      <c r="E42" s="28">
        <v>45</v>
      </c>
      <c r="F42" s="28">
        <v>127</v>
      </c>
      <c r="G42" s="28">
        <v>185</v>
      </c>
      <c r="H42" s="28">
        <v>-58</v>
      </c>
      <c r="I42" s="28">
        <v>96</v>
      </c>
      <c r="J42" s="279">
        <f t="shared" si="6"/>
        <v>0.3493975903614458</v>
      </c>
      <c r="K42" s="280">
        <f t="shared" si="7"/>
        <v>0.10843373493975904</v>
      </c>
      <c r="L42" s="279">
        <f t="shared" si="8"/>
        <v>0.54216867469879515</v>
      </c>
      <c r="M42" s="278">
        <f t="shared" si="9"/>
        <v>1.5301204819277108</v>
      </c>
      <c r="N42" s="278">
        <f t="shared" si="10"/>
        <v>2.2289156626506026</v>
      </c>
      <c r="O42" s="278">
        <f t="shared" si="11"/>
        <v>1.1566265060240963</v>
      </c>
    </row>
    <row r="43" spans="1:15" x14ac:dyDescent="0.25">
      <c r="A43" s="28" t="s">
        <v>38</v>
      </c>
      <c r="B43" s="28">
        <v>74</v>
      </c>
      <c r="C43" s="28">
        <v>29</v>
      </c>
      <c r="D43" s="28">
        <v>8</v>
      </c>
      <c r="E43" s="28">
        <v>37</v>
      </c>
      <c r="F43" s="28">
        <v>130</v>
      </c>
      <c r="G43" s="28">
        <v>137</v>
      </c>
      <c r="H43" s="28">
        <v>-7</v>
      </c>
      <c r="I43" s="28">
        <v>95</v>
      </c>
      <c r="J43" s="279">
        <f t="shared" si="6"/>
        <v>0.39189189189189189</v>
      </c>
      <c r="K43" s="280">
        <f t="shared" si="7"/>
        <v>0.10810810810810811</v>
      </c>
      <c r="L43" s="279">
        <f t="shared" si="8"/>
        <v>0.5</v>
      </c>
      <c r="M43" s="278">
        <f t="shared" si="9"/>
        <v>1.7567567567567568</v>
      </c>
      <c r="N43" s="278">
        <f t="shared" si="10"/>
        <v>1.8513513513513513</v>
      </c>
      <c r="O43" s="278">
        <f t="shared" si="11"/>
        <v>1.2837837837837838</v>
      </c>
    </row>
    <row r="44" spans="1:15" x14ac:dyDescent="0.25">
      <c r="A44" s="28" t="s">
        <v>82</v>
      </c>
      <c r="B44" s="28">
        <v>34</v>
      </c>
      <c r="C44" s="28">
        <v>30</v>
      </c>
      <c r="D44" s="28">
        <v>2</v>
      </c>
      <c r="E44" s="28">
        <v>2</v>
      </c>
      <c r="F44" s="28">
        <v>115</v>
      </c>
      <c r="G44" s="28">
        <v>30</v>
      </c>
      <c r="H44" s="28">
        <v>85</v>
      </c>
      <c r="I44" s="28">
        <v>92</v>
      </c>
      <c r="J44" s="279">
        <f t="shared" si="6"/>
        <v>0.88235294117647056</v>
      </c>
      <c r="K44" s="280">
        <f t="shared" si="7"/>
        <v>5.8823529411764705E-2</v>
      </c>
      <c r="L44" s="279">
        <f t="shared" si="8"/>
        <v>5.8823529411764705E-2</v>
      </c>
      <c r="M44" s="278">
        <f t="shared" si="9"/>
        <v>3.3823529411764706</v>
      </c>
      <c r="N44" s="278">
        <f t="shared" si="10"/>
        <v>0.88235294117647056</v>
      </c>
      <c r="O44" s="278">
        <f t="shared" si="11"/>
        <v>2.7058823529411766</v>
      </c>
    </row>
    <row r="45" spans="1:15" x14ac:dyDescent="0.25">
      <c r="A45" s="28" t="s">
        <v>280</v>
      </c>
      <c r="B45" s="28">
        <v>97</v>
      </c>
      <c r="C45" s="28">
        <v>24</v>
      </c>
      <c r="D45" s="28">
        <v>17</v>
      </c>
      <c r="E45" s="28">
        <v>56</v>
      </c>
      <c r="F45" s="28">
        <v>110</v>
      </c>
      <c r="G45" s="28">
        <v>204</v>
      </c>
      <c r="H45" s="28">
        <v>-94</v>
      </c>
      <c r="I45" s="28">
        <v>89</v>
      </c>
      <c r="J45" s="279">
        <f t="shared" si="6"/>
        <v>0.24742268041237114</v>
      </c>
      <c r="K45" s="280">
        <f t="shared" si="7"/>
        <v>0.17525773195876287</v>
      </c>
      <c r="L45" s="279">
        <f t="shared" si="8"/>
        <v>0.57731958762886593</v>
      </c>
      <c r="M45" s="278">
        <f t="shared" si="9"/>
        <v>1.134020618556701</v>
      </c>
      <c r="N45" s="278">
        <f t="shared" si="10"/>
        <v>2.1030927835051547</v>
      </c>
      <c r="O45" s="278">
        <f t="shared" si="11"/>
        <v>0.91752577319587625</v>
      </c>
    </row>
    <row r="46" spans="1:15" x14ac:dyDescent="0.25">
      <c r="A46" s="28" t="s">
        <v>90</v>
      </c>
      <c r="B46" s="28">
        <v>54</v>
      </c>
      <c r="C46" s="28">
        <v>25</v>
      </c>
      <c r="D46" s="28">
        <v>13</v>
      </c>
      <c r="E46" s="28">
        <v>16</v>
      </c>
      <c r="F46" s="28">
        <v>113</v>
      </c>
      <c r="G46" s="28">
        <v>80</v>
      </c>
      <c r="H46" s="28">
        <v>33</v>
      </c>
      <c r="I46" s="28">
        <v>88</v>
      </c>
      <c r="J46" s="279">
        <f t="shared" si="6"/>
        <v>0.46296296296296297</v>
      </c>
      <c r="K46" s="280">
        <f t="shared" si="7"/>
        <v>0.24074074074074073</v>
      </c>
      <c r="L46" s="279">
        <f t="shared" si="8"/>
        <v>0.29629629629629628</v>
      </c>
      <c r="M46" s="278">
        <f t="shared" si="9"/>
        <v>2.0925925925925926</v>
      </c>
      <c r="N46" s="278">
        <f t="shared" si="10"/>
        <v>1.4814814814814814</v>
      </c>
      <c r="O46" s="278">
        <f t="shared" si="11"/>
        <v>1.6296296296296295</v>
      </c>
    </row>
    <row r="47" spans="1:15" x14ac:dyDescent="0.25">
      <c r="A47" s="28" t="s">
        <v>96</v>
      </c>
      <c r="B47" s="28">
        <v>70</v>
      </c>
      <c r="C47" s="28">
        <v>24</v>
      </c>
      <c r="D47" s="28">
        <v>13</v>
      </c>
      <c r="E47" s="28">
        <v>33</v>
      </c>
      <c r="F47" s="28">
        <v>119</v>
      </c>
      <c r="G47" s="28">
        <v>144</v>
      </c>
      <c r="H47" s="28">
        <v>-25</v>
      </c>
      <c r="I47" s="28">
        <v>85</v>
      </c>
      <c r="J47" s="279">
        <f t="shared" si="6"/>
        <v>0.34285714285714286</v>
      </c>
      <c r="K47" s="280">
        <f t="shared" si="7"/>
        <v>0.18571428571428572</v>
      </c>
      <c r="L47" s="279">
        <f t="shared" si="8"/>
        <v>0.47142857142857142</v>
      </c>
      <c r="M47" s="278">
        <f t="shared" si="9"/>
        <v>1.7</v>
      </c>
      <c r="N47" s="278">
        <f t="shared" si="10"/>
        <v>2.0571428571428569</v>
      </c>
      <c r="O47" s="278">
        <f t="shared" si="11"/>
        <v>1.2142857142857142</v>
      </c>
    </row>
    <row r="48" spans="1:15" x14ac:dyDescent="0.25">
      <c r="A48" s="28" t="s">
        <v>286</v>
      </c>
      <c r="B48" s="28">
        <v>80</v>
      </c>
      <c r="C48" s="28">
        <v>24</v>
      </c>
      <c r="D48" s="28">
        <v>7</v>
      </c>
      <c r="E48" s="28">
        <v>49</v>
      </c>
      <c r="F48" s="28">
        <v>100</v>
      </c>
      <c r="G48" s="28">
        <v>195</v>
      </c>
      <c r="H48" s="28">
        <v>-95</v>
      </c>
      <c r="I48" s="28">
        <v>79</v>
      </c>
      <c r="J48" s="279">
        <f t="shared" si="6"/>
        <v>0.3</v>
      </c>
      <c r="K48" s="280">
        <f t="shared" si="7"/>
        <v>8.7499999999999994E-2</v>
      </c>
      <c r="L48" s="279">
        <f t="shared" si="8"/>
        <v>0.61250000000000004</v>
      </c>
      <c r="M48" s="278">
        <f t="shared" si="9"/>
        <v>1.25</v>
      </c>
      <c r="N48" s="278">
        <f t="shared" si="10"/>
        <v>2.4375</v>
      </c>
      <c r="O48" s="278">
        <f t="shared" si="11"/>
        <v>0.98750000000000004</v>
      </c>
    </row>
    <row r="49" spans="1:15" x14ac:dyDescent="0.25">
      <c r="A49" s="28" t="s">
        <v>254</v>
      </c>
      <c r="B49" s="28">
        <v>58</v>
      </c>
      <c r="C49" s="28">
        <v>25</v>
      </c>
      <c r="D49" s="28">
        <v>4</v>
      </c>
      <c r="E49" s="28">
        <v>29</v>
      </c>
      <c r="F49" s="28">
        <v>134</v>
      </c>
      <c r="G49" s="28">
        <v>129</v>
      </c>
      <c r="H49" s="28">
        <v>5</v>
      </c>
      <c r="I49" s="28">
        <v>79</v>
      </c>
      <c r="J49" s="279">
        <f t="shared" si="6"/>
        <v>0.43103448275862066</v>
      </c>
      <c r="K49" s="280">
        <f t="shared" si="7"/>
        <v>6.8965517241379309E-2</v>
      </c>
      <c r="L49" s="279">
        <f t="shared" si="8"/>
        <v>0.5</v>
      </c>
      <c r="M49" s="278">
        <f t="shared" si="9"/>
        <v>2.3103448275862069</v>
      </c>
      <c r="N49" s="278">
        <f t="shared" si="10"/>
        <v>2.2241379310344827</v>
      </c>
      <c r="O49" s="278">
        <f t="shared" si="11"/>
        <v>1.3620689655172413</v>
      </c>
    </row>
    <row r="50" spans="1:15" x14ac:dyDescent="0.25">
      <c r="A50" s="28" t="s">
        <v>62</v>
      </c>
      <c r="B50" s="28">
        <v>56</v>
      </c>
      <c r="C50" s="28">
        <v>25</v>
      </c>
      <c r="D50" s="28">
        <v>4</v>
      </c>
      <c r="E50" s="28">
        <v>27</v>
      </c>
      <c r="F50" s="28">
        <v>112</v>
      </c>
      <c r="G50" s="28">
        <v>137</v>
      </c>
      <c r="H50" s="28">
        <v>-25</v>
      </c>
      <c r="I50" s="28">
        <v>79</v>
      </c>
      <c r="J50" s="279">
        <f t="shared" si="6"/>
        <v>0.44642857142857145</v>
      </c>
      <c r="K50" s="280">
        <f t="shared" si="7"/>
        <v>7.1428571428571425E-2</v>
      </c>
      <c r="L50" s="279">
        <f t="shared" si="8"/>
        <v>0.48214285714285715</v>
      </c>
      <c r="M50" s="278">
        <f t="shared" si="9"/>
        <v>2</v>
      </c>
      <c r="N50" s="278">
        <f t="shared" si="10"/>
        <v>2.4464285714285716</v>
      </c>
      <c r="O50" s="278">
        <f t="shared" si="11"/>
        <v>1.4107142857142858</v>
      </c>
    </row>
    <row r="51" spans="1:15" x14ac:dyDescent="0.25">
      <c r="A51" s="28" t="s">
        <v>181</v>
      </c>
      <c r="B51" s="28">
        <v>68</v>
      </c>
      <c r="C51" s="28">
        <v>22</v>
      </c>
      <c r="D51" s="28">
        <v>12</v>
      </c>
      <c r="E51" s="28">
        <v>34</v>
      </c>
      <c r="F51" s="28">
        <v>121</v>
      </c>
      <c r="G51" s="28">
        <v>143</v>
      </c>
      <c r="H51" s="28">
        <v>-22</v>
      </c>
      <c r="I51" s="28">
        <v>78</v>
      </c>
      <c r="J51" s="279">
        <f t="shared" si="6"/>
        <v>0.3235294117647059</v>
      </c>
      <c r="K51" s="280">
        <f t="shared" si="7"/>
        <v>0.17647058823529413</v>
      </c>
      <c r="L51" s="279">
        <f t="shared" si="8"/>
        <v>0.5</v>
      </c>
      <c r="M51" s="278">
        <f t="shared" si="9"/>
        <v>1.7794117647058822</v>
      </c>
      <c r="N51" s="278">
        <f t="shared" si="10"/>
        <v>2.1029411764705883</v>
      </c>
      <c r="O51" s="278">
        <f t="shared" si="11"/>
        <v>1.1470588235294117</v>
      </c>
    </row>
    <row r="52" spans="1:15" x14ac:dyDescent="0.25">
      <c r="A52" s="28" t="s">
        <v>253</v>
      </c>
      <c r="B52" s="28">
        <v>40</v>
      </c>
      <c r="C52" s="28">
        <v>23</v>
      </c>
      <c r="D52" s="28">
        <v>7</v>
      </c>
      <c r="E52" s="28">
        <v>10</v>
      </c>
      <c r="F52" s="28">
        <v>117</v>
      </c>
      <c r="G52" s="28">
        <v>67</v>
      </c>
      <c r="H52" s="28">
        <v>50</v>
      </c>
      <c r="I52" s="28">
        <v>76</v>
      </c>
      <c r="J52" s="279">
        <f t="shared" si="6"/>
        <v>0.57499999999999996</v>
      </c>
      <c r="K52" s="280">
        <f t="shared" si="7"/>
        <v>0.17499999999999999</v>
      </c>
      <c r="L52" s="279">
        <f t="shared" si="8"/>
        <v>0.25</v>
      </c>
      <c r="M52" s="278">
        <f t="shared" si="9"/>
        <v>2.9249999999999998</v>
      </c>
      <c r="N52" s="278">
        <f t="shared" si="10"/>
        <v>1.675</v>
      </c>
      <c r="O52" s="278">
        <f t="shared" si="11"/>
        <v>1.9</v>
      </c>
    </row>
    <row r="53" spans="1:15" x14ac:dyDescent="0.25">
      <c r="A53" s="28" t="s">
        <v>224</v>
      </c>
      <c r="B53" s="28">
        <v>64</v>
      </c>
      <c r="C53" s="28">
        <v>19</v>
      </c>
      <c r="D53" s="28">
        <v>16</v>
      </c>
      <c r="E53" s="28">
        <v>29</v>
      </c>
      <c r="F53" s="28">
        <v>113</v>
      </c>
      <c r="G53" s="28">
        <v>132</v>
      </c>
      <c r="H53" s="28">
        <v>-19</v>
      </c>
      <c r="I53" s="28">
        <v>73</v>
      </c>
      <c r="J53" s="279">
        <f t="shared" si="6"/>
        <v>0.296875</v>
      </c>
      <c r="K53" s="280">
        <f t="shared" si="7"/>
        <v>0.25</v>
      </c>
      <c r="L53" s="279">
        <f t="shared" si="8"/>
        <v>0.453125</v>
      </c>
      <c r="M53" s="278">
        <f t="shared" si="9"/>
        <v>1.765625</v>
      </c>
      <c r="N53" s="278">
        <f t="shared" si="10"/>
        <v>2.0625</v>
      </c>
      <c r="O53" s="278">
        <f t="shared" si="11"/>
        <v>1.140625</v>
      </c>
    </row>
    <row r="54" spans="1:15" x14ac:dyDescent="0.25">
      <c r="A54" s="28" t="s">
        <v>84</v>
      </c>
      <c r="B54" s="28">
        <v>51</v>
      </c>
      <c r="C54" s="28">
        <v>21</v>
      </c>
      <c r="D54" s="28">
        <v>7</v>
      </c>
      <c r="E54" s="28">
        <v>23</v>
      </c>
      <c r="F54" s="28">
        <v>92</v>
      </c>
      <c r="G54" s="28">
        <v>100</v>
      </c>
      <c r="H54" s="28">
        <v>-8</v>
      </c>
      <c r="I54" s="28">
        <v>70</v>
      </c>
      <c r="J54" s="279">
        <f t="shared" si="6"/>
        <v>0.41176470588235292</v>
      </c>
      <c r="K54" s="280">
        <f t="shared" si="7"/>
        <v>0.13725490196078433</v>
      </c>
      <c r="L54" s="279">
        <f t="shared" si="8"/>
        <v>0.45098039215686275</v>
      </c>
      <c r="M54" s="278">
        <f t="shared" si="9"/>
        <v>1.803921568627451</v>
      </c>
      <c r="N54" s="278">
        <f t="shared" si="10"/>
        <v>1.9607843137254901</v>
      </c>
      <c r="O54" s="278">
        <f t="shared" si="11"/>
        <v>1.3725490196078431</v>
      </c>
    </row>
    <row r="55" spans="1:15" x14ac:dyDescent="0.25">
      <c r="A55" s="28" t="s">
        <v>275</v>
      </c>
      <c r="B55" s="28">
        <v>63</v>
      </c>
      <c r="C55" s="28">
        <v>19</v>
      </c>
      <c r="D55" s="28">
        <v>9</v>
      </c>
      <c r="E55" s="28">
        <v>35</v>
      </c>
      <c r="F55" s="28">
        <v>98</v>
      </c>
      <c r="G55" s="28">
        <v>133</v>
      </c>
      <c r="H55" s="28">
        <v>-35</v>
      </c>
      <c r="I55" s="28">
        <v>66</v>
      </c>
      <c r="J55" s="279">
        <f t="shared" si="6"/>
        <v>0.30158730158730157</v>
      </c>
      <c r="K55" s="280">
        <f t="shared" si="7"/>
        <v>0.14285714285714285</v>
      </c>
      <c r="L55" s="279">
        <f t="shared" si="8"/>
        <v>0.55555555555555558</v>
      </c>
      <c r="M55" s="278">
        <f t="shared" si="9"/>
        <v>1.5555555555555556</v>
      </c>
      <c r="N55" s="278">
        <f t="shared" si="10"/>
        <v>2.1111111111111112</v>
      </c>
      <c r="O55" s="278">
        <f t="shared" si="11"/>
        <v>1.0476190476190477</v>
      </c>
    </row>
    <row r="56" spans="1:15" x14ac:dyDescent="0.25">
      <c r="A56" s="28" t="s">
        <v>163</v>
      </c>
      <c r="B56" s="28">
        <v>30</v>
      </c>
      <c r="C56" s="28">
        <v>21</v>
      </c>
      <c r="D56" s="28">
        <v>2</v>
      </c>
      <c r="E56" s="28">
        <v>7</v>
      </c>
      <c r="F56" s="28">
        <v>71</v>
      </c>
      <c r="G56" s="28">
        <v>44</v>
      </c>
      <c r="H56" s="28">
        <v>27</v>
      </c>
      <c r="I56" s="28">
        <v>65</v>
      </c>
      <c r="J56" s="279">
        <f t="shared" si="6"/>
        <v>0.7</v>
      </c>
      <c r="K56" s="280">
        <f t="shared" si="7"/>
        <v>6.6666666666666666E-2</v>
      </c>
      <c r="L56" s="279">
        <f t="shared" si="8"/>
        <v>0.23333333333333334</v>
      </c>
      <c r="M56" s="278">
        <f t="shared" si="9"/>
        <v>2.3666666666666667</v>
      </c>
      <c r="N56" s="278">
        <f t="shared" si="10"/>
        <v>1.4666666666666666</v>
      </c>
      <c r="O56" s="278">
        <f t="shared" si="11"/>
        <v>2.1666666666666665</v>
      </c>
    </row>
    <row r="57" spans="1:15" x14ac:dyDescent="0.25">
      <c r="A57" s="28" t="s">
        <v>87</v>
      </c>
      <c r="B57" s="28">
        <v>40</v>
      </c>
      <c r="C57" s="28">
        <v>18</v>
      </c>
      <c r="D57" s="28">
        <v>7</v>
      </c>
      <c r="E57" s="28">
        <v>15</v>
      </c>
      <c r="F57" s="28">
        <v>72</v>
      </c>
      <c r="G57" s="28">
        <v>61</v>
      </c>
      <c r="H57" s="28">
        <v>11</v>
      </c>
      <c r="I57" s="28">
        <v>61</v>
      </c>
      <c r="J57" s="279">
        <f t="shared" si="6"/>
        <v>0.45</v>
      </c>
      <c r="K57" s="280">
        <f t="shared" si="7"/>
        <v>0.17499999999999999</v>
      </c>
      <c r="L57" s="279">
        <f t="shared" si="8"/>
        <v>0.375</v>
      </c>
      <c r="M57" s="278">
        <f t="shared" si="9"/>
        <v>1.8</v>
      </c>
      <c r="N57" s="278">
        <f t="shared" si="10"/>
        <v>1.5249999999999999</v>
      </c>
      <c r="O57" s="278">
        <f t="shared" si="11"/>
        <v>1.5249999999999999</v>
      </c>
    </row>
    <row r="58" spans="1:15" x14ac:dyDescent="0.25">
      <c r="A58" s="28" t="s">
        <v>287</v>
      </c>
      <c r="B58" s="28">
        <v>68</v>
      </c>
      <c r="C58" s="28">
        <v>16</v>
      </c>
      <c r="D58" s="28">
        <v>13</v>
      </c>
      <c r="E58" s="28">
        <v>39</v>
      </c>
      <c r="F58" s="28">
        <v>73</v>
      </c>
      <c r="G58" s="28">
        <v>143</v>
      </c>
      <c r="H58" s="28">
        <v>-70</v>
      </c>
      <c r="I58" s="28">
        <v>61</v>
      </c>
      <c r="J58" s="279">
        <f t="shared" si="6"/>
        <v>0.23529411764705882</v>
      </c>
      <c r="K58" s="280">
        <f t="shared" si="7"/>
        <v>0.19117647058823528</v>
      </c>
      <c r="L58" s="279">
        <f t="shared" si="8"/>
        <v>0.57352941176470584</v>
      </c>
      <c r="M58" s="278">
        <f t="shared" si="9"/>
        <v>1.0735294117647058</v>
      </c>
      <c r="N58" s="278">
        <f t="shared" si="10"/>
        <v>2.1029411764705883</v>
      </c>
      <c r="O58" s="278">
        <f t="shared" si="11"/>
        <v>0.8970588235294118</v>
      </c>
    </row>
    <row r="59" spans="1:15" x14ac:dyDescent="0.25">
      <c r="A59" s="28" t="s">
        <v>206</v>
      </c>
      <c r="B59" s="28">
        <v>32</v>
      </c>
      <c r="C59" s="28">
        <v>17</v>
      </c>
      <c r="D59" s="28">
        <v>8</v>
      </c>
      <c r="E59" s="28">
        <v>7</v>
      </c>
      <c r="F59" s="28">
        <v>72</v>
      </c>
      <c r="G59" s="28">
        <v>45</v>
      </c>
      <c r="H59" s="28">
        <v>27</v>
      </c>
      <c r="I59" s="28">
        <v>59</v>
      </c>
      <c r="J59" s="279">
        <f t="shared" si="6"/>
        <v>0.53125</v>
      </c>
      <c r="K59" s="280">
        <f t="shared" si="7"/>
        <v>0.25</v>
      </c>
      <c r="L59" s="279">
        <f t="shared" si="8"/>
        <v>0.21875</v>
      </c>
      <c r="M59" s="278">
        <f t="shared" si="9"/>
        <v>2.25</v>
      </c>
      <c r="N59" s="278">
        <f t="shared" si="10"/>
        <v>1.40625</v>
      </c>
      <c r="O59" s="278">
        <f t="shared" si="11"/>
        <v>1.84375</v>
      </c>
    </row>
    <row r="60" spans="1:15" x14ac:dyDescent="0.25">
      <c r="A60" s="28" t="s">
        <v>183</v>
      </c>
      <c r="B60" s="28">
        <v>76</v>
      </c>
      <c r="C60" s="28">
        <v>15</v>
      </c>
      <c r="D60" s="28">
        <v>13</v>
      </c>
      <c r="E60" s="28">
        <v>48</v>
      </c>
      <c r="F60" s="28">
        <v>82</v>
      </c>
      <c r="G60" s="28">
        <v>208</v>
      </c>
      <c r="H60" s="28">
        <v>-126</v>
      </c>
      <c r="I60" s="28">
        <v>58</v>
      </c>
      <c r="J60" s="279">
        <f t="shared" si="6"/>
        <v>0.19736842105263158</v>
      </c>
      <c r="K60" s="280">
        <f t="shared" si="7"/>
        <v>0.17105263157894737</v>
      </c>
      <c r="L60" s="279">
        <f t="shared" si="8"/>
        <v>0.63157894736842102</v>
      </c>
      <c r="M60" s="278">
        <f t="shared" si="9"/>
        <v>1.0789473684210527</v>
      </c>
      <c r="N60" s="278">
        <f t="shared" si="10"/>
        <v>2.736842105263158</v>
      </c>
      <c r="O60" s="278">
        <f t="shared" si="11"/>
        <v>0.76315789473684215</v>
      </c>
    </row>
    <row r="61" spans="1:15" x14ac:dyDescent="0.25">
      <c r="A61" s="28" t="s">
        <v>89</v>
      </c>
      <c r="B61" s="28">
        <v>33</v>
      </c>
      <c r="C61" s="28">
        <v>14</v>
      </c>
      <c r="D61" s="28">
        <v>7</v>
      </c>
      <c r="E61" s="28">
        <v>12</v>
      </c>
      <c r="F61" s="28">
        <v>56</v>
      </c>
      <c r="G61" s="28">
        <v>49</v>
      </c>
      <c r="H61" s="28">
        <v>7</v>
      </c>
      <c r="I61" s="28">
        <v>49</v>
      </c>
      <c r="J61" s="279">
        <f t="shared" si="6"/>
        <v>0.42424242424242425</v>
      </c>
      <c r="K61" s="280">
        <f t="shared" si="7"/>
        <v>0.21212121212121213</v>
      </c>
      <c r="L61" s="279">
        <f t="shared" si="8"/>
        <v>0.36363636363636365</v>
      </c>
      <c r="M61" s="278">
        <f t="shared" si="9"/>
        <v>1.696969696969697</v>
      </c>
      <c r="N61" s="278">
        <f t="shared" si="10"/>
        <v>1.4848484848484849</v>
      </c>
      <c r="O61" s="278">
        <f t="shared" si="11"/>
        <v>1.4848484848484849</v>
      </c>
    </row>
    <row r="62" spans="1:15" x14ac:dyDescent="0.25">
      <c r="A62" s="28" t="s">
        <v>233</v>
      </c>
      <c r="B62" s="28">
        <v>40</v>
      </c>
      <c r="C62" s="28">
        <v>15</v>
      </c>
      <c r="D62" s="28">
        <v>4</v>
      </c>
      <c r="E62" s="28">
        <v>21</v>
      </c>
      <c r="F62" s="28">
        <v>94</v>
      </c>
      <c r="G62" s="28">
        <v>110</v>
      </c>
      <c r="H62" s="28">
        <v>-16</v>
      </c>
      <c r="I62" s="28">
        <v>49</v>
      </c>
      <c r="J62" s="279">
        <f t="shared" si="6"/>
        <v>0.375</v>
      </c>
      <c r="K62" s="280">
        <f t="shared" si="7"/>
        <v>0.1</v>
      </c>
      <c r="L62" s="279">
        <f t="shared" si="8"/>
        <v>0.52500000000000002</v>
      </c>
      <c r="M62" s="278">
        <f t="shared" si="9"/>
        <v>2.35</v>
      </c>
      <c r="N62" s="278">
        <f t="shared" si="10"/>
        <v>2.75</v>
      </c>
      <c r="O62" s="278">
        <f t="shared" si="11"/>
        <v>1.2250000000000001</v>
      </c>
    </row>
    <row r="63" spans="1:15" x14ac:dyDescent="0.25">
      <c r="A63" s="28" t="s">
        <v>643</v>
      </c>
      <c r="B63" s="28">
        <v>54</v>
      </c>
      <c r="C63" s="28">
        <v>13</v>
      </c>
      <c r="D63" s="28">
        <v>10</v>
      </c>
      <c r="E63" s="28">
        <v>31</v>
      </c>
      <c r="F63" s="28">
        <v>67</v>
      </c>
      <c r="G63" s="28">
        <v>130</v>
      </c>
      <c r="H63" s="28">
        <v>-63</v>
      </c>
      <c r="I63" s="28">
        <v>49</v>
      </c>
      <c r="J63" s="279">
        <f t="shared" si="6"/>
        <v>0.24074074074074073</v>
      </c>
      <c r="K63" s="280">
        <f t="shared" si="7"/>
        <v>0.18518518518518517</v>
      </c>
      <c r="L63" s="279">
        <f t="shared" si="8"/>
        <v>0.57407407407407407</v>
      </c>
      <c r="M63" s="278">
        <f t="shared" si="9"/>
        <v>1.2407407407407407</v>
      </c>
      <c r="N63" s="278">
        <f t="shared" si="10"/>
        <v>2.4074074074074074</v>
      </c>
      <c r="O63" s="278">
        <f t="shared" si="11"/>
        <v>0.90740740740740744</v>
      </c>
    </row>
    <row r="64" spans="1:15" x14ac:dyDescent="0.25">
      <c r="A64" s="28" t="s">
        <v>60</v>
      </c>
      <c r="B64" s="28">
        <v>28</v>
      </c>
      <c r="C64" s="28">
        <v>14</v>
      </c>
      <c r="D64" s="28">
        <v>6</v>
      </c>
      <c r="E64" s="28">
        <v>8</v>
      </c>
      <c r="F64" s="28">
        <v>48</v>
      </c>
      <c r="G64" s="28">
        <v>38</v>
      </c>
      <c r="H64" s="28">
        <v>10</v>
      </c>
      <c r="I64" s="28">
        <v>48</v>
      </c>
      <c r="J64" s="279">
        <f t="shared" si="6"/>
        <v>0.5</v>
      </c>
      <c r="K64" s="280">
        <f t="shared" si="7"/>
        <v>0.21428571428571427</v>
      </c>
      <c r="L64" s="279">
        <f t="shared" si="8"/>
        <v>0.2857142857142857</v>
      </c>
      <c r="M64" s="278">
        <f t="shared" si="9"/>
        <v>1.7142857142857142</v>
      </c>
      <c r="N64" s="278">
        <f t="shared" si="10"/>
        <v>1.3571428571428572</v>
      </c>
      <c r="O64" s="278">
        <f t="shared" si="11"/>
        <v>1.7142857142857142</v>
      </c>
    </row>
    <row r="65" spans="1:15" x14ac:dyDescent="0.25">
      <c r="A65" s="28" t="s">
        <v>177</v>
      </c>
      <c r="B65" s="28">
        <v>34</v>
      </c>
      <c r="C65" s="28">
        <v>14</v>
      </c>
      <c r="D65" s="28">
        <v>3</v>
      </c>
      <c r="E65" s="28">
        <v>17</v>
      </c>
      <c r="F65" s="28">
        <v>53</v>
      </c>
      <c r="G65" s="28">
        <v>66</v>
      </c>
      <c r="H65" s="28">
        <v>-13</v>
      </c>
      <c r="I65" s="28">
        <v>45</v>
      </c>
      <c r="J65" s="279">
        <f t="shared" si="6"/>
        <v>0.41176470588235292</v>
      </c>
      <c r="K65" s="280">
        <f t="shared" si="7"/>
        <v>8.8235294117647065E-2</v>
      </c>
      <c r="L65" s="279">
        <f t="shared" si="8"/>
        <v>0.5</v>
      </c>
      <c r="M65" s="278">
        <f t="shared" si="9"/>
        <v>1.5588235294117647</v>
      </c>
      <c r="N65" s="278">
        <f t="shared" si="10"/>
        <v>1.9411764705882353</v>
      </c>
      <c r="O65" s="278">
        <f t="shared" si="11"/>
        <v>1.3235294117647058</v>
      </c>
    </row>
    <row r="66" spans="1:15" x14ac:dyDescent="0.25">
      <c r="A66" s="28" t="s">
        <v>313</v>
      </c>
      <c r="B66" s="28">
        <v>50</v>
      </c>
      <c r="C66" s="28">
        <v>13</v>
      </c>
      <c r="D66" s="28">
        <v>6</v>
      </c>
      <c r="E66" s="28">
        <v>31</v>
      </c>
      <c r="F66" s="28">
        <v>53</v>
      </c>
      <c r="G66" s="28">
        <v>115</v>
      </c>
      <c r="H66" s="28">
        <v>-62</v>
      </c>
      <c r="I66" s="28">
        <v>45</v>
      </c>
      <c r="J66" s="279">
        <f t="shared" ref="J66:J97" si="12">C66/B66</f>
        <v>0.26</v>
      </c>
      <c r="K66" s="280">
        <f t="shared" ref="K66:K97" si="13">D66/B66</f>
        <v>0.12</v>
      </c>
      <c r="L66" s="279">
        <f t="shared" ref="L66:L97" si="14">E66/B66</f>
        <v>0.62</v>
      </c>
      <c r="M66" s="278">
        <f t="shared" ref="M66:M97" si="15">F66/B66</f>
        <v>1.06</v>
      </c>
      <c r="N66" s="278">
        <f t="shared" ref="N66:N97" si="16">G66/B66</f>
        <v>2.2999999999999998</v>
      </c>
      <c r="O66" s="278">
        <f t="shared" ref="O66:O97" si="17">I66/B66</f>
        <v>0.9</v>
      </c>
    </row>
    <row r="67" spans="1:15" x14ac:dyDescent="0.25">
      <c r="A67" s="28" t="s">
        <v>220</v>
      </c>
      <c r="B67" s="28">
        <v>58</v>
      </c>
      <c r="C67" s="28">
        <v>11</v>
      </c>
      <c r="D67" s="28">
        <v>11</v>
      </c>
      <c r="E67" s="28">
        <v>36</v>
      </c>
      <c r="F67" s="28">
        <v>63</v>
      </c>
      <c r="G67" s="28">
        <v>127</v>
      </c>
      <c r="H67" s="28">
        <v>-64</v>
      </c>
      <c r="I67" s="28">
        <v>44</v>
      </c>
      <c r="J67" s="279">
        <f t="shared" si="12"/>
        <v>0.18965517241379309</v>
      </c>
      <c r="K67" s="280">
        <f t="shared" si="13"/>
        <v>0.18965517241379309</v>
      </c>
      <c r="L67" s="279">
        <f t="shared" si="14"/>
        <v>0.62068965517241381</v>
      </c>
      <c r="M67" s="278">
        <f t="shared" si="15"/>
        <v>1.0862068965517242</v>
      </c>
      <c r="N67" s="278">
        <f t="shared" si="16"/>
        <v>2.1896551724137931</v>
      </c>
      <c r="O67" s="278">
        <f t="shared" si="17"/>
        <v>0.75862068965517238</v>
      </c>
    </row>
    <row r="68" spans="1:15" x14ac:dyDescent="0.25">
      <c r="A68" s="28" t="s">
        <v>209</v>
      </c>
      <c r="B68" s="28">
        <v>30</v>
      </c>
      <c r="C68" s="28">
        <v>13</v>
      </c>
      <c r="D68" s="28">
        <v>5</v>
      </c>
      <c r="E68" s="28">
        <v>12</v>
      </c>
      <c r="F68" s="28">
        <v>57</v>
      </c>
      <c r="G68" s="28">
        <v>56</v>
      </c>
      <c r="H68" s="28">
        <v>1</v>
      </c>
      <c r="I68" s="28">
        <v>44</v>
      </c>
      <c r="J68" s="279">
        <f t="shared" si="12"/>
        <v>0.43333333333333335</v>
      </c>
      <c r="K68" s="280">
        <f t="shared" si="13"/>
        <v>0.16666666666666666</v>
      </c>
      <c r="L68" s="279">
        <f t="shared" si="14"/>
        <v>0.4</v>
      </c>
      <c r="M68" s="278">
        <f t="shared" si="15"/>
        <v>1.9</v>
      </c>
      <c r="N68" s="278">
        <f t="shared" si="16"/>
        <v>1.8666666666666667</v>
      </c>
      <c r="O68" s="278">
        <f t="shared" si="17"/>
        <v>1.4666666666666666</v>
      </c>
    </row>
    <row r="69" spans="1:15" x14ac:dyDescent="0.25">
      <c r="A69" s="28" t="s">
        <v>88</v>
      </c>
      <c r="B69" s="28">
        <v>32</v>
      </c>
      <c r="C69" s="28">
        <v>11</v>
      </c>
      <c r="D69" s="28">
        <v>7</v>
      </c>
      <c r="E69" s="28">
        <v>14</v>
      </c>
      <c r="F69" s="28">
        <v>51</v>
      </c>
      <c r="G69" s="28">
        <v>58</v>
      </c>
      <c r="H69" s="28">
        <v>-7</v>
      </c>
      <c r="I69" s="28">
        <v>40</v>
      </c>
      <c r="J69" s="279">
        <f t="shared" si="12"/>
        <v>0.34375</v>
      </c>
      <c r="K69" s="280">
        <f t="shared" si="13"/>
        <v>0.21875</v>
      </c>
      <c r="L69" s="279">
        <f t="shared" si="14"/>
        <v>0.4375</v>
      </c>
      <c r="M69" s="278">
        <f t="shared" si="15"/>
        <v>1.59375</v>
      </c>
      <c r="N69" s="278">
        <f t="shared" si="16"/>
        <v>1.8125</v>
      </c>
      <c r="O69" s="278">
        <f t="shared" si="17"/>
        <v>1.25</v>
      </c>
    </row>
    <row r="70" spans="1:15" x14ac:dyDescent="0.25">
      <c r="A70" s="28" t="s">
        <v>269</v>
      </c>
      <c r="B70" s="28">
        <v>36</v>
      </c>
      <c r="C70" s="28">
        <v>10</v>
      </c>
      <c r="D70" s="28">
        <v>7</v>
      </c>
      <c r="E70" s="28">
        <v>19</v>
      </c>
      <c r="F70" s="28">
        <v>45</v>
      </c>
      <c r="G70" s="28">
        <v>78</v>
      </c>
      <c r="H70" s="28">
        <v>-33</v>
      </c>
      <c r="I70" s="28">
        <v>37</v>
      </c>
      <c r="J70" s="279">
        <f t="shared" si="12"/>
        <v>0.27777777777777779</v>
      </c>
      <c r="K70" s="280">
        <f t="shared" si="13"/>
        <v>0.19444444444444445</v>
      </c>
      <c r="L70" s="279">
        <f t="shared" si="14"/>
        <v>0.52777777777777779</v>
      </c>
      <c r="M70" s="278">
        <f t="shared" si="15"/>
        <v>1.25</v>
      </c>
      <c r="N70" s="278">
        <f t="shared" si="16"/>
        <v>2.1666666666666665</v>
      </c>
      <c r="O70" s="278">
        <f t="shared" si="17"/>
        <v>1.0277777777777777</v>
      </c>
    </row>
    <row r="71" spans="1:15" x14ac:dyDescent="0.25">
      <c r="A71" s="28" t="s">
        <v>35</v>
      </c>
      <c r="B71" s="28">
        <v>20</v>
      </c>
      <c r="C71" s="28">
        <v>11</v>
      </c>
      <c r="D71" s="28">
        <v>4</v>
      </c>
      <c r="E71" s="28">
        <v>5</v>
      </c>
      <c r="F71" s="28">
        <v>36</v>
      </c>
      <c r="G71" s="28">
        <v>19</v>
      </c>
      <c r="H71" s="28">
        <v>17</v>
      </c>
      <c r="I71" s="28">
        <v>37</v>
      </c>
      <c r="J71" s="279">
        <f t="shared" si="12"/>
        <v>0.55000000000000004</v>
      </c>
      <c r="K71" s="280">
        <f t="shared" si="13"/>
        <v>0.2</v>
      </c>
      <c r="L71" s="279">
        <f t="shared" si="14"/>
        <v>0.25</v>
      </c>
      <c r="M71" s="278">
        <f t="shared" si="15"/>
        <v>1.8</v>
      </c>
      <c r="N71" s="278">
        <f t="shared" si="16"/>
        <v>0.95</v>
      </c>
      <c r="O71" s="278">
        <f t="shared" si="17"/>
        <v>1.85</v>
      </c>
    </row>
    <row r="72" spans="1:15" x14ac:dyDescent="0.25">
      <c r="A72" s="28" t="s">
        <v>636</v>
      </c>
      <c r="B72" s="28">
        <v>24</v>
      </c>
      <c r="C72" s="28">
        <v>12</v>
      </c>
      <c r="D72" s="28">
        <v>1</v>
      </c>
      <c r="E72" s="28">
        <v>11</v>
      </c>
      <c r="F72" s="28">
        <v>34</v>
      </c>
      <c r="G72" s="28">
        <v>48</v>
      </c>
      <c r="H72" s="28">
        <v>-14</v>
      </c>
      <c r="I72" s="28">
        <v>37</v>
      </c>
      <c r="J72" s="279">
        <f t="shared" si="12"/>
        <v>0.5</v>
      </c>
      <c r="K72" s="280">
        <f t="shared" si="13"/>
        <v>4.1666666666666664E-2</v>
      </c>
      <c r="L72" s="279">
        <f t="shared" si="14"/>
        <v>0.45833333333333331</v>
      </c>
      <c r="M72" s="278">
        <f t="shared" si="15"/>
        <v>1.4166666666666667</v>
      </c>
      <c r="N72" s="278">
        <f t="shared" si="16"/>
        <v>2</v>
      </c>
      <c r="O72" s="278">
        <f t="shared" si="17"/>
        <v>1.5416666666666667</v>
      </c>
    </row>
    <row r="73" spans="1:15" x14ac:dyDescent="0.25">
      <c r="A73" s="28" t="s">
        <v>312</v>
      </c>
      <c r="B73" s="28">
        <v>95</v>
      </c>
      <c r="C73" s="28">
        <v>7</v>
      </c>
      <c r="D73" s="28">
        <v>15</v>
      </c>
      <c r="E73" s="28">
        <v>73</v>
      </c>
      <c r="F73" s="28">
        <v>81</v>
      </c>
      <c r="G73" s="28">
        <v>315</v>
      </c>
      <c r="H73" s="28">
        <v>-234</v>
      </c>
      <c r="I73" s="28">
        <v>36</v>
      </c>
      <c r="J73" s="279">
        <f t="shared" si="12"/>
        <v>7.3684210526315783E-2</v>
      </c>
      <c r="K73" s="280">
        <f t="shared" si="13"/>
        <v>0.15789473684210525</v>
      </c>
      <c r="L73" s="279">
        <f t="shared" si="14"/>
        <v>0.76842105263157889</v>
      </c>
      <c r="M73" s="278">
        <f t="shared" si="15"/>
        <v>0.85263157894736841</v>
      </c>
      <c r="N73" s="278">
        <f t="shared" si="16"/>
        <v>3.3157894736842106</v>
      </c>
      <c r="O73" s="278">
        <f t="shared" si="17"/>
        <v>0.37894736842105264</v>
      </c>
    </row>
    <row r="74" spans="1:15" x14ac:dyDescent="0.25">
      <c r="A74" s="28" t="s">
        <v>167</v>
      </c>
      <c r="B74" s="28">
        <v>26</v>
      </c>
      <c r="C74" s="28">
        <v>10</v>
      </c>
      <c r="D74" s="28">
        <v>5</v>
      </c>
      <c r="E74" s="28">
        <v>11</v>
      </c>
      <c r="F74" s="28">
        <v>40</v>
      </c>
      <c r="G74" s="28">
        <v>33</v>
      </c>
      <c r="H74" s="28">
        <v>7</v>
      </c>
      <c r="I74" s="28">
        <v>35</v>
      </c>
      <c r="J74" s="279">
        <f t="shared" si="12"/>
        <v>0.38461538461538464</v>
      </c>
      <c r="K74" s="280">
        <f t="shared" si="13"/>
        <v>0.19230769230769232</v>
      </c>
      <c r="L74" s="279">
        <f t="shared" si="14"/>
        <v>0.42307692307692307</v>
      </c>
      <c r="M74" s="278">
        <f t="shared" si="15"/>
        <v>1.5384615384615385</v>
      </c>
      <c r="N74" s="278">
        <f t="shared" si="16"/>
        <v>1.2692307692307692</v>
      </c>
      <c r="O74" s="278">
        <f t="shared" si="17"/>
        <v>1.3461538461538463</v>
      </c>
    </row>
    <row r="75" spans="1:15" x14ac:dyDescent="0.25">
      <c r="A75" s="28" t="s">
        <v>232</v>
      </c>
      <c r="B75" s="28">
        <v>16</v>
      </c>
      <c r="C75" s="28">
        <v>10</v>
      </c>
      <c r="D75" s="28">
        <v>4</v>
      </c>
      <c r="E75" s="28">
        <v>2</v>
      </c>
      <c r="F75" s="28">
        <v>40</v>
      </c>
      <c r="G75" s="28">
        <v>18</v>
      </c>
      <c r="H75" s="28">
        <v>22</v>
      </c>
      <c r="I75" s="28">
        <v>34</v>
      </c>
      <c r="J75" s="279">
        <f t="shared" si="12"/>
        <v>0.625</v>
      </c>
      <c r="K75" s="280">
        <f t="shared" si="13"/>
        <v>0.25</v>
      </c>
      <c r="L75" s="279">
        <f t="shared" si="14"/>
        <v>0.125</v>
      </c>
      <c r="M75" s="278">
        <f t="shared" si="15"/>
        <v>2.5</v>
      </c>
      <c r="N75" s="278">
        <f t="shared" si="16"/>
        <v>1.125</v>
      </c>
      <c r="O75" s="278">
        <f t="shared" si="17"/>
        <v>2.125</v>
      </c>
    </row>
    <row r="76" spans="1:15" x14ac:dyDescent="0.25">
      <c r="A76" s="28" t="s">
        <v>215</v>
      </c>
      <c r="B76" s="28">
        <v>31</v>
      </c>
      <c r="C76" s="28">
        <v>9</v>
      </c>
      <c r="D76" s="28">
        <v>6</v>
      </c>
      <c r="E76" s="28">
        <v>16</v>
      </c>
      <c r="F76" s="28">
        <v>38</v>
      </c>
      <c r="G76" s="28">
        <v>62</v>
      </c>
      <c r="H76" s="28">
        <v>-24</v>
      </c>
      <c r="I76" s="28">
        <v>33</v>
      </c>
      <c r="J76" s="279">
        <f t="shared" si="12"/>
        <v>0.29032258064516131</v>
      </c>
      <c r="K76" s="280">
        <f t="shared" si="13"/>
        <v>0.19354838709677419</v>
      </c>
      <c r="L76" s="279">
        <f t="shared" si="14"/>
        <v>0.5161290322580645</v>
      </c>
      <c r="M76" s="278">
        <f t="shared" si="15"/>
        <v>1.2258064516129032</v>
      </c>
      <c r="N76" s="278">
        <f t="shared" si="16"/>
        <v>2</v>
      </c>
      <c r="O76" s="278">
        <f t="shared" si="17"/>
        <v>1.064516129032258</v>
      </c>
    </row>
    <row r="77" spans="1:15" x14ac:dyDescent="0.25">
      <c r="A77" s="28" t="s">
        <v>171</v>
      </c>
      <c r="B77" s="28">
        <v>20</v>
      </c>
      <c r="C77" s="28">
        <v>10</v>
      </c>
      <c r="D77" s="28">
        <v>3</v>
      </c>
      <c r="E77" s="28">
        <v>7</v>
      </c>
      <c r="F77" s="28">
        <v>34</v>
      </c>
      <c r="G77" s="28">
        <v>31</v>
      </c>
      <c r="H77" s="28">
        <v>3</v>
      </c>
      <c r="I77" s="28">
        <v>33</v>
      </c>
      <c r="J77" s="279">
        <f t="shared" si="12"/>
        <v>0.5</v>
      </c>
      <c r="K77" s="280">
        <f t="shared" si="13"/>
        <v>0.15</v>
      </c>
      <c r="L77" s="279">
        <f t="shared" si="14"/>
        <v>0.35</v>
      </c>
      <c r="M77" s="278">
        <f t="shared" si="15"/>
        <v>1.7</v>
      </c>
      <c r="N77" s="278">
        <f t="shared" si="16"/>
        <v>1.55</v>
      </c>
      <c r="O77" s="278">
        <f t="shared" si="17"/>
        <v>1.65</v>
      </c>
    </row>
    <row r="78" spans="1:15" x14ac:dyDescent="0.25">
      <c r="A78" s="28" t="s">
        <v>640</v>
      </c>
      <c r="B78" s="28">
        <v>32</v>
      </c>
      <c r="C78" s="28">
        <v>10</v>
      </c>
      <c r="D78" s="28">
        <v>3</v>
      </c>
      <c r="E78" s="28">
        <v>19</v>
      </c>
      <c r="F78" s="28">
        <v>49</v>
      </c>
      <c r="G78" s="28">
        <v>55</v>
      </c>
      <c r="H78" s="28">
        <v>-6</v>
      </c>
      <c r="I78" s="28">
        <v>33</v>
      </c>
      <c r="J78" s="279">
        <f t="shared" si="12"/>
        <v>0.3125</v>
      </c>
      <c r="K78" s="280">
        <f t="shared" si="13"/>
        <v>9.375E-2</v>
      </c>
      <c r="L78" s="279">
        <f t="shared" si="14"/>
        <v>0.59375</v>
      </c>
      <c r="M78" s="278">
        <f t="shared" si="15"/>
        <v>1.53125</v>
      </c>
      <c r="N78" s="278">
        <f t="shared" si="16"/>
        <v>1.71875</v>
      </c>
      <c r="O78" s="278">
        <f t="shared" si="17"/>
        <v>1.03125</v>
      </c>
    </row>
    <row r="79" spans="1:15" x14ac:dyDescent="0.25">
      <c r="A79" s="28" t="s">
        <v>236</v>
      </c>
      <c r="B79" s="28">
        <v>32</v>
      </c>
      <c r="C79" s="28">
        <v>10</v>
      </c>
      <c r="D79" s="28">
        <v>2</v>
      </c>
      <c r="E79" s="28">
        <v>20</v>
      </c>
      <c r="F79" s="28">
        <v>54</v>
      </c>
      <c r="G79" s="28">
        <v>99</v>
      </c>
      <c r="H79" s="28">
        <v>-45</v>
      </c>
      <c r="I79" s="28">
        <v>32</v>
      </c>
      <c r="J79" s="279">
        <f t="shared" si="12"/>
        <v>0.3125</v>
      </c>
      <c r="K79" s="280">
        <f t="shared" si="13"/>
        <v>6.25E-2</v>
      </c>
      <c r="L79" s="279">
        <f t="shared" si="14"/>
        <v>0.625</v>
      </c>
      <c r="M79" s="278">
        <f t="shared" si="15"/>
        <v>1.6875</v>
      </c>
      <c r="N79" s="278">
        <f t="shared" si="16"/>
        <v>3.09375</v>
      </c>
      <c r="O79" s="278">
        <f t="shared" si="17"/>
        <v>1</v>
      </c>
    </row>
    <row r="80" spans="1:15" x14ac:dyDescent="0.25">
      <c r="A80" s="28" t="s">
        <v>323</v>
      </c>
      <c r="B80" s="28">
        <v>22</v>
      </c>
      <c r="C80" s="28">
        <v>10</v>
      </c>
      <c r="D80" s="28">
        <v>2</v>
      </c>
      <c r="E80" s="28">
        <v>10</v>
      </c>
      <c r="F80" s="28">
        <v>57</v>
      </c>
      <c r="G80" s="28">
        <v>49</v>
      </c>
      <c r="H80" s="28">
        <v>8</v>
      </c>
      <c r="I80" s="28">
        <v>32</v>
      </c>
      <c r="J80" s="279">
        <f t="shared" si="12"/>
        <v>0.45454545454545453</v>
      </c>
      <c r="K80" s="280">
        <f t="shared" si="13"/>
        <v>9.0909090909090912E-2</v>
      </c>
      <c r="L80" s="279">
        <f t="shared" si="14"/>
        <v>0.45454545454545453</v>
      </c>
      <c r="M80" s="278">
        <f t="shared" si="15"/>
        <v>2.5909090909090908</v>
      </c>
      <c r="N80" s="278">
        <f t="shared" si="16"/>
        <v>2.2272727272727271</v>
      </c>
      <c r="O80" s="278">
        <f t="shared" si="17"/>
        <v>1.4545454545454546</v>
      </c>
    </row>
    <row r="81" spans="1:15" x14ac:dyDescent="0.25">
      <c r="A81" s="28" t="s">
        <v>307</v>
      </c>
      <c r="B81" s="28">
        <v>20</v>
      </c>
      <c r="C81" s="28">
        <v>9</v>
      </c>
      <c r="D81" s="28">
        <v>4</v>
      </c>
      <c r="E81" s="28">
        <v>7</v>
      </c>
      <c r="F81" s="28">
        <v>47</v>
      </c>
      <c r="G81" s="28">
        <v>32</v>
      </c>
      <c r="H81" s="28">
        <v>15</v>
      </c>
      <c r="I81" s="28">
        <v>31</v>
      </c>
      <c r="J81" s="279">
        <f t="shared" si="12"/>
        <v>0.45</v>
      </c>
      <c r="K81" s="280">
        <f t="shared" si="13"/>
        <v>0.2</v>
      </c>
      <c r="L81" s="279">
        <f t="shared" si="14"/>
        <v>0.35</v>
      </c>
      <c r="M81" s="278">
        <f t="shared" si="15"/>
        <v>2.35</v>
      </c>
      <c r="N81" s="278">
        <f t="shared" si="16"/>
        <v>1.6</v>
      </c>
      <c r="O81" s="278">
        <f t="shared" si="17"/>
        <v>1.55</v>
      </c>
    </row>
    <row r="82" spans="1:15" x14ac:dyDescent="0.25">
      <c r="A82" s="28" t="s">
        <v>649</v>
      </c>
      <c r="B82" s="28">
        <v>46</v>
      </c>
      <c r="C82" s="28">
        <v>8</v>
      </c>
      <c r="D82" s="28">
        <v>6</v>
      </c>
      <c r="E82" s="28">
        <v>32</v>
      </c>
      <c r="F82" s="28">
        <v>43</v>
      </c>
      <c r="G82" s="28">
        <v>121</v>
      </c>
      <c r="H82" s="28">
        <v>-78</v>
      </c>
      <c r="I82" s="28">
        <v>30</v>
      </c>
      <c r="J82" s="279">
        <f t="shared" si="12"/>
        <v>0.17391304347826086</v>
      </c>
      <c r="K82" s="280">
        <f t="shared" si="13"/>
        <v>0.13043478260869565</v>
      </c>
      <c r="L82" s="279">
        <f t="shared" si="14"/>
        <v>0.69565217391304346</v>
      </c>
      <c r="M82" s="278">
        <f t="shared" si="15"/>
        <v>0.93478260869565222</v>
      </c>
      <c r="N82" s="278">
        <f t="shared" si="16"/>
        <v>2.6304347826086958</v>
      </c>
      <c r="O82" s="278">
        <f t="shared" si="17"/>
        <v>0.65217391304347827</v>
      </c>
    </row>
    <row r="83" spans="1:15" x14ac:dyDescent="0.25">
      <c r="A83" s="28" t="s">
        <v>86</v>
      </c>
      <c r="B83" s="28">
        <v>16</v>
      </c>
      <c r="C83" s="28">
        <v>8</v>
      </c>
      <c r="D83" s="28">
        <v>5</v>
      </c>
      <c r="E83" s="28">
        <v>3</v>
      </c>
      <c r="F83" s="28">
        <v>26</v>
      </c>
      <c r="G83" s="28">
        <v>18</v>
      </c>
      <c r="H83" s="28">
        <v>8</v>
      </c>
      <c r="I83" s="28">
        <v>29</v>
      </c>
      <c r="J83" s="279">
        <f t="shared" si="12"/>
        <v>0.5</v>
      </c>
      <c r="K83" s="280">
        <f t="shared" si="13"/>
        <v>0.3125</v>
      </c>
      <c r="L83" s="279">
        <f t="shared" si="14"/>
        <v>0.1875</v>
      </c>
      <c r="M83" s="278">
        <f t="shared" si="15"/>
        <v>1.625</v>
      </c>
      <c r="N83" s="278">
        <f t="shared" si="16"/>
        <v>1.125</v>
      </c>
      <c r="O83" s="278">
        <f t="shared" si="17"/>
        <v>1.8125</v>
      </c>
    </row>
    <row r="84" spans="1:15" x14ac:dyDescent="0.25">
      <c r="A84" s="28" t="s">
        <v>100</v>
      </c>
      <c r="B84" s="28">
        <v>40</v>
      </c>
      <c r="C84" s="28">
        <v>7</v>
      </c>
      <c r="D84" s="28">
        <v>8</v>
      </c>
      <c r="E84" s="28">
        <v>25</v>
      </c>
      <c r="F84" s="28">
        <v>39</v>
      </c>
      <c r="G84" s="28">
        <v>78</v>
      </c>
      <c r="H84" s="28">
        <v>-39</v>
      </c>
      <c r="I84" s="28">
        <v>29</v>
      </c>
      <c r="J84" s="279">
        <f t="shared" si="12"/>
        <v>0.17499999999999999</v>
      </c>
      <c r="K84" s="280">
        <f t="shared" si="13"/>
        <v>0.2</v>
      </c>
      <c r="L84" s="279">
        <f t="shared" si="14"/>
        <v>0.625</v>
      </c>
      <c r="M84" s="278">
        <f t="shared" si="15"/>
        <v>0.97499999999999998</v>
      </c>
      <c r="N84" s="278">
        <f t="shared" si="16"/>
        <v>1.95</v>
      </c>
      <c r="O84" s="278">
        <f t="shared" si="17"/>
        <v>0.72499999999999998</v>
      </c>
    </row>
    <row r="85" spans="1:15" x14ac:dyDescent="0.25">
      <c r="A85" s="28" t="s">
        <v>627</v>
      </c>
      <c r="B85" s="28">
        <v>24</v>
      </c>
      <c r="C85" s="28">
        <v>8</v>
      </c>
      <c r="D85" s="28">
        <v>5</v>
      </c>
      <c r="E85" s="28">
        <v>11</v>
      </c>
      <c r="F85" s="28">
        <v>39</v>
      </c>
      <c r="G85" s="28">
        <v>53</v>
      </c>
      <c r="H85" s="28">
        <v>-14</v>
      </c>
      <c r="I85" s="28">
        <v>29</v>
      </c>
      <c r="J85" s="279">
        <f t="shared" si="12"/>
        <v>0.33333333333333331</v>
      </c>
      <c r="K85" s="280">
        <f t="shared" si="13"/>
        <v>0.20833333333333334</v>
      </c>
      <c r="L85" s="279">
        <f t="shared" si="14"/>
        <v>0.45833333333333331</v>
      </c>
      <c r="M85" s="278">
        <f t="shared" si="15"/>
        <v>1.625</v>
      </c>
      <c r="N85" s="278">
        <f t="shared" si="16"/>
        <v>2.2083333333333335</v>
      </c>
      <c r="O85" s="278">
        <f t="shared" si="17"/>
        <v>1.2083333333333333</v>
      </c>
    </row>
    <row r="86" spans="1:15" x14ac:dyDescent="0.25">
      <c r="A86" s="28" t="s">
        <v>41</v>
      </c>
      <c r="B86" s="28">
        <v>30</v>
      </c>
      <c r="C86" s="28">
        <v>7</v>
      </c>
      <c r="D86" s="28">
        <v>7</v>
      </c>
      <c r="E86" s="28">
        <v>16</v>
      </c>
      <c r="F86" s="28">
        <v>40</v>
      </c>
      <c r="G86" s="28">
        <v>58</v>
      </c>
      <c r="H86" s="28">
        <v>-18</v>
      </c>
      <c r="I86" s="28">
        <v>28</v>
      </c>
      <c r="J86" s="279">
        <f t="shared" si="12"/>
        <v>0.23333333333333334</v>
      </c>
      <c r="K86" s="280">
        <f t="shared" si="13"/>
        <v>0.23333333333333334</v>
      </c>
      <c r="L86" s="279">
        <f t="shared" si="14"/>
        <v>0.53333333333333333</v>
      </c>
      <c r="M86" s="278">
        <f t="shared" si="15"/>
        <v>1.3333333333333333</v>
      </c>
      <c r="N86" s="278">
        <f t="shared" si="16"/>
        <v>1.9333333333333333</v>
      </c>
      <c r="O86" s="278">
        <f t="shared" si="17"/>
        <v>0.93333333333333335</v>
      </c>
    </row>
    <row r="87" spans="1:15" x14ac:dyDescent="0.25">
      <c r="A87" s="28" t="s">
        <v>214</v>
      </c>
      <c r="B87" s="28">
        <v>28</v>
      </c>
      <c r="C87" s="28">
        <v>8</v>
      </c>
      <c r="D87" s="28">
        <v>3</v>
      </c>
      <c r="E87" s="28">
        <v>17</v>
      </c>
      <c r="F87" s="28">
        <v>38</v>
      </c>
      <c r="G87" s="28">
        <v>60</v>
      </c>
      <c r="H87" s="28">
        <v>-22</v>
      </c>
      <c r="I87" s="28">
        <v>27</v>
      </c>
      <c r="J87" s="279">
        <f t="shared" si="12"/>
        <v>0.2857142857142857</v>
      </c>
      <c r="K87" s="280">
        <f t="shared" si="13"/>
        <v>0.10714285714285714</v>
      </c>
      <c r="L87" s="279">
        <f t="shared" si="14"/>
        <v>0.6071428571428571</v>
      </c>
      <c r="M87" s="278">
        <f t="shared" si="15"/>
        <v>1.3571428571428572</v>
      </c>
      <c r="N87" s="278">
        <f t="shared" si="16"/>
        <v>2.1428571428571428</v>
      </c>
      <c r="O87" s="278">
        <f t="shared" si="17"/>
        <v>0.9642857142857143</v>
      </c>
    </row>
    <row r="88" spans="1:15" x14ac:dyDescent="0.25">
      <c r="A88" s="28" t="s">
        <v>217</v>
      </c>
      <c r="B88" s="28">
        <v>44</v>
      </c>
      <c r="C88" s="28">
        <v>7</v>
      </c>
      <c r="D88" s="28">
        <v>6</v>
      </c>
      <c r="E88" s="28">
        <v>31</v>
      </c>
      <c r="F88" s="28">
        <v>38</v>
      </c>
      <c r="G88" s="28">
        <v>121</v>
      </c>
      <c r="H88" s="28">
        <v>-83</v>
      </c>
      <c r="I88" s="28">
        <v>27</v>
      </c>
      <c r="J88" s="279">
        <f t="shared" si="12"/>
        <v>0.15909090909090909</v>
      </c>
      <c r="K88" s="280">
        <f t="shared" si="13"/>
        <v>0.13636363636363635</v>
      </c>
      <c r="L88" s="279">
        <f t="shared" si="14"/>
        <v>0.70454545454545459</v>
      </c>
      <c r="M88" s="278">
        <f t="shared" si="15"/>
        <v>0.86363636363636365</v>
      </c>
      <c r="N88" s="278">
        <f t="shared" si="16"/>
        <v>2.75</v>
      </c>
      <c r="O88" s="278">
        <f t="shared" si="17"/>
        <v>0.61363636363636365</v>
      </c>
    </row>
    <row r="89" spans="1:15" x14ac:dyDescent="0.25">
      <c r="A89" s="28" t="s">
        <v>222</v>
      </c>
      <c r="B89" s="28">
        <v>30</v>
      </c>
      <c r="C89" s="28">
        <v>7</v>
      </c>
      <c r="D89" s="28">
        <v>5</v>
      </c>
      <c r="E89" s="28">
        <v>18</v>
      </c>
      <c r="F89" s="28">
        <v>29</v>
      </c>
      <c r="G89" s="28">
        <v>56</v>
      </c>
      <c r="H89" s="28">
        <v>-27</v>
      </c>
      <c r="I89" s="28">
        <v>26</v>
      </c>
      <c r="J89" s="279">
        <f t="shared" si="12"/>
        <v>0.23333333333333334</v>
      </c>
      <c r="K89" s="280">
        <f t="shared" si="13"/>
        <v>0.16666666666666666</v>
      </c>
      <c r="L89" s="279">
        <f t="shared" si="14"/>
        <v>0.6</v>
      </c>
      <c r="M89" s="278">
        <f t="shared" si="15"/>
        <v>0.96666666666666667</v>
      </c>
      <c r="N89" s="278">
        <f t="shared" si="16"/>
        <v>1.8666666666666667</v>
      </c>
      <c r="O89" s="278">
        <f t="shared" si="17"/>
        <v>0.8666666666666667</v>
      </c>
    </row>
    <row r="90" spans="1:15" x14ac:dyDescent="0.25">
      <c r="A90" s="28" t="s">
        <v>306</v>
      </c>
      <c r="B90" s="28">
        <v>16</v>
      </c>
      <c r="C90" s="28">
        <v>8</v>
      </c>
      <c r="D90" s="28">
        <v>2</v>
      </c>
      <c r="E90" s="28">
        <v>6</v>
      </c>
      <c r="F90" s="28">
        <v>38</v>
      </c>
      <c r="G90" s="28">
        <v>25</v>
      </c>
      <c r="H90" s="28">
        <v>13</v>
      </c>
      <c r="I90" s="28">
        <v>26</v>
      </c>
      <c r="J90" s="279">
        <f t="shared" si="12"/>
        <v>0.5</v>
      </c>
      <c r="K90" s="280">
        <f t="shared" si="13"/>
        <v>0.125</v>
      </c>
      <c r="L90" s="279">
        <f t="shared" si="14"/>
        <v>0.375</v>
      </c>
      <c r="M90" s="278">
        <f t="shared" si="15"/>
        <v>2.375</v>
      </c>
      <c r="N90" s="278">
        <f t="shared" si="16"/>
        <v>1.5625</v>
      </c>
      <c r="O90" s="278">
        <f t="shared" si="17"/>
        <v>1.625</v>
      </c>
    </row>
    <row r="91" spans="1:15" x14ac:dyDescent="0.25">
      <c r="A91" s="28" t="s">
        <v>644</v>
      </c>
      <c r="B91" s="28">
        <v>34</v>
      </c>
      <c r="C91" s="28">
        <v>6</v>
      </c>
      <c r="D91" s="28">
        <v>7</v>
      </c>
      <c r="E91" s="28">
        <v>21</v>
      </c>
      <c r="F91" s="28">
        <v>35</v>
      </c>
      <c r="G91" s="28">
        <v>71</v>
      </c>
      <c r="H91" s="28">
        <v>-36</v>
      </c>
      <c r="I91" s="28">
        <v>25</v>
      </c>
      <c r="J91" s="279">
        <f t="shared" si="12"/>
        <v>0.17647058823529413</v>
      </c>
      <c r="K91" s="280">
        <f t="shared" si="13"/>
        <v>0.20588235294117646</v>
      </c>
      <c r="L91" s="279">
        <f t="shared" si="14"/>
        <v>0.61764705882352944</v>
      </c>
      <c r="M91" s="278">
        <f t="shared" si="15"/>
        <v>1.0294117647058822</v>
      </c>
      <c r="N91" s="278">
        <f t="shared" si="16"/>
        <v>2.0882352941176472</v>
      </c>
      <c r="O91" s="278">
        <f t="shared" si="17"/>
        <v>0.73529411764705888</v>
      </c>
    </row>
    <row r="92" spans="1:15" x14ac:dyDescent="0.25">
      <c r="A92" s="28" t="s">
        <v>237</v>
      </c>
      <c r="B92" s="28">
        <v>14</v>
      </c>
      <c r="C92" s="28">
        <v>7</v>
      </c>
      <c r="D92" s="28">
        <v>2</v>
      </c>
      <c r="E92" s="28">
        <v>5</v>
      </c>
      <c r="F92" s="28">
        <v>28</v>
      </c>
      <c r="G92" s="28">
        <v>24</v>
      </c>
      <c r="H92" s="28">
        <v>4</v>
      </c>
      <c r="I92" s="28">
        <v>23</v>
      </c>
      <c r="J92" s="279">
        <f t="shared" si="12"/>
        <v>0.5</v>
      </c>
      <c r="K92" s="280">
        <f t="shared" si="13"/>
        <v>0.14285714285714285</v>
      </c>
      <c r="L92" s="279">
        <f t="shared" si="14"/>
        <v>0.35714285714285715</v>
      </c>
      <c r="M92" s="278">
        <f t="shared" si="15"/>
        <v>2</v>
      </c>
      <c r="N92" s="278">
        <f t="shared" si="16"/>
        <v>1.7142857142857142</v>
      </c>
      <c r="O92" s="278">
        <f t="shared" si="17"/>
        <v>1.6428571428571428</v>
      </c>
    </row>
    <row r="93" spans="1:15" x14ac:dyDescent="0.25">
      <c r="A93" s="28" t="s">
        <v>234</v>
      </c>
      <c r="B93" s="28">
        <v>16</v>
      </c>
      <c r="C93" s="28">
        <v>6</v>
      </c>
      <c r="D93" s="28">
        <v>4</v>
      </c>
      <c r="E93" s="28">
        <v>6</v>
      </c>
      <c r="F93" s="28">
        <v>32</v>
      </c>
      <c r="G93" s="28">
        <v>21</v>
      </c>
      <c r="H93" s="28">
        <v>11</v>
      </c>
      <c r="I93" s="28">
        <v>22</v>
      </c>
      <c r="J93" s="279">
        <f t="shared" si="12"/>
        <v>0.375</v>
      </c>
      <c r="K93" s="280">
        <f t="shared" si="13"/>
        <v>0.25</v>
      </c>
      <c r="L93" s="279">
        <f t="shared" si="14"/>
        <v>0.375</v>
      </c>
      <c r="M93" s="278">
        <f t="shared" si="15"/>
        <v>2</v>
      </c>
      <c r="N93" s="278">
        <f t="shared" si="16"/>
        <v>1.3125</v>
      </c>
      <c r="O93" s="278">
        <f t="shared" si="17"/>
        <v>1.375</v>
      </c>
    </row>
    <row r="94" spans="1:15" x14ac:dyDescent="0.25">
      <c r="A94" s="28" t="s">
        <v>210</v>
      </c>
      <c r="B94" s="28">
        <v>18</v>
      </c>
      <c r="C94" s="28">
        <v>7</v>
      </c>
      <c r="D94" s="28">
        <v>1</v>
      </c>
      <c r="E94" s="28">
        <v>10</v>
      </c>
      <c r="F94" s="28">
        <v>24</v>
      </c>
      <c r="G94" s="28">
        <v>38</v>
      </c>
      <c r="H94" s="28">
        <v>-14</v>
      </c>
      <c r="I94" s="28">
        <v>22</v>
      </c>
      <c r="J94" s="279">
        <f t="shared" si="12"/>
        <v>0.3888888888888889</v>
      </c>
      <c r="K94" s="280">
        <f t="shared" si="13"/>
        <v>5.5555555555555552E-2</v>
      </c>
      <c r="L94" s="279">
        <f t="shared" si="14"/>
        <v>0.55555555555555558</v>
      </c>
      <c r="M94" s="278">
        <f t="shared" si="15"/>
        <v>1.3333333333333333</v>
      </c>
      <c r="N94" s="278">
        <f t="shared" si="16"/>
        <v>2.1111111111111112</v>
      </c>
      <c r="O94" s="278">
        <f t="shared" si="17"/>
        <v>1.2222222222222223</v>
      </c>
    </row>
    <row r="95" spans="1:15" x14ac:dyDescent="0.25">
      <c r="A95" s="28" t="s">
        <v>208</v>
      </c>
      <c r="B95" s="28">
        <v>16</v>
      </c>
      <c r="C95" s="28">
        <v>7</v>
      </c>
      <c r="D95" s="28">
        <v>1</v>
      </c>
      <c r="E95" s="28">
        <v>8</v>
      </c>
      <c r="F95" s="28">
        <v>34</v>
      </c>
      <c r="G95" s="28">
        <v>41</v>
      </c>
      <c r="H95" s="28">
        <v>-7</v>
      </c>
      <c r="I95" s="28">
        <v>22</v>
      </c>
      <c r="J95" s="279">
        <f t="shared" si="12"/>
        <v>0.4375</v>
      </c>
      <c r="K95" s="280">
        <f t="shared" si="13"/>
        <v>6.25E-2</v>
      </c>
      <c r="L95" s="279">
        <f t="shared" si="14"/>
        <v>0.5</v>
      </c>
      <c r="M95" s="278">
        <f t="shared" si="15"/>
        <v>2.125</v>
      </c>
      <c r="N95" s="278">
        <f t="shared" si="16"/>
        <v>2.5625</v>
      </c>
      <c r="O95" s="278">
        <f t="shared" si="17"/>
        <v>1.375</v>
      </c>
    </row>
    <row r="96" spans="1:15" x14ac:dyDescent="0.25">
      <c r="A96" s="28" t="s">
        <v>207</v>
      </c>
      <c r="B96" s="28">
        <v>14</v>
      </c>
      <c r="C96" s="28">
        <v>7</v>
      </c>
      <c r="D96" s="28">
        <v>1</v>
      </c>
      <c r="E96" s="28">
        <v>6</v>
      </c>
      <c r="F96" s="28">
        <v>31</v>
      </c>
      <c r="G96" s="28">
        <v>30</v>
      </c>
      <c r="H96" s="28">
        <v>1</v>
      </c>
      <c r="I96" s="28">
        <v>22</v>
      </c>
      <c r="J96" s="279">
        <f t="shared" si="12"/>
        <v>0.5</v>
      </c>
      <c r="K96" s="280">
        <f t="shared" si="13"/>
        <v>7.1428571428571425E-2</v>
      </c>
      <c r="L96" s="279">
        <f t="shared" si="14"/>
        <v>0.42857142857142855</v>
      </c>
      <c r="M96" s="278">
        <f t="shared" si="15"/>
        <v>2.2142857142857144</v>
      </c>
      <c r="N96" s="278">
        <f t="shared" si="16"/>
        <v>2.1428571428571428</v>
      </c>
      <c r="O96" s="278">
        <f t="shared" si="17"/>
        <v>1.5714285714285714</v>
      </c>
    </row>
    <row r="97" spans="1:15" x14ac:dyDescent="0.25">
      <c r="A97" s="28" t="s">
        <v>268</v>
      </c>
      <c r="B97" s="28">
        <v>18</v>
      </c>
      <c r="C97" s="28">
        <v>7</v>
      </c>
      <c r="D97" s="28">
        <v>1</v>
      </c>
      <c r="E97" s="28">
        <v>10</v>
      </c>
      <c r="F97" s="28">
        <v>39</v>
      </c>
      <c r="G97" s="28">
        <v>35</v>
      </c>
      <c r="H97" s="28">
        <v>4</v>
      </c>
      <c r="I97" s="28">
        <v>22</v>
      </c>
      <c r="J97" s="279">
        <f t="shared" si="12"/>
        <v>0.3888888888888889</v>
      </c>
      <c r="K97" s="280">
        <f t="shared" si="13"/>
        <v>5.5555555555555552E-2</v>
      </c>
      <c r="L97" s="279">
        <f t="shared" si="14"/>
        <v>0.55555555555555558</v>
      </c>
      <c r="M97" s="278">
        <f t="shared" si="15"/>
        <v>2.1666666666666665</v>
      </c>
      <c r="N97" s="278">
        <f t="shared" si="16"/>
        <v>1.9444444444444444</v>
      </c>
      <c r="O97" s="278">
        <f t="shared" si="17"/>
        <v>1.2222222222222223</v>
      </c>
    </row>
    <row r="98" spans="1:15" x14ac:dyDescent="0.25">
      <c r="A98" s="28" t="s">
        <v>213</v>
      </c>
      <c r="B98" s="28">
        <v>33</v>
      </c>
      <c r="C98" s="28">
        <v>5</v>
      </c>
      <c r="D98" s="28">
        <v>7</v>
      </c>
      <c r="E98" s="28">
        <v>21</v>
      </c>
      <c r="F98" s="28">
        <v>37</v>
      </c>
      <c r="G98" s="28">
        <v>99</v>
      </c>
      <c r="H98" s="28">
        <v>-62</v>
      </c>
      <c r="I98" s="28">
        <v>22</v>
      </c>
      <c r="J98" s="279">
        <f t="shared" ref="J98:J129" si="18">C98/B98</f>
        <v>0.15151515151515152</v>
      </c>
      <c r="K98" s="280">
        <f t="shared" ref="K98:K129" si="19">D98/B98</f>
        <v>0.21212121212121213</v>
      </c>
      <c r="L98" s="279">
        <f t="shared" ref="L98:L129" si="20">E98/B98</f>
        <v>0.63636363636363635</v>
      </c>
      <c r="M98" s="278">
        <f t="shared" ref="M98:M129" si="21">F98/B98</f>
        <v>1.1212121212121211</v>
      </c>
      <c r="N98" s="278">
        <f t="shared" ref="N98:N129" si="22">G98/B98</f>
        <v>3</v>
      </c>
      <c r="O98" s="278">
        <f t="shared" ref="O98:O129" si="23">I98/B98</f>
        <v>0.66666666666666663</v>
      </c>
    </row>
    <row r="99" spans="1:15" x14ac:dyDescent="0.25">
      <c r="A99" s="28" t="s">
        <v>238</v>
      </c>
      <c r="B99" s="28">
        <v>14</v>
      </c>
      <c r="C99" s="28">
        <v>6</v>
      </c>
      <c r="D99" s="28">
        <v>3</v>
      </c>
      <c r="E99" s="28">
        <v>5</v>
      </c>
      <c r="F99" s="28">
        <v>26</v>
      </c>
      <c r="G99" s="28">
        <v>28</v>
      </c>
      <c r="H99" s="28">
        <v>-2</v>
      </c>
      <c r="I99" s="28">
        <v>21</v>
      </c>
      <c r="J99" s="279">
        <f t="shared" si="18"/>
        <v>0.42857142857142855</v>
      </c>
      <c r="K99" s="280">
        <f t="shared" si="19"/>
        <v>0.21428571428571427</v>
      </c>
      <c r="L99" s="279">
        <f t="shared" si="20"/>
        <v>0.35714285714285715</v>
      </c>
      <c r="M99" s="278">
        <f t="shared" si="21"/>
        <v>1.8571428571428572</v>
      </c>
      <c r="N99" s="278">
        <f t="shared" si="22"/>
        <v>2</v>
      </c>
      <c r="O99" s="278">
        <f t="shared" si="23"/>
        <v>1.5</v>
      </c>
    </row>
    <row r="100" spans="1:15" x14ac:dyDescent="0.25">
      <c r="A100" s="28" t="s">
        <v>211</v>
      </c>
      <c r="B100" s="28">
        <v>18</v>
      </c>
      <c r="C100" s="28">
        <v>6</v>
      </c>
      <c r="D100" s="28">
        <v>3</v>
      </c>
      <c r="E100" s="28">
        <v>9</v>
      </c>
      <c r="F100" s="28">
        <v>22</v>
      </c>
      <c r="G100" s="28">
        <v>36</v>
      </c>
      <c r="H100" s="28">
        <v>-14</v>
      </c>
      <c r="I100" s="28">
        <v>21</v>
      </c>
      <c r="J100" s="279">
        <f t="shared" si="18"/>
        <v>0.33333333333333331</v>
      </c>
      <c r="K100" s="280">
        <f t="shared" si="19"/>
        <v>0.16666666666666666</v>
      </c>
      <c r="L100" s="279">
        <f t="shared" si="20"/>
        <v>0.5</v>
      </c>
      <c r="M100" s="278">
        <f t="shared" si="21"/>
        <v>1.2222222222222223</v>
      </c>
      <c r="N100" s="278">
        <f t="shared" si="22"/>
        <v>2</v>
      </c>
      <c r="O100" s="278">
        <f t="shared" si="23"/>
        <v>1.1666666666666667</v>
      </c>
    </row>
    <row r="101" spans="1:15" x14ac:dyDescent="0.25">
      <c r="A101" s="28" t="s">
        <v>255</v>
      </c>
      <c r="B101" s="28">
        <v>18</v>
      </c>
      <c r="C101" s="28">
        <v>6</v>
      </c>
      <c r="D101" s="28">
        <v>3</v>
      </c>
      <c r="E101" s="28">
        <v>9</v>
      </c>
      <c r="F101" s="28">
        <v>31</v>
      </c>
      <c r="G101" s="28">
        <v>36</v>
      </c>
      <c r="H101" s="28">
        <v>-5</v>
      </c>
      <c r="I101" s="28">
        <v>21</v>
      </c>
      <c r="J101" s="279">
        <f t="shared" si="18"/>
        <v>0.33333333333333331</v>
      </c>
      <c r="K101" s="280">
        <f t="shared" si="19"/>
        <v>0.16666666666666666</v>
      </c>
      <c r="L101" s="279">
        <f t="shared" si="20"/>
        <v>0.5</v>
      </c>
      <c r="M101" s="278">
        <f t="shared" si="21"/>
        <v>1.7222222222222223</v>
      </c>
      <c r="N101" s="278">
        <f t="shared" si="22"/>
        <v>2</v>
      </c>
      <c r="O101" s="278">
        <f t="shared" si="23"/>
        <v>1.1666666666666667</v>
      </c>
    </row>
    <row r="102" spans="1:15" x14ac:dyDescent="0.25">
      <c r="A102" s="28" t="s">
        <v>175</v>
      </c>
      <c r="B102" s="28">
        <v>20</v>
      </c>
      <c r="C102" s="28">
        <v>6</v>
      </c>
      <c r="D102" s="28">
        <v>3</v>
      </c>
      <c r="E102" s="28">
        <v>11</v>
      </c>
      <c r="F102" s="28">
        <v>22</v>
      </c>
      <c r="G102" s="28">
        <v>32</v>
      </c>
      <c r="H102" s="28">
        <v>-10</v>
      </c>
      <c r="I102" s="28">
        <v>21</v>
      </c>
      <c r="J102" s="279">
        <f t="shared" si="18"/>
        <v>0.3</v>
      </c>
      <c r="K102" s="280">
        <f t="shared" si="19"/>
        <v>0.15</v>
      </c>
      <c r="L102" s="279">
        <f t="shared" si="20"/>
        <v>0.55000000000000004</v>
      </c>
      <c r="M102" s="278">
        <f t="shared" si="21"/>
        <v>1.1000000000000001</v>
      </c>
      <c r="N102" s="278">
        <f t="shared" si="22"/>
        <v>1.6</v>
      </c>
      <c r="O102" s="278">
        <f t="shared" si="23"/>
        <v>1.05</v>
      </c>
    </row>
    <row r="103" spans="1:15" x14ac:dyDescent="0.25">
      <c r="A103" s="28" t="s">
        <v>235</v>
      </c>
      <c r="B103" s="28">
        <v>16</v>
      </c>
      <c r="C103" s="28">
        <v>5</v>
      </c>
      <c r="D103" s="28">
        <v>5</v>
      </c>
      <c r="E103" s="28">
        <v>6</v>
      </c>
      <c r="F103" s="28">
        <v>30</v>
      </c>
      <c r="G103" s="28">
        <v>24</v>
      </c>
      <c r="H103" s="28">
        <v>6</v>
      </c>
      <c r="I103" s="28">
        <v>20</v>
      </c>
      <c r="J103" s="279">
        <f t="shared" si="18"/>
        <v>0.3125</v>
      </c>
      <c r="K103" s="280">
        <f t="shared" si="19"/>
        <v>0.3125</v>
      </c>
      <c r="L103" s="279">
        <f t="shared" si="20"/>
        <v>0.375</v>
      </c>
      <c r="M103" s="278">
        <f t="shared" si="21"/>
        <v>1.875</v>
      </c>
      <c r="N103" s="278">
        <f t="shared" si="22"/>
        <v>1.5</v>
      </c>
      <c r="O103" s="278">
        <f t="shared" si="23"/>
        <v>1.25</v>
      </c>
    </row>
    <row r="104" spans="1:15" x14ac:dyDescent="0.25">
      <c r="A104" s="28" t="s">
        <v>308</v>
      </c>
      <c r="B104" s="28">
        <v>16</v>
      </c>
      <c r="C104" s="28">
        <v>6</v>
      </c>
      <c r="D104" s="28">
        <v>2</v>
      </c>
      <c r="E104" s="28">
        <v>8</v>
      </c>
      <c r="F104" s="28">
        <v>46</v>
      </c>
      <c r="G104" s="28">
        <v>30</v>
      </c>
      <c r="H104" s="28">
        <v>16</v>
      </c>
      <c r="I104" s="28">
        <v>20</v>
      </c>
      <c r="J104" s="279">
        <f t="shared" si="18"/>
        <v>0.375</v>
      </c>
      <c r="K104" s="280">
        <f t="shared" si="19"/>
        <v>0.125</v>
      </c>
      <c r="L104" s="279">
        <f t="shared" si="20"/>
        <v>0.5</v>
      </c>
      <c r="M104" s="278">
        <f t="shared" si="21"/>
        <v>2.875</v>
      </c>
      <c r="N104" s="278">
        <f t="shared" si="22"/>
        <v>1.875</v>
      </c>
      <c r="O104" s="278">
        <f t="shared" si="23"/>
        <v>1.25</v>
      </c>
    </row>
    <row r="105" spans="1:15" x14ac:dyDescent="0.25">
      <c r="A105" s="28" t="s">
        <v>283</v>
      </c>
      <c r="B105" s="28">
        <v>20</v>
      </c>
      <c r="C105" s="28">
        <v>5</v>
      </c>
      <c r="D105" s="28">
        <v>5</v>
      </c>
      <c r="E105" s="28">
        <v>10</v>
      </c>
      <c r="F105" s="28">
        <v>32</v>
      </c>
      <c r="G105" s="28">
        <v>45</v>
      </c>
      <c r="H105" s="28">
        <v>-13</v>
      </c>
      <c r="I105" s="28">
        <v>20</v>
      </c>
      <c r="J105" s="279">
        <f t="shared" si="18"/>
        <v>0.25</v>
      </c>
      <c r="K105" s="280">
        <f t="shared" si="19"/>
        <v>0.25</v>
      </c>
      <c r="L105" s="279">
        <f t="shared" si="20"/>
        <v>0.5</v>
      </c>
      <c r="M105" s="278">
        <f t="shared" si="21"/>
        <v>1.6</v>
      </c>
      <c r="N105" s="278">
        <f t="shared" si="22"/>
        <v>2.25</v>
      </c>
      <c r="O105" s="278">
        <f t="shared" si="23"/>
        <v>1</v>
      </c>
    </row>
    <row r="106" spans="1:15" x14ac:dyDescent="0.25">
      <c r="A106" s="28" t="s">
        <v>239</v>
      </c>
      <c r="B106" s="28">
        <v>14</v>
      </c>
      <c r="C106" s="28">
        <v>5</v>
      </c>
      <c r="D106" s="28">
        <v>4</v>
      </c>
      <c r="E106" s="28">
        <v>5</v>
      </c>
      <c r="F106" s="28">
        <v>23</v>
      </c>
      <c r="G106" s="28">
        <v>20</v>
      </c>
      <c r="H106" s="28">
        <v>3</v>
      </c>
      <c r="I106" s="28">
        <v>19</v>
      </c>
      <c r="J106" s="279">
        <f t="shared" si="18"/>
        <v>0.35714285714285715</v>
      </c>
      <c r="K106" s="280">
        <f t="shared" si="19"/>
        <v>0.2857142857142857</v>
      </c>
      <c r="L106" s="279">
        <f t="shared" si="20"/>
        <v>0.35714285714285715</v>
      </c>
      <c r="M106" s="278">
        <f t="shared" si="21"/>
        <v>1.6428571428571428</v>
      </c>
      <c r="N106" s="278">
        <f t="shared" si="22"/>
        <v>1.4285714285714286</v>
      </c>
      <c r="O106" s="278">
        <f t="shared" si="23"/>
        <v>1.3571428571428572</v>
      </c>
    </row>
    <row r="107" spans="1:15" x14ac:dyDescent="0.25">
      <c r="A107" s="28" t="s">
        <v>281</v>
      </c>
      <c r="B107" s="28">
        <v>30</v>
      </c>
      <c r="C107" s="28">
        <v>6</v>
      </c>
      <c r="D107" s="28">
        <v>1</v>
      </c>
      <c r="E107" s="28">
        <v>23</v>
      </c>
      <c r="F107" s="28">
        <v>23</v>
      </c>
      <c r="G107" s="28">
        <v>104</v>
      </c>
      <c r="H107" s="28">
        <v>-81</v>
      </c>
      <c r="I107" s="28">
        <v>19</v>
      </c>
      <c r="J107" s="279">
        <f t="shared" si="18"/>
        <v>0.2</v>
      </c>
      <c r="K107" s="280">
        <f t="shared" si="19"/>
        <v>3.3333333333333333E-2</v>
      </c>
      <c r="L107" s="279">
        <f t="shared" si="20"/>
        <v>0.76666666666666672</v>
      </c>
      <c r="M107" s="278">
        <f t="shared" si="21"/>
        <v>0.76666666666666672</v>
      </c>
      <c r="N107" s="278">
        <f t="shared" si="22"/>
        <v>3.4666666666666668</v>
      </c>
      <c r="O107" s="278">
        <f t="shared" si="23"/>
        <v>0.6333333333333333</v>
      </c>
    </row>
    <row r="108" spans="1:15" x14ac:dyDescent="0.25">
      <c r="A108" s="28" t="s">
        <v>212</v>
      </c>
      <c r="B108" s="28">
        <v>18</v>
      </c>
      <c r="C108" s="28">
        <v>5</v>
      </c>
      <c r="D108" s="28">
        <v>3</v>
      </c>
      <c r="E108" s="28">
        <v>10</v>
      </c>
      <c r="F108" s="28">
        <v>23</v>
      </c>
      <c r="G108" s="28">
        <v>47</v>
      </c>
      <c r="H108" s="28">
        <v>-24</v>
      </c>
      <c r="I108" s="28">
        <v>18</v>
      </c>
      <c r="J108" s="279">
        <f t="shared" si="18"/>
        <v>0.27777777777777779</v>
      </c>
      <c r="K108" s="280">
        <f t="shared" si="19"/>
        <v>0.16666666666666666</v>
      </c>
      <c r="L108" s="279">
        <f t="shared" si="20"/>
        <v>0.55555555555555558</v>
      </c>
      <c r="M108" s="278">
        <f t="shared" si="21"/>
        <v>1.2777777777777777</v>
      </c>
      <c r="N108" s="278">
        <f t="shared" si="22"/>
        <v>2.6111111111111112</v>
      </c>
      <c r="O108" s="278">
        <f t="shared" si="23"/>
        <v>1</v>
      </c>
    </row>
    <row r="109" spans="1:15" x14ac:dyDescent="0.25">
      <c r="A109" s="28" t="s">
        <v>270</v>
      </c>
      <c r="B109" s="28">
        <v>50</v>
      </c>
      <c r="C109" s="28">
        <v>3</v>
      </c>
      <c r="D109" s="28">
        <v>7</v>
      </c>
      <c r="E109" s="28">
        <v>40</v>
      </c>
      <c r="F109" s="28">
        <v>50</v>
      </c>
      <c r="G109" s="28">
        <v>164</v>
      </c>
      <c r="H109" s="28">
        <v>-114</v>
      </c>
      <c r="I109" s="28">
        <v>16</v>
      </c>
      <c r="J109" s="279">
        <f t="shared" si="18"/>
        <v>0.06</v>
      </c>
      <c r="K109" s="280">
        <f t="shared" si="19"/>
        <v>0.14000000000000001</v>
      </c>
      <c r="L109" s="279">
        <f t="shared" si="20"/>
        <v>0.8</v>
      </c>
      <c r="M109" s="278">
        <f t="shared" si="21"/>
        <v>1</v>
      </c>
      <c r="N109" s="278">
        <f t="shared" si="22"/>
        <v>3.28</v>
      </c>
      <c r="O109" s="278">
        <f t="shared" si="23"/>
        <v>0.32</v>
      </c>
    </row>
    <row r="110" spans="1:15" x14ac:dyDescent="0.25">
      <c r="A110" s="28" t="s">
        <v>285</v>
      </c>
      <c r="B110" s="28">
        <v>16</v>
      </c>
      <c r="C110" s="28">
        <v>5</v>
      </c>
      <c r="D110" s="28">
        <v>1</v>
      </c>
      <c r="E110" s="28">
        <v>10</v>
      </c>
      <c r="F110" s="28">
        <v>24</v>
      </c>
      <c r="G110" s="28">
        <v>36</v>
      </c>
      <c r="H110" s="28">
        <v>-12</v>
      </c>
      <c r="I110" s="28">
        <v>16</v>
      </c>
      <c r="J110" s="279">
        <f t="shared" si="18"/>
        <v>0.3125</v>
      </c>
      <c r="K110" s="280">
        <f t="shared" si="19"/>
        <v>6.25E-2</v>
      </c>
      <c r="L110" s="279">
        <f t="shared" si="20"/>
        <v>0.625</v>
      </c>
      <c r="M110" s="278">
        <f t="shared" si="21"/>
        <v>1.5</v>
      </c>
      <c r="N110" s="278">
        <f t="shared" si="22"/>
        <v>2.25</v>
      </c>
      <c r="O110" s="278">
        <f t="shared" si="23"/>
        <v>1</v>
      </c>
    </row>
    <row r="111" spans="1:15" x14ac:dyDescent="0.25">
      <c r="A111" s="28" t="s">
        <v>256</v>
      </c>
      <c r="B111" s="28">
        <v>16</v>
      </c>
      <c r="C111" s="28">
        <v>5</v>
      </c>
      <c r="D111" s="28">
        <v>1</v>
      </c>
      <c r="E111" s="28">
        <v>10</v>
      </c>
      <c r="F111" s="28">
        <v>19</v>
      </c>
      <c r="G111" s="28">
        <v>35</v>
      </c>
      <c r="H111" s="28">
        <v>-16</v>
      </c>
      <c r="I111" s="28">
        <v>16</v>
      </c>
      <c r="J111" s="279">
        <f t="shared" si="18"/>
        <v>0.3125</v>
      </c>
      <c r="K111" s="280">
        <f t="shared" si="19"/>
        <v>6.25E-2</v>
      </c>
      <c r="L111" s="279">
        <f t="shared" si="20"/>
        <v>0.625</v>
      </c>
      <c r="M111" s="278">
        <f t="shared" si="21"/>
        <v>1.1875</v>
      </c>
      <c r="N111" s="278">
        <f t="shared" si="22"/>
        <v>2.1875</v>
      </c>
      <c r="O111" s="278">
        <f t="shared" si="23"/>
        <v>1</v>
      </c>
    </row>
    <row r="112" spans="1:15" x14ac:dyDescent="0.25">
      <c r="A112" s="28" t="s">
        <v>216</v>
      </c>
      <c r="B112" s="28">
        <v>16</v>
      </c>
      <c r="C112" s="28">
        <v>4</v>
      </c>
      <c r="D112" s="28">
        <v>4</v>
      </c>
      <c r="E112" s="28">
        <v>8</v>
      </c>
      <c r="F112" s="28">
        <v>18</v>
      </c>
      <c r="G112" s="28">
        <v>31</v>
      </c>
      <c r="H112" s="28">
        <v>-13</v>
      </c>
      <c r="I112" s="28">
        <v>16</v>
      </c>
      <c r="J112" s="279">
        <f t="shared" si="18"/>
        <v>0.25</v>
      </c>
      <c r="K112" s="280">
        <f t="shared" si="19"/>
        <v>0.25</v>
      </c>
      <c r="L112" s="279">
        <f t="shared" si="20"/>
        <v>0.5</v>
      </c>
      <c r="M112" s="278">
        <f t="shared" si="21"/>
        <v>1.125</v>
      </c>
      <c r="N112" s="278">
        <f t="shared" si="22"/>
        <v>1.9375</v>
      </c>
      <c r="O112" s="278">
        <f t="shared" si="23"/>
        <v>1</v>
      </c>
    </row>
    <row r="113" spans="1:15" x14ac:dyDescent="0.25">
      <c r="A113" s="28" t="s">
        <v>309</v>
      </c>
      <c r="B113" s="28">
        <v>14</v>
      </c>
      <c r="C113" s="28">
        <v>5</v>
      </c>
      <c r="D113" s="28">
        <v>0</v>
      </c>
      <c r="E113" s="28">
        <v>9</v>
      </c>
      <c r="F113" s="28">
        <v>20</v>
      </c>
      <c r="G113" s="28">
        <v>30</v>
      </c>
      <c r="H113" s="28">
        <v>-10</v>
      </c>
      <c r="I113" s="28">
        <v>15</v>
      </c>
      <c r="J113" s="279">
        <f t="shared" si="18"/>
        <v>0.35714285714285715</v>
      </c>
      <c r="K113" s="280">
        <f t="shared" si="19"/>
        <v>0</v>
      </c>
      <c r="L113" s="279">
        <f t="shared" si="20"/>
        <v>0.6428571428571429</v>
      </c>
      <c r="M113" s="278">
        <f t="shared" si="21"/>
        <v>1.4285714285714286</v>
      </c>
      <c r="N113" s="278">
        <f t="shared" si="22"/>
        <v>2.1428571428571428</v>
      </c>
      <c r="O113" s="278">
        <f t="shared" si="23"/>
        <v>1.0714285714285714</v>
      </c>
    </row>
    <row r="114" spans="1:15" x14ac:dyDescent="0.25">
      <c r="A114" s="28" t="s">
        <v>257</v>
      </c>
      <c r="B114" s="28">
        <v>16</v>
      </c>
      <c r="C114" s="28">
        <v>4</v>
      </c>
      <c r="D114" s="28">
        <v>2</v>
      </c>
      <c r="E114" s="28">
        <v>10</v>
      </c>
      <c r="F114" s="28">
        <v>23</v>
      </c>
      <c r="G114" s="28">
        <v>48</v>
      </c>
      <c r="H114" s="28">
        <v>-25</v>
      </c>
      <c r="I114" s="28">
        <v>14</v>
      </c>
      <c r="J114" s="279">
        <f t="shared" si="18"/>
        <v>0.25</v>
      </c>
      <c r="K114" s="280">
        <f t="shared" si="19"/>
        <v>0.125</v>
      </c>
      <c r="L114" s="279">
        <f t="shared" si="20"/>
        <v>0.625</v>
      </c>
      <c r="M114" s="278">
        <f t="shared" si="21"/>
        <v>1.4375</v>
      </c>
      <c r="N114" s="278">
        <f t="shared" si="22"/>
        <v>3</v>
      </c>
      <c r="O114" s="278">
        <f t="shared" si="23"/>
        <v>0.875</v>
      </c>
    </row>
    <row r="115" spans="1:15" x14ac:dyDescent="0.25">
      <c r="A115" s="28" t="s">
        <v>637</v>
      </c>
      <c r="B115" s="28">
        <v>16</v>
      </c>
      <c r="C115" s="28">
        <v>3</v>
      </c>
      <c r="D115" s="28">
        <v>5</v>
      </c>
      <c r="E115" s="28">
        <v>8</v>
      </c>
      <c r="F115" s="28">
        <v>15</v>
      </c>
      <c r="G115" s="28">
        <v>29</v>
      </c>
      <c r="H115" s="28">
        <v>-14</v>
      </c>
      <c r="I115" s="28">
        <v>14</v>
      </c>
      <c r="J115" s="279">
        <f t="shared" si="18"/>
        <v>0.1875</v>
      </c>
      <c r="K115" s="280">
        <f t="shared" si="19"/>
        <v>0.3125</v>
      </c>
      <c r="L115" s="279">
        <f t="shared" si="20"/>
        <v>0.5</v>
      </c>
      <c r="M115" s="278">
        <f t="shared" si="21"/>
        <v>0.9375</v>
      </c>
      <c r="N115" s="278">
        <f t="shared" si="22"/>
        <v>1.8125</v>
      </c>
      <c r="O115" s="278">
        <f t="shared" si="23"/>
        <v>0.875</v>
      </c>
    </row>
    <row r="116" spans="1:15" x14ac:dyDescent="0.25">
      <c r="A116" s="28" t="s">
        <v>295</v>
      </c>
      <c r="B116" s="28">
        <v>16</v>
      </c>
      <c r="C116" s="28">
        <v>3</v>
      </c>
      <c r="D116" s="28">
        <v>3</v>
      </c>
      <c r="E116" s="28">
        <v>10</v>
      </c>
      <c r="F116" s="28">
        <v>22</v>
      </c>
      <c r="G116" s="28">
        <v>39</v>
      </c>
      <c r="H116" s="28">
        <v>-17</v>
      </c>
      <c r="I116" s="28">
        <v>12</v>
      </c>
      <c r="J116" s="279">
        <f t="shared" si="18"/>
        <v>0.1875</v>
      </c>
      <c r="K116" s="280">
        <f t="shared" si="19"/>
        <v>0.1875</v>
      </c>
      <c r="L116" s="279">
        <f t="shared" si="20"/>
        <v>0.625</v>
      </c>
      <c r="M116" s="278">
        <f t="shared" si="21"/>
        <v>1.375</v>
      </c>
      <c r="N116" s="278">
        <f t="shared" si="22"/>
        <v>2.4375</v>
      </c>
      <c r="O116" s="278">
        <f t="shared" si="23"/>
        <v>0.75</v>
      </c>
    </row>
    <row r="117" spans="1:15" x14ac:dyDescent="0.25">
      <c r="A117" s="28" t="s">
        <v>284</v>
      </c>
      <c r="B117" s="28">
        <v>16</v>
      </c>
      <c r="C117" s="28">
        <v>3</v>
      </c>
      <c r="D117" s="28">
        <v>3</v>
      </c>
      <c r="E117" s="28">
        <v>10</v>
      </c>
      <c r="F117" s="28">
        <v>17</v>
      </c>
      <c r="G117" s="28">
        <v>36</v>
      </c>
      <c r="H117" s="28">
        <v>-19</v>
      </c>
      <c r="I117" s="28">
        <v>12</v>
      </c>
      <c r="J117" s="279">
        <f t="shared" si="18"/>
        <v>0.1875</v>
      </c>
      <c r="K117" s="280">
        <f t="shared" si="19"/>
        <v>0.1875</v>
      </c>
      <c r="L117" s="279">
        <f t="shared" si="20"/>
        <v>0.625</v>
      </c>
      <c r="M117" s="278">
        <f t="shared" si="21"/>
        <v>1.0625</v>
      </c>
      <c r="N117" s="278">
        <f t="shared" si="22"/>
        <v>2.25</v>
      </c>
      <c r="O117" s="278">
        <f t="shared" si="23"/>
        <v>0.75</v>
      </c>
    </row>
    <row r="118" spans="1:15" x14ac:dyDescent="0.25">
      <c r="A118" s="28" t="s">
        <v>258</v>
      </c>
      <c r="B118" s="28">
        <v>16</v>
      </c>
      <c r="C118" s="28">
        <v>3</v>
      </c>
      <c r="D118" s="28">
        <v>2</v>
      </c>
      <c r="E118" s="28">
        <v>11</v>
      </c>
      <c r="F118" s="28">
        <v>19</v>
      </c>
      <c r="G118" s="28">
        <v>44</v>
      </c>
      <c r="H118" s="28">
        <v>-25</v>
      </c>
      <c r="I118" s="28">
        <v>11</v>
      </c>
      <c r="J118" s="279">
        <f t="shared" si="18"/>
        <v>0.1875</v>
      </c>
      <c r="K118" s="280">
        <f t="shared" si="19"/>
        <v>0.125</v>
      </c>
      <c r="L118" s="279">
        <f t="shared" si="20"/>
        <v>0.6875</v>
      </c>
      <c r="M118" s="278">
        <f t="shared" si="21"/>
        <v>1.1875</v>
      </c>
      <c r="N118" s="278">
        <f t="shared" si="22"/>
        <v>2.75</v>
      </c>
      <c r="O118" s="278">
        <f t="shared" si="23"/>
        <v>0.6875</v>
      </c>
    </row>
    <row r="119" spans="1:15" x14ac:dyDescent="0.25">
      <c r="A119" s="28" t="s">
        <v>288</v>
      </c>
      <c r="B119" s="28">
        <v>16</v>
      </c>
      <c r="C119" s="28">
        <v>2</v>
      </c>
      <c r="D119" s="28">
        <v>5</v>
      </c>
      <c r="E119" s="28">
        <v>9</v>
      </c>
      <c r="F119" s="28">
        <v>15</v>
      </c>
      <c r="G119" s="28">
        <v>36</v>
      </c>
      <c r="H119" s="28">
        <v>-21</v>
      </c>
      <c r="I119" s="28">
        <v>11</v>
      </c>
      <c r="J119" s="279">
        <f t="shared" si="18"/>
        <v>0.125</v>
      </c>
      <c r="K119" s="280">
        <f t="shared" si="19"/>
        <v>0.3125</v>
      </c>
      <c r="L119" s="279">
        <f t="shared" si="20"/>
        <v>0.5625</v>
      </c>
      <c r="M119" s="278">
        <f t="shared" si="21"/>
        <v>0.9375</v>
      </c>
      <c r="N119" s="278">
        <f t="shared" si="22"/>
        <v>2.25</v>
      </c>
      <c r="O119" s="278">
        <f t="shared" si="23"/>
        <v>0.6875</v>
      </c>
    </row>
    <row r="120" spans="1:15" x14ac:dyDescent="0.25">
      <c r="A120" s="28" t="s">
        <v>240</v>
      </c>
      <c r="B120" s="28">
        <v>14</v>
      </c>
      <c r="C120" s="28">
        <v>2</v>
      </c>
      <c r="D120" s="28">
        <v>5</v>
      </c>
      <c r="E120" s="28">
        <v>7</v>
      </c>
      <c r="F120" s="28">
        <v>18</v>
      </c>
      <c r="G120" s="28">
        <v>36</v>
      </c>
      <c r="H120" s="28">
        <v>-18</v>
      </c>
      <c r="I120" s="28">
        <v>11</v>
      </c>
      <c r="J120" s="279">
        <f t="shared" si="18"/>
        <v>0.14285714285714285</v>
      </c>
      <c r="K120" s="280">
        <f t="shared" si="19"/>
        <v>0.35714285714285715</v>
      </c>
      <c r="L120" s="279">
        <f t="shared" si="20"/>
        <v>0.5</v>
      </c>
      <c r="M120" s="278">
        <f t="shared" si="21"/>
        <v>1.2857142857142858</v>
      </c>
      <c r="N120" s="278">
        <f t="shared" si="22"/>
        <v>2.5714285714285716</v>
      </c>
      <c r="O120" s="278">
        <f t="shared" si="23"/>
        <v>0.7857142857142857</v>
      </c>
    </row>
    <row r="121" spans="1:15" x14ac:dyDescent="0.25">
      <c r="A121" s="28" t="s">
        <v>310</v>
      </c>
      <c r="B121" s="28">
        <v>16</v>
      </c>
      <c r="C121" s="28">
        <v>3</v>
      </c>
      <c r="D121" s="28">
        <v>2</v>
      </c>
      <c r="E121" s="28">
        <v>11</v>
      </c>
      <c r="F121" s="28">
        <v>21</v>
      </c>
      <c r="G121" s="28">
        <v>45</v>
      </c>
      <c r="H121" s="28">
        <v>-24</v>
      </c>
      <c r="I121" s="28">
        <v>11</v>
      </c>
      <c r="J121" s="279">
        <f t="shared" si="18"/>
        <v>0.1875</v>
      </c>
      <c r="K121" s="280">
        <f t="shared" si="19"/>
        <v>0.125</v>
      </c>
      <c r="L121" s="279">
        <f t="shared" si="20"/>
        <v>0.6875</v>
      </c>
      <c r="M121" s="278">
        <f t="shared" si="21"/>
        <v>1.3125</v>
      </c>
      <c r="N121" s="278">
        <f t="shared" si="22"/>
        <v>2.8125</v>
      </c>
      <c r="O121" s="278">
        <f t="shared" si="23"/>
        <v>0.6875</v>
      </c>
    </row>
    <row r="122" spans="1:15" x14ac:dyDescent="0.25">
      <c r="A122" s="28" t="s">
        <v>98</v>
      </c>
      <c r="B122" s="28">
        <v>14</v>
      </c>
      <c r="C122" s="28">
        <v>3</v>
      </c>
      <c r="D122" s="28">
        <v>2</v>
      </c>
      <c r="E122" s="28">
        <v>9</v>
      </c>
      <c r="F122" s="28">
        <v>16</v>
      </c>
      <c r="G122" s="28">
        <v>23</v>
      </c>
      <c r="H122" s="28">
        <v>-7</v>
      </c>
      <c r="I122" s="28">
        <v>11</v>
      </c>
      <c r="J122" s="279">
        <f t="shared" si="18"/>
        <v>0.21428571428571427</v>
      </c>
      <c r="K122" s="280">
        <f t="shared" si="19"/>
        <v>0.14285714285714285</v>
      </c>
      <c r="L122" s="279">
        <f t="shared" si="20"/>
        <v>0.6428571428571429</v>
      </c>
      <c r="M122" s="278">
        <f t="shared" si="21"/>
        <v>1.1428571428571428</v>
      </c>
      <c r="N122" s="278">
        <f t="shared" si="22"/>
        <v>1.6428571428571428</v>
      </c>
      <c r="O122" s="278">
        <f t="shared" si="23"/>
        <v>0.7857142857142857</v>
      </c>
    </row>
    <row r="123" spans="1:15" x14ac:dyDescent="0.25">
      <c r="A123" s="28" t="s">
        <v>259</v>
      </c>
      <c r="B123" s="28">
        <v>28</v>
      </c>
      <c r="C123" s="28">
        <v>3</v>
      </c>
      <c r="D123" s="28">
        <v>2</v>
      </c>
      <c r="E123" s="28">
        <v>23</v>
      </c>
      <c r="F123" s="28">
        <v>20</v>
      </c>
      <c r="G123" s="28">
        <v>99</v>
      </c>
      <c r="H123" s="28">
        <v>-79</v>
      </c>
      <c r="I123" s="28">
        <v>11</v>
      </c>
      <c r="J123" s="279">
        <f t="shared" si="18"/>
        <v>0.10714285714285714</v>
      </c>
      <c r="K123" s="280">
        <f t="shared" si="19"/>
        <v>7.1428571428571425E-2</v>
      </c>
      <c r="L123" s="279">
        <f t="shared" si="20"/>
        <v>0.8214285714285714</v>
      </c>
      <c r="M123" s="278">
        <f t="shared" si="21"/>
        <v>0.7142857142857143</v>
      </c>
      <c r="N123" s="278">
        <f t="shared" si="22"/>
        <v>3.5357142857142856</v>
      </c>
      <c r="O123" s="278">
        <f t="shared" si="23"/>
        <v>0.39285714285714285</v>
      </c>
    </row>
    <row r="124" spans="1:15" x14ac:dyDescent="0.25">
      <c r="A124" s="28" t="s">
        <v>247</v>
      </c>
      <c r="B124" s="28">
        <v>24</v>
      </c>
      <c r="C124" s="28">
        <v>3</v>
      </c>
      <c r="D124" s="28">
        <v>2</v>
      </c>
      <c r="E124" s="28">
        <v>19</v>
      </c>
      <c r="F124" s="28">
        <v>16</v>
      </c>
      <c r="G124" s="28">
        <v>87</v>
      </c>
      <c r="H124" s="28">
        <v>-71</v>
      </c>
      <c r="I124" s="28">
        <v>11</v>
      </c>
      <c r="J124" s="279">
        <f t="shared" si="18"/>
        <v>0.125</v>
      </c>
      <c r="K124" s="280">
        <f t="shared" si="19"/>
        <v>8.3333333333333329E-2</v>
      </c>
      <c r="L124" s="279">
        <f t="shared" si="20"/>
        <v>0.79166666666666663</v>
      </c>
      <c r="M124" s="278">
        <f t="shared" si="21"/>
        <v>0.66666666666666663</v>
      </c>
      <c r="N124" s="278">
        <f t="shared" si="22"/>
        <v>3.625</v>
      </c>
      <c r="O124" s="278">
        <f t="shared" si="23"/>
        <v>0.45833333333333331</v>
      </c>
    </row>
    <row r="125" spans="1:15" x14ac:dyDescent="0.25">
      <c r="A125" s="28" t="s">
        <v>641</v>
      </c>
      <c r="B125" s="28">
        <v>16</v>
      </c>
      <c r="C125" s="28">
        <v>3</v>
      </c>
      <c r="D125" s="28">
        <v>2</v>
      </c>
      <c r="E125" s="28">
        <v>11</v>
      </c>
      <c r="F125" s="28">
        <v>21</v>
      </c>
      <c r="G125" s="28">
        <v>44</v>
      </c>
      <c r="H125" s="28">
        <v>-23</v>
      </c>
      <c r="I125" s="28">
        <v>11</v>
      </c>
      <c r="J125" s="279">
        <f t="shared" si="18"/>
        <v>0.1875</v>
      </c>
      <c r="K125" s="280">
        <f t="shared" si="19"/>
        <v>0.125</v>
      </c>
      <c r="L125" s="279">
        <f t="shared" si="20"/>
        <v>0.6875</v>
      </c>
      <c r="M125" s="278">
        <f t="shared" si="21"/>
        <v>1.3125</v>
      </c>
      <c r="N125" s="278">
        <f t="shared" si="22"/>
        <v>2.75</v>
      </c>
      <c r="O125" s="278">
        <f t="shared" si="23"/>
        <v>0.6875</v>
      </c>
    </row>
    <row r="126" spans="1:15" x14ac:dyDescent="0.25">
      <c r="A126" s="28" t="s">
        <v>39</v>
      </c>
      <c r="B126" s="28">
        <v>12</v>
      </c>
      <c r="C126" s="28">
        <v>3</v>
      </c>
      <c r="D126" s="28">
        <v>1</v>
      </c>
      <c r="E126" s="28">
        <v>8</v>
      </c>
      <c r="F126" s="28">
        <v>18</v>
      </c>
      <c r="G126" s="28">
        <v>36</v>
      </c>
      <c r="H126" s="28">
        <v>-18</v>
      </c>
      <c r="I126" s="28">
        <v>10</v>
      </c>
      <c r="J126" s="279">
        <f t="shared" si="18"/>
        <v>0.25</v>
      </c>
      <c r="K126" s="280">
        <f t="shared" si="19"/>
        <v>8.3333333333333329E-2</v>
      </c>
      <c r="L126" s="279">
        <f t="shared" si="20"/>
        <v>0.66666666666666663</v>
      </c>
      <c r="M126" s="278">
        <f t="shared" si="21"/>
        <v>1.5</v>
      </c>
      <c r="N126" s="278">
        <f t="shared" si="22"/>
        <v>3</v>
      </c>
      <c r="O126" s="278">
        <f t="shared" si="23"/>
        <v>0.83333333333333337</v>
      </c>
    </row>
    <row r="127" spans="1:15" x14ac:dyDescent="0.25">
      <c r="A127" s="28" t="s">
        <v>296</v>
      </c>
      <c r="B127" s="28">
        <v>16</v>
      </c>
      <c r="C127" s="28">
        <v>2</v>
      </c>
      <c r="D127" s="28">
        <v>4</v>
      </c>
      <c r="E127" s="28">
        <v>10</v>
      </c>
      <c r="F127" s="28">
        <v>20</v>
      </c>
      <c r="G127" s="28">
        <v>52</v>
      </c>
      <c r="H127" s="28">
        <v>-32</v>
      </c>
      <c r="I127" s="28">
        <v>10</v>
      </c>
      <c r="J127" s="279">
        <f t="shared" si="18"/>
        <v>0.125</v>
      </c>
      <c r="K127" s="280">
        <f t="shared" si="19"/>
        <v>0.25</v>
      </c>
      <c r="L127" s="279">
        <f t="shared" si="20"/>
        <v>0.625</v>
      </c>
      <c r="M127" s="278">
        <f t="shared" si="21"/>
        <v>1.25</v>
      </c>
      <c r="N127" s="278">
        <f t="shared" si="22"/>
        <v>3.25</v>
      </c>
      <c r="O127" s="278">
        <f t="shared" si="23"/>
        <v>0.625</v>
      </c>
    </row>
    <row r="128" spans="1:15" x14ac:dyDescent="0.25">
      <c r="A128" s="28" t="s">
        <v>314</v>
      </c>
      <c r="B128" s="28">
        <v>18</v>
      </c>
      <c r="C128" s="28">
        <v>3</v>
      </c>
      <c r="D128" s="28">
        <v>1</v>
      </c>
      <c r="E128" s="28">
        <v>14</v>
      </c>
      <c r="F128" s="28">
        <v>13</v>
      </c>
      <c r="G128" s="28">
        <v>66</v>
      </c>
      <c r="H128" s="28">
        <v>-53</v>
      </c>
      <c r="I128" s="28">
        <v>10</v>
      </c>
      <c r="J128" s="279">
        <f t="shared" si="18"/>
        <v>0.16666666666666666</v>
      </c>
      <c r="K128" s="280">
        <f t="shared" si="19"/>
        <v>5.5555555555555552E-2</v>
      </c>
      <c r="L128" s="279">
        <f t="shared" si="20"/>
        <v>0.77777777777777779</v>
      </c>
      <c r="M128" s="278">
        <f t="shared" si="21"/>
        <v>0.72222222222222221</v>
      </c>
      <c r="N128" s="278">
        <f t="shared" si="22"/>
        <v>3.6666666666666665</v>
      </c>
      <c r="O128" s="278">
        <f t="shared" si="23"/>
        <v>0.55555555555555558</v>
      </c>
    </row>
    <row r="129" spans="1:15" x14ac:dyDescent="0.25">
      <c r="A129" s="28" t="s">
        <v>261</v>
      </c>
      <c r="B129" s="28">
        <v>30</v>
      </c>
      <c r="C129" s="28">
        <v>3</v>
      </c>
      <c r="D129" s="28">
        <v>1</v>
      </c>
      <c r="E129" s="28">
        <v>26</v>
      </c>
      <c r="F129" s="28">
        <v>29</v>
      </c>
      <c r="G129" s="28">
        <v>119</v>
      </c>
      <c r="H129" s="28">
        <v>-90</v>
      </c>
      <c r="I129" s="28">
        <v>10</v>
      </c>
      <c r="J129" s="279">
        <f t="shared" si="18"/>
        <v>0.1</v>
      </c>
      <c r="K129" s="280">
        <f t="shared" si="19"/>
        <v>3.3333333333333333E-2</v>
      </c>
      <c r="L129" s="279">
        <f t="shared" si="20"/>
        <v>0.8666666666666667</v>
      </c>
      <c r="M129" s="278">
        <f t="shared" si="21"/>
        <v>0.96666666666666667</v>
      </c>
      <c r="N129" s="278">
        <f t="shared" si="22"/>
        <v>3.9666666666666668</v>
      </c>
      <c r="O129" s="278">
        <f t="shared" si="23"/>
        <v>0.33333333333333331</v>
      </c>
    </row>
    <row r="130" spans="1:15" x14ac:dyDescent="0.25">
      <c r="A130" s="28" t="s">
        <v>99</v>
      </c>
      <c r="B130" s="28">
        <v>14</v>
      </c>
      <c r="C130" s="28">
        <v>3</v>
      </c>
      <c r="D130" s="28">
        <v>1</v>
      </c>
      <c r="E130" s="28">
        <v>10</v>
      </c>
      <c r="F130" s="28">
        <v>18</v>
      </c>
      <c r="G130" s="28">
        <v>47</v>
      </c>
      <c r="H130" s="28">
        <v>-29</v>
      </c>
      <c r="I130" s="28">
        <v>10</v>
      </c>
      <c r="J130" s="279">
        <f t="shared" ref="J130:J161" si="24">C130/B130</f>
        <v>0.21428571428571427</v>
      </c>
      <c r="K130" s="280">
        <f t="shared" ref="K130:K161" si="25">D130/B130</f>
        <v>7.1428571428571425E-2</v>
      </c>
      <c r="L130" s="279">
        <f t="shared" ref="L130:L161" si="26">E130/B130</f>
        <v>0.7142857142857143</v>
      </c>
      <c r="M130" s="278">
        <f t="shared" ref="M130:M161" si="27">F130/B130</f>
        <v>1.2857142857142858</v>
      </c>
      <c r="N130" s="278">
        <f t="shared" ref="N130:N161" si="28">G130/B130</f>
        <v>3.3571428571428572</v>
      </c>
      <c r="O130" s="278">
        <f t="shared" ref="O130:O161" si="29">I130/B130</f>
        <v>0.7142857142857143</v>
      </c>
    </row>
    <row r="131" spans="1:15" x14ac:dyDescent="0.25">
      <c r="A131" s="28" t="s">
        <v>63</v>
      </c>
      <c r="B131" s="28">
        <v>10</v>
      </c>
      <c r="C131" s="28">
        <v>2</v>
      </c>
      <c r="D131" s="28">
        <v>4</v>
      </c>
      <c r="E131" s="28">
        <v>4</v>
      </c>
      <c r="F131" s="28">
        <v>9</v>
      </c>
      <c r="G131" s="28">
        <v>13</v>
      </c>
      <c r="H131" s="28">
        <v>-4</v>
      </c>
      <c r="I131" s="28">
        <v>10</v>
      </c>
      <c r="J131" s="279">
        <f t="shared" si="24"/>
        <v>0.2</v>
      </c>
      <c r="K131" s="280">
        <f t="shared" si="25"/>
        <v>0.4</v>
      </c>
      <c r="L131" s="279">
        <f t="shared" si="26"/>
        <v>0.4</v>
      </c>
      <c r="M131" s="278">
        <f t="shared" si="27"/>
        <v>0.9</v>
      </c>
      <c r="N131" s="278">
        <f t="shared" si="28"/>
        <v>1.3</v>
      </c>
      <c r="O131" s="278">
        <f t="shared" si="29"/>
        <v>1</v>
      </c>
    </row>
    <row r="132" spans="1:15" x14ac:dyDescent="0.25">
      <c r="A132" s="28" t="s">
        <v>40</v>
      </c>
      <c r="B132" s="28">
        <v>12</v>
      </c>
      <c r="C132" s="28">
        <v>3</v>
      </c>
      <c r="D132" s="28">
        <v>0</v>
      </c>
      <c r="E132" s="28">
        <v>9</v>
      </c>
      <c r="F132" s="28">
        <v>21</v>
      </c>
      <c r="G132" s="28">
        <v>35</v>
      </c>
      <c r="H132" s="28">
        <v>-14</v>
      </c>
      <c r="I132" s="28">
        <v>9</v>
      </c>
      <c r="J132" s="279">
        <f t="shared" si="24"/>
        <v>0.25</v>
      </c>
      <c r="K132" s="280">
        <f t="shared" si="25"/>
        <v>0</v>
      </c>
      <c r="L132" s="279">
        <f t="shared" si="26"/>
        <v>0.75</v>
      </c>
      <c r="M132" s="278">
        <f t="shared" si="27"/>
        <v>1.75</v>
      </c>
      <c r="N132" s="278">
        <f t="shared" si="28"/>
        <v>2.9166666666666665</v>
      </c>
      <c r="O132" s="278">
        <f t="shared" si="29"/>
        <v>0.75</v>
      </c>
    </row>
    <row r="133" spans="1:15" x14ac:dyDescent="0.25">
      <c r="A133" s="28" t="s">
        <v>289</v>
      </c>
      <c r="B133" s="28">
        <v>14</v>
      </c>
      <c r="C133" s="28">
        <v>2</v>
      </c>
      <c r="D133" s="28">
        <v>3</v>
      </c>
      <c r="E133" s="28">
        <v>9</v>
      </c>
      <c r="F133" s="28">
        <v>17</v>
      </c>
      <c r="G133" s="28">
        <v>43</v>
      </c>
      <c r="H133" s="28">
        <v>-26</v>
      </c>
      <c r="I133" s="28">
        <v>9</v>
      </c>
      <c r="J133" s="279">
        <f t="shared" si="24"/>
        <v>0.14285714285714285</v>
      </c>
      <c r="K133" s="280">
        <f t="shared" si="25"/>
        <v>0.21428571428571427</v>
      </c>
      <c r="L133" s="279">
        <f t="shared" si="26"/>
        <v>0.6428571428571429</v>
      </c>
      <c r="M133" s="278">
        <f t="shared" si="27"/>
        <v>1.2142857142857142</v>
      </c>
      <c r="N133" s="278">
        <f t="shared" si="28"/>
        <v>3.0714285714285716</v>
      </c>
      <c r="O133" s="278">
        <f t="shared" si="29"/>
        <v>0.6428571428571429</v>
      </c>
    </row>
    <row r="134" spans="1:15" x14ac:dyDescent="0.25">
      <c r="A134" s="28" t="s">
        <v>241</v>
      </c>
      <c r="B134" s="28">
        <v>14</v>
      </c>
      <c r="C134" s="28">
        <v>3</v>
      </c>
      <c r="D134" s="28">
        <v>0</v>
      </c>
      <c r="E134" s="28">
        <v>11</v>
      </c>
      <c r="F134" s="28">
        <v>13</v>
      </c>
      <c r="G134" s="28">
        <v>38</v>
      </c>
      <c r="H134" s="28">
        <v>-25</v>
      </c>
      <c r="I134" s="28">
        <v>9</v>
      </c>
      <c r="J134" s="279">
        <f t="shared" si="24"/>
        <v>0.21428571428571427</v>
      </c>
      <c r="K134" s="280">
        <f t="shared" si="25"/>
        <v>0</v>
      </c>
      <c r="L134" s="279">
        <f t="shared" si="26"/>
        <v>0.7857142857142857</v>
      </c>
      <c r="M134" s="278">
        <f t="shared" si="27"/>
        <v>0.9285714285714286</v>
      </c>
      <c r="N134" s="278">
        <f t="shared" si="28"/>
        <v>2.7142857142857144</v>
      </c>
      <c r="O134" s="278">
        <f t="shared" si="29"/>
        <v>0.6428571428571429</v>
      </c>
    </row>
    <row r="135" spans="1:15" x14ac:dyDescent="0.25">
      <c r="A135" s="28" t="s">
        <v>324</v>
      </c>
      <c r="B135" s="28">
        <v>16</v>
      </c>
      <c r="C135" s="28">
        <v>2</v>
      </c>
      <c r="D135" s="28">
        <v>2</v>
      </c>
      <c r="E135" s="28">
        <v>12</v>
      </c>
      <c r="F135" s="28">
        <v>12</v>
      </c>
      <c r="G135" s="28">
        <v>41</v>
      </c>
      <c r="H135" s="28">
        <v>-29</v>
      </c>
      <c r="I135" s="28">
        <v>8</v>
      </c>
      <c r="J135" s="279">
        <f t="shared" si="24"/>
        <v>0.125</v>
      </c>
      <c r="K135" s="280">
        <f t="shared" si="25"/>
        <v>0.125</v>
      </c>
      <c r="L135" s="279">
        <f t="shared" si="26"/>
        <v>0.75</v>
      </c>
      <c r="M135" s="278">
        <f t="shared" si="27"/>
        <v>0.75</v>
      </c>
      <c r="N135" s="278">
        <f t="shared" si="28"/>
        <v>2.5625</v>
      </c>
      <c r="O135" s="278">
        <f t="shared" si="29"/>
        <v>0.5</v>
      </c>
    </row>
    <row r="136" spans="1:15" x14ac:dyDescent="0.25">
      <c r="A136" s="28" t="s">
        <v>102</v>
      </c>
      <c r="B136" s="28">
        <v>26</v>
      </c>
      <c r="C136" s="28">
        <v>2</v>
      </c>
      <c r="D136" s="28">
        <v>2</v>
      </c>
      <c r="E136" s="28">
        <v>22</v>
      </c>
      <c r="F136" s="28">
        <v>13</v>
      </c>
      <c r="G136" s="28">
        <v>70</v>
      </c>
      <c r="H136" s="28">
        <v>-57</v>
      </c>
      <c r="I136" s="28">
        <v>8</v>
      </c>
      <c r="J136" s="279">
        <f t="shared" si="24"/>
        <v>7.6923076923076927E-2</v>
      </c>
      <c r="K136" s="280">
        <f t="shared" si="25"/>
        <v>7.6923076923076927E-2</v>
      </c>
      <c r="L136" s="279">
        <f t="shared" si="26"/>
        <v>0.84615384615384615</v>
      </c>
      <c r="M136" s="278">
        <f t="shared" si="27"/>
        <v>0.5</v>
      </c>
      <c r="N136" s="278">
        <f t="shared" si="28"/>
        <v>2.6923076923076925</v>
      </c>
      <c r="O136" s="278">
        <f t="shared" si="29"/>
        <v>0.30769230769230771</v>
      </c>
    </row>
    <row r="137" spans="1:15" x14ac:dyDescent="0.25">
      <c r="A137" s="28" t="s">
        <v>218</v>
      </c>
      <c r="B137" s="28">
        <v>14</v>
      </c>
      <c r="C137" s="28">
        <v>2</v>
      </c>
      <c r="D137" s="28">
        <v>2</v>
      </c>
      <c r="E137" s="28">
        <v>10</v>
      </c>
      <c r="F137" s="28">
        <v>9</v>
      </c>
      <c r="G137" s="28">
        <v>35</v>
      </c>
      <c r="H137" s="28">
        <v>-26</v>
      </c>
      <c r="I137" s="28">
        <v>8</v>
      </c>
      <c r="J137" s="279">
        <f t="shared" si="24"/>
        <v>0.14285714285714285</v>
      </c>
      <c r="K137" s="280">
        <f t="shared" si="25"/>
        <v>0.14285714285714285</v>
      </c>
      <c r="L137" s="279">
        <f t="shared" si="26"/>
        <v>0.7142857142857143</v>
      </c>
      <c r="M137" s="278">
        <f t="shared" si="27"/>
        <v>0.6428571428571429</v>
      </c>
      <c r="N137" s="278">
        <f t="shared" si="28"/>
        <v>2.5</v>
      </c>
      <c r="O137" s="278">
        <f t="shared" si="29"/>
        <v>0.5714285714285714</v>
      </c>
    </row>
    <row r="138" spans="1:15" x14ac:dyDescent="0.25">
      <c r="A138" s="28" t="s">
        <v>276</v>
      </c>
      <c r="B138" s="28">
        <v>12</v>
      </c>
      <c r="C138" s="28">
        <v>2</v>
      </c>
      <c r="D138" s="28">
        <v>2</v>
      </c>
      <c r="E138" s="28">
        <v>8</v>
      </c>
      <c r="F138" s="28">
        <v>20</v>
      </c>
      <c r="G138" s="28">
        <v>39</v>
      </c>
      <c r="H138" s="28">
        <v>-19</v>
      </c>
      <c r="I138" s="28">
        <v>8</v>
      </c>
      <c r="J138" s="279">
        <f t="shared" si="24"/>
        <v>0.16666666666666666</v>
      </c>
      <c r="K138" s="280">
        <f t="shared" si="25"/>
        <v>0.16666666666666666</v>
      </c>
      <c r="L138" s="279">
        <f t="shared" si="26"/>
        <v>0.66666666666666663</v>
      </c>
      <c r="M138" s="278">
        <f t="shared" si="27"/>
        <v>1.6666666666666667</v>
      </c>
      <c r="N138" s="278">
        <f t="shared" si="28"/>
        <v>3.25</v>
      </c>
      <c r="O138" s="278">
        <f t="shared" si="29"/>
        <v>0.66666666666666663</v>
      </c>
    </row>
    <row r="139" spans="1:15" x14ac:dyDescent="0.25">
      <c r="A139" s="28" t="s">
        <v>221</v>
      </c>
      <c r="B139" s="28">
        <v>14</v>
      </c>
      <c r="C139" s="28">
        <v>2</v>
      </c>
      <c r="D139" s="28">
        <v>1</v>
      </c>
      <c r="E139" s="28">
        <v>11</v>
      </c>
      <c r="F139" s="28">
        <v>12</v>
      </c>
      <c r="G139" s="28">
        <v>54</v>
      </c>
      <c r="H139" s="28">
        <v>-42</v>
      </c>
      <c r="I139" s="28">
        <v>7</v>
      </c>
      <c r="J139" s="279">
        <f t="shared" si="24"/>
        <v>0.14285714285714285</v>
      </c>
      <c r="K139" s="280">
        <f t="shared" si="25"/>
        <v>7.1428571428571425E-2</v>
      </c>
      <c r="L139" s="279">
        <f t="shared" si="26"/>
        <v>0.7857142857142857</v>
      </c>
      <c r="M139" s="278">
        <f t="shared" si="27"/>
        <v>0.8571428571428571</v>
      </c>
      <c r="N139" s="278">
        <f t="shared" si="28"/>
        <v>3.8571428571428572</v>
      </c>
      <c r="O139" s="278">
        <f t="shared" si="29"/>
        <v>0.5</v>
      </c>
    </row>
    <row r="140" spans="1:15" x14ac:dyDescent="0.25">
      <c r="A140" s="28" t="s">
        <v>189</v>
      </c>
      <c r="B140" s="28">
        <v>28</v>
      </c>
      <c r="C140" s="28">
        <v>2</v>
      </c>
      <c r="D140" s="28">
        <v>1</v>
      </c>
      <c r="E140" s="28">
        <v>25</v>
      </c>
      <c r="F140" s="28">
        <v>16</v>
      </c>
      <c r="G140" s="28">
        <v>86</v>
      </c>
      <c r="H140" s="28">
        <v>-70</v>
      </c>
      <c r="I140" s="28">
        <v>7</v>
      </c>
      <c r="J140" s="279">
        <f t="shared" si="24"/>
        <v>7.1428571428571425E-2</v>
      </c>
      <c r="K140" s="280">
        <f t="shared" si="25"/>
        <v>3.5714285714285712E-2</v>
      </c>
      <c r="L140" s="279">
        <f t="shared" si="26"/>
        <v>0.8928571428571429</v>
      </c>
      <c r="M140" s="278">
        <f t="shared" si="27"/>
        <v>0.5714285714285714</v>
      </c>
      <c r="N140" s="278">
        <f t="shared" si="28"/>
        <v>3.0714285714285716</v>
      </c>
      <c r="O140" s="278">
        <f t="shared" si="29"/>
        <v>0.25</v>
      </c>
    </row>
    <row r="141" spans="1:15" x14ac:dyDescent="0.25">
      <c r="A141" s="28" t="s">
        <v>311</v>
      </c>
      <c r="B141" s="28">
        <v>14</v>
      </c>
      <c r="C141" s="28">
        <v>2</v>
      </c>
      <c r="D141" s="28">
        <v>1</v>
      </c>
      <c r="E141" s="28">
        <v>11</v>
      </c>
      <c r="F141" s="28">
        <v>7</v>
      </c>
      <c r="G141" s="28">
        <v>50</v>
      </c>
      <c r="H141" s="28">
        <v>-43</v>
      </c>
      <c r="I141" s="28">
        <v>7</v>
      </c>
      <c r="J141" s="279">
        <f t="shared" si="24"/>
        <v>0.14285714285714285</v>
      </c>
      <c r="K141" s="280">
        <f t="shared" si="25"/>
        <v>7.1428571428571425E-2</v>
      </c>
      <c r="L141" s="279">
        <f t="shared" si="26"/>
        <v>0.7857142857142857</v>
      </c>
      <c r="M141" s="278">
        <f t="shared" si="27"/>
        <v>0.5</v>
      </c>
      <c r="N141" s="278">
        <f t="shared" si="28"/>
        <v>3.5714285714285716</v>
      </c>
      <c r="O141" s="278">
        <f t="shared" si="29"/>
        <v>0.5</v>
      </c>
    </row>
    <row r="142" spans="1:15" x14ac:dyDescent="0.25">
      <c r="A142" s="28" t="s">
        <v>245</v>
      </c>
      <c r="B142" s="28">
        <v>12</v>
      </c>
      <c r="C142" s="28">
        <v>2</v>
      </c>
      <c r="D142" s="28">
        <v>1</v>
      </c>
      <c r="E142" s="28">
        <v>9</v>
      </c>
      <c r="F142" s="28">
        <v>8</v>
      </c>
      <c r="G142" s="28">
        <v>29</v>
      </c>
      <c r="H142" s="28">
        <v>-21</v>
      </c>
      <c r="I142" s="28">
        <v>7</v>
      </c>
      <c r="J142" s="279">
        <f t="shared" si="24"/>
        <v>0.16666666666666666</v>
      </c>
      <c r="K142" s="280">
        <f t="shared" si="25"/>
        <v>8.3333333333333329E-2</v>
      </c>
      <c r="L142" s="279">
        <f t="shared" si="26"/>
        <v>0.75</v>
      </c>
      <c r="M142" s="278">
        <f t="shared" si="27"/>
        <v>0.66666666666666663</v>
      </c>
      <c r="N142" s="278">
        <f t="shared" si="28"/>
        <v>2.4166666666666665</v>
      </c>
      <c r="O142" s="278">
        <f t="shared" si="29"/>
        <v>0.58333333333333337</v>
      </c>
    </row>
    <row r="143" spans="1:15" x14ac:dyDescent="0.25">
      <c r="A143" s="28" t="s">
        <v>242</v>
      </c>
      <c r="B143" s="28">
        <v>14</v>
      </c>
      <c r="C143" s="28">
        <v>2</v>
      </c>
      <c r="D143" s="28">
        <v>1</v>
      </c>
      <c r="E143" s="28">
        <v>11</v>
      </c>
      <c r="F143" s="28">
        <v>8</v>
      </c>
      <c r="G143" s="28">
        <v>36</v>
      </c>
      <c r="H143" s="28">
        <v>-28</v>
      </c>
      <c r="I143" s="28">
        <v>7</v>
      </c>
      <c r="J143" s="279">
        <f t="shared" si="24"/>
        <v>0.14285714285714285</v>
      </c>
      <c r="K143" s="280">
        <f t="shared" si="25"/>
        <v>7.1428571428571425E-2</v>
      </c>
      <c r="L143" s="279">
        <f t="shared" si="26"/>
        <v>0.7857142857142857</v>
      </c>
      <c r="M143" s="278">
        <f t="shared" si="27"/>
        <v>0.5714285714285714</v>
      </c>
      <c r="N143" s="278">
        <f t="shared" si="28"/>
        <v>2.5714285714285716</v>
      </c>
      <c r="O143" s="278">
        <f t="shared" si="29"/>
        <v>0.5</v>
      </c>
    </row>
    <row r="144" spans="1:15" x14ac:dyDescent="0.25">
      <c r="A144" s="28" t="s">
        <v>219</v>
      </c>
      <c r="B144" s="28">
        <v>14</v>
      </c>
      <c r="C144" s="28">
        <v>2</v>
      </c>
      <c r="D144" s="28">
        <v>1</v>
      </c>
      <c r="E144" s="28">
        <v>11</v>
      </c>
      <c r="F144" s="28">
        <v>15</v>
      </c>
      <c r="G144" s="28">
        <v>37</v>
      </c>
      <c r="H144" s="28">
        <v>-22</v>
      </c>
      <c r="I144" s="28">
        <v>7</v>
      </c>
      <c r="J144" s="279">
        <f t="shared" si="24"/>
        <v>0.14285714285714285</v>
      </c>
      <c r="K144" s="280">
        <f t="shared" si="25"/>
        <v>7.1428571428571425E-2</v>
      </c>
      <c r="L144" s="279">
        <f t="shared" si="26"/>
        <v>0.7857142857142857</v>
      </c>
      <c r="M144" s="278">
        <f t="shared" si="27"/>
        <v>1.0714285714285714</v>
      </c>
      <c r="N144" s="278">
        <f t="shared" si="28"/>
        <v>2.6428571428571428</v>
      </c>
      <c r="O144" s="278">
        <f t="shared" si="29"/>
        <v>0.5</v>
      </c>
    </row>
    <row r="145" spans="1:15" x14ac:dyDescent="0.25">
      <c r="A145" s="28" t="s">
        <v>246</v>
      </c>
      <c r="B145" s="28">
        <v>28</v>
      </c>
      <c r="C145" s="28">
        <v>1</v>
      </c>
      <c r="D145" s="28">
        <v>3</v>
      </c>
      <c r="E145" s="28">
        <v>24</v>
      </c>
      <c r="F145" s="28">
        <v>15</v>
      </c>
      <c r="G145" s="28">
        <v>83</v>
      </c>
      <c r="H145" s="28">
        <v>-68</v>
      </c>
      <c r="I145" s="28">
        <v>6</v>
      </c>
      <c r="J145" s="279">
        <f t="shared" si="24"/>
        <v>3.5714285714285712E-2</v>
      </c>
      <c r="K145" s="280">
        <f t="shared" si="25"/>
        <v>0.10714285714285714</v>
      </c>
      <c r="L145" s="279">
        <f t="shared" si="26"/>
        <v>0.8571428571428571</v>
      </c>
      <c r="M145" s="278">
        <f t="shared" si="27"/>
        <v>0.5357142857142857</v>
      </c>
      <c r="N145" s="278">
        <f t="shared" si="28"/>
        <v>2.9642857142857144</v>
      </c>
      <c r="O145" s="278">
        <f t="shared" si="29"/>
        <v>0.21428571428571427</v>
      </c>
    </row>
    <row r="146" spans="1:15" x14ac:dyDescent="0.25">
      <c r="A146" s="28" t="s">
        <v>185</v>
      </c>
      <c r="B146" s="28">
        <v>12</v>
      </c>
      <c r="C146" s="28">
        <v>1</v>
      </c>
      <c r="D146" s="28">
        <v>3</v>
      </c>
      <c r="E146" s="28">
        <v>8</v>
      </c>
      <c r="F146" s="28">
        <v>13</v>
      </c>
      <c r="G146" s="28">
        <v>31</v>
      </c>
      <c r="H146" s="28">
        <v>-18</v>
      </c>
      <c r="I146" s="28">
        <v>6</v>
      </c>
      <c r="J146" s="279">
        <f t="shared" si="24"/>
        <v>8.3333333333333329E-2</v>
      </c>
      <c r="K146" s="280">
        <f t="shared" si="25"/>
        <v>0.25</v>
      </c>
      <c r="L146" s="279">
        <f t="shared" si="26"/>
        <v>0.66666666666666663</v>
      </c>
      <c r="M146" s="278">
        <f t="shared" si="27"/>
        <v>1.0833333333333333</v>
      </c>
      <c r="N146" s="278">
        <f t="shared" si="28"/>
        <v>2.5833333333333335</v>
      </c>
      <c r="O146" s="278">
        <f t="shared" si="29"/>
        <v>0.5</v>
      </c>
    </row>
    <row r="147" spans="1:15" x14ac:dyDescent="0.25">
      <c r="A147" s="28" t="s">
        <v>707</v>
      </c>
      <c r="B147" s="28">
        <v>12</v>
      </c>
      <c r="C147" s="28">
        <v>2</v>
      </c>
      <c r="D147" s="28">
        <v>0</v>
      </c>
      <c r="E147" s="28">
        <v>10</v>
      </c>
      <c r="F147" s="28">
        <v>10</v>
      </c>
      <c r="G147" s="28">
        <v>42</v>
      </c>
      <c r="H147" s="28">
        <v>-32</v>
      </c>
      <c r="I147" s="28">
        <v>6</v>
      </c>
      <c r="J147" s="279">
        <f t="shared" si="24"/>
        <v>0.16666666666666666</v>
      </c>
      <c r="K147" s="280">
        <f t="shared" si="25"/>
        <v>0</v>
      </c>
      <c r="L147" s="279">
        <f t="shared" si="26"/>
        <v>0.83333333333333337</v>
      </c>
      <c r="M147" s="278">
        <f t="shared" si="27"/>
        <v>0.83333333333333337</v>
      </c>
      <c r="N147" s="278">
        <f t="shared" si="28"/>
        <v>3.5</v>
      </c>
      <c r="O147" s="278">
        <f t="shared" si="29"/>
        <v>0.5</v>
      </c>
    </row>
    <row r="148" spans="1:15" x14ac:dyDescent="0.25">
      <c r="A148" s="28" t="s">
        <v>320</v>
      </c>
      <c r="B148" s="28">
        <v>14</v>
      </c>
      <c r="C148" s="28">
        <v>1</v>
      </c>
      <c r="D148" s="28">
        <v>2</v>
      </c>
      <c r="E148" s="28">
        <v>11</v>
      </c>
      <c r="F148" s="28">
        <v>12</v>
      </c>
      <c r="G148" s="28">
        <v>51</v>
      </c>
      <c r="H148" s="28">
        <v>-39</v>
      </c>
      <c r="I148" s="28">
        <v>5</v>
      </c>
      <c r="J148" s="279">
        <f t="shared" si="24"/>
        <v>7.1428571428571425E-2</v>
      </c>
      <c r="K148" s="280">
        <f t="shared" si="25"/>
        <v>0.14285714285714285</v>
      </c>
      <c r="L148" s="279">
        <f t="shared" si="26"/>
        <v>0.7857142857142857</v>
      </c>
      <c r="M148" s="278">
        <f t="shared" si="27"/>
        <v>0.8571428571428571</v>
      </c>
      <c r="N148" s="278">
        <f t="shared" si="28"/>
        <v>3.6428571428571428</v>
      </c>
      <c r="O148" s="278">
        <f t="shared" si="29"/>
        <v>0.35714285714285715</v>
      </c>
    </row>
    <row r="149" spans="1:15" x14ac:dyDescent="0.25">
      <c r="A149" s="28" t="s">
        <v>243</v>
      </c>
      <c r="B149" s="28">
        <v>12</v>
      </c>
      <c r="C149" s="28">
        <v>1</v>
      </c>
      <c r="D149" s="28">
        <v>2</v>
      </c>
      <c r="E149" s="28">
        <v>9</v>
      </c>
      <c r="F149" s="28">
        <v>15</v>
      </c>
      <c r="G149" s="28">
        <v>28</v>
      </c>
      <c r="H149" s="28">
        <v>-13</v>
      </c>
      <c r="I149" s="28">
        <v>5</v>
      </c>
      <c r="J149" s="279">
        <f t="shared" si="24"/>
        <v>8.3333333333333329E-2</v>
      </c>
      <c r="K149" s="280">
        <f t="shared" si="25"/>
        <v>0.16666666666666666</v>
      </c>
      <c r="L149" s="279">
        <f t="shared" si="26"/>
        <v>0.75</v>
      </c>
      <c r="M149" s="278">
        <f t="shared" si="27"/>
        <v>1.25</v>
      </c>
      <c r="N149" s="278">
        <f t="shared" si="28"/>
        <v>2.3333333333333335</v>
      </c>
      <c r="O149" s="278">
        <f t="shared" si="29"/>
        <v>0.41666666666666669</v>
      </c>
    </row>
    <row r="150" spans="1:15" x14ac:dyDescent="0.25">
      <c r="A150" s="28" t="s">
        <v>315</v>
      </c>
      <c r="B150" s="28">
        <v>14</v>
      </c>
      <c r="C150" s="28">
        <v>1</v>
      </c>
      <c r="D150" s="28">
        <v>2</v>
      </c>
      <c r="E150" s="28">
        <v>11</v>
      </c>
      <c r="F150" s="28">
        <v>9</v>
      </c>
      <c r="G150" s="28">
        <v>34</v>
      </c>
      <c r="H150" s="28">
        <v>-25</v>
      </c>
      <c r="I150" s="28">
        <v>5</v>
      </c>
      <c r="J150" s="279">
        <f t="shared" si="24"/>
        <v>7.1428571428571425E-2</v>
      </c>
      <c r="K150" s="280">
        <f t="shared" si="25"/>
        <v>0.14285714285714285</v>
      </c>
      <c r="L150" s="279">
        <f t="shared" si="26"/>
        <v>0.7857142857142857</v>
      </c>
      <c r="M150" s="278">
        <f t="shared" si="27"/>
        <v>0.6428571428571429</v>
      </c>
      <c r="N150" s="278">
        <f t="shared" si="28"/>
        <v>2.4285714285714284</v>
      </c>
      <c r="O150" s="278">
        <f t="shared" si="29"/>
        <v>0.35714285714285715</v>
      </c>
    </row>
    <row r="151" spans="1:15" x14ac:dyDescent="0.25">
      <c r="A151" s="28" t="s">
        <v>223</v>
      </c>
      <c r="B151" s="28">
        <v>14</v>
      </c>
      <c r="C151" s="28">
        <v>1</v>
      </c>
      <c r="D151" s="28">
        <v>2</v>
      </c>
      <c r="E151" s="28">
        <v>11</v>
      </c>
      <c r="F151" s="28">
        <v>14</v>
      </c>
      <c r="G151" s="28">
        <v>48</v>
      </c>
      <c r="H151" s="28">
        <v>-34</v>
      </c>
      <c r="I151" s="28">
        <v>5</v>
      </c>
      <c r="J151" s="279">
        <f t="shared" si="24"/>
        <v>7.1428571428571425E-2</v>
      </c>
      <c r="K151" s="280">
        <f t="shared" si="25"/>
        <v>0.14285714285714285</v>
      </c>
      <c r="L151" s="279">
        <f t="shared" si="26"/>
        <v>0.7857142857142857</v>
      </c>
      <c r="M151" s="278">
        <f t="shared" si="27"/>
        <v>1</v>
      </c>
      <c r="N151" s="278">
        <f t="shared" si="28"/>
        <v>3.4285714285714284</v>
      </c>
      <c r="O151" s="278">
        <f t="shared" si="29"/>
        <v>0.35714285714285715</v>
      </c>
    </row>
    <row r="152" spans="1:15" x14ac:dyDescent="0.25">
      <c r="A152" s="28" t="s">
        <v>260</v>
      </c>
      <c r="B152" s="28">
        <v>16</v>
      </c>
      <c r="C152" s="28">
        <v>1</v>
      </c>
      <c r="D152" s="28">
        <v>2</v>
      </c>
      <c r="E152" s="28">
        <v>13</v>
      </c>
      <c r="F152" s="28">
        <v>15</v>
      </c>
      <c r="G152" s="28">
        <v>65</v>
      </c>
      <c r="H152" s="28">
        <v>-50</v>
      </c>
      <c r="I152" s="28">
        <v>5</v>
      </c>
      <c r="J152" s="279">
        <f t="shared" si="24"/>
        <v>6.25E-2</v>
      </c>
      <c r="K152" s="280">
        <f t="shared" si="25"/>
        <v>0.125</v>
      </c>
      <c r="L152" s="279">
        <f t="shared" si="26"/>
        <v>0.8125</v>
      </c>
      <c r="M152" s="278">
        <f t="shared" si="27"/>
        <v>0.9375</v>
      </c>
      <c r="N152" s="278">
        <f t="shared" si="28"/>
        <v>4.0625</v>
      </c>
      <c r="O152" s="278">
        <f t="shared" si="29"/>
        <v>0.3125</v>
      </c>
    </row>
    <row r="153" spans="1:15" x14ac:dyDescent="0.25">
      <c r="A153" s="28" t="s">
        <v>648</v>
      </c>
      <c r="B153" s="28">
        <v>12</v>
      </c>
      <c r="C153" s="28">
        <v>1</v>
      </c>
      <c r="D153" s="28">
        <v>2</v>
      </c>
      <c r="E153" s="28">
        <v>9</v>
      </c>
      <c r="F153" s="28">
        <v>8</v>
      </c>
      <c r="G153" s="28">
        <v>32</v>
      </c>
      <c r="H153" s="28">
        <v>-24</v>
      </c>
      <c r="I153" s="28">
        <v>5</v>
      </c>
      <c r="J153" s="279">
        <f t="shared" si="24"/>
        <v>8.3333333333333329E-2</v>
      </c>
      <c r="K153" s="280">
        <f t="shared" si="25"/>
        <v>0.16666666666666666</v>
      </c>
      <c r="L153" s="279">
        <f t="shared" si="26"/>
        <v>0.75</v>
      </c>
      <c r="M153" s="278">
        <f t="shared" si="27"/>
        <v>0.66666666666666663</v>
      </c>
      <c r="N153" s="278">
        <f t="shared" si="28"/>
        <v>2.6666666666666665</v>
      </c>
      <c r="O153" s="278">
        <f t="shared" si="29"/>
        <v>0.41666666666666669</v>
      </c>
    </row>
    <row r="154" spans="1:15" x14ac:dyDescent="0.25">
      <c r="A154" s="28" t="s">
        <v>290</v>
      </c>
      <c r="B154" s="28">
        <v>16</v>
      </c>
      <c r="C154" s="28">
        <v>0</v>
      </c>
      <c r="D154" s="28">
        <v>4</v>
      </c>
      <c r="E154" s="28">
        <v>12</v>
      </c>
      <c r="F154" s="28">
        <v>11</v>
      </c>
      <c r="G154" s="28">
        <v>44</v>
      </c>
      <c r="H154" s="28">
        <v>-33</v>
      </c>
      <c r="I154" s="28">
        <v>4</v>
      </c>
      <c r="J154" s="279">
        <f t="shared" si="24"/>
        <v>0</v>
      </c>
      <c r="K154" s="280">
        <f t="shared" si="25"/>
        <v>0.25</v>
      </c>
      <c r="L154" s="279">
        <f t="shared" si="26"/>
        <v>0.75</v>
      </c>
      <c r="M154" s="278">
        <f t="shared" si="27"/>
        <v>0.6875</v>
      </c>
      <c r="N154" s="278">
        <f t="shared" si="28"/>
        <v>2.75</v>
      </c>
      <c r="O154" s="278">
        <f t="shared" si="29"/>
        <v>0.25</v>
      </c>
    </row>
    <row r="155" spans="1:15" x14ac:dyDescent="0.25">
      <c r="A155" s="28" t="s">
        <v>186</v>
      </c>
      <c r="B155" s="28">
        <v>12</v>
      </c>
      <c r="C155" s="28">
        <v>1</v>
      </c>
      <c r="D155" s="28">
        <v>1</v>
      </c>
      <c r="E155" s="28">
        <v>10</v>
      </c>
      <c r="F155" s="28">
        <v>10</v>
      </c>
      <c r="G155" s="28">
        <v>51</v>
      </c>
      <c r="H155" s="28">
        <v>-41</v>
      </c>
      <c r="I155" s="28">
        <v>4</v>
      </c>
      <c r="J155" s="279">
        <f t="shared" si="24"/>
        <v>8.3333333333333329E-2</v>
      </c>
      <c r="K155" s="280">
        <f t="shared" si="25"/>
        <v>8.3333333333333329E-2</v>
      </c>
      <c r="L155" s="279">
        <f t="shared" si="26"/>
        <v>0.83333333333333337</v>
      </c>
      <c r="M155" s="278">
        <f t="shared" si="27"/>
        <v>0.83333333333333337</v>
      </c>
      <c r="N155" s="278">
        <f t="shared" si="28"/>
        <v>4.25</v>
      </c>
      <c r="O155" s="278">
        <f t="shared" si="29"/>
        <v>0.33333333333333331</v>
      </c>
    </row>
    <row r="156" spans="1:15" x14ac:dyDescent="0.25">
      <c r="A156" s="28" t="s">
        <v>278</v>
      </c>
      <c r="B156" s="28">
        <v>14</v>
      </c>
      <c r="C156" s="28">
        <v>1</v>
      </c>
      <c r="D156" s="28">
        <v>1</v>
      </c>
      <c r="E156" s="28">
        <v>12</v>
      </c>
      <c r="F156" s="28">
        <v>7</v>
      </c>
      <c r="G156" s="28">
        <v>49</v>
      </c>
      <c r="H156" s="28">
        <v>-42</v>
      </c>
      <c r="I156" s="28">
        <v>4</v>
      </c>
      <c r="J156" s="279">
        <f t="shared" si="24"/>
        <v>7.1428571428571425E-2</v>
      </c>
      <c r="K156" s="280">
        <f t="shared" si="25"/>
        <v>7.1428571428571425E-2</v>
      </c>
      <c r="L156" s="279">
        <f t="shared" si="26"/>
        <v>0.8571428571428571</v>
      </c>
      <c r="M156" s="278">
        <f t="shared" si="27"/>
        <v>0.5</v>
      </c>
      <c r="N156" s="278">
        <f t="shared" si="28"/>
        <v>3.5</v>
      </c>
      <c r="O156" s="278">
        <f t="shared" si="29"/>
        <v>0.2857142857142857</v>
      </c>
    </row>
    <row r="157" spans="1:15" x14ac:dyDescent="0.25">
      <c r="A157" s="28" t="s">
        <v>101</v>
      </c>
      <c r="B157" s="28">
        <v>14</v>
      </c>
      <c r="C157" s="28">
        <v>1</v>
      </c>
      <c r="D157" s="28">
        <v>1</v>
      </c>
      <c r="E157" s="28">
        <v>12</v>
      </c>
      <c r="F157" s="28">
        <v>11</v>
      </c>
      <c r="G157" s="28">
        <v>33</v>
      </c>
      <c r="H157" s="28">
        <v>-22</v>
      </c>
      <c r="I157" s="28">
        <v>4</v>
      </c>
      <c r="J157" s="279">
        <f t="shared" si="24"/>
        <v>7.1428571428571425E-2</v>
      </c>
      <c r="K157" s="280">
        <f t="shared" si="25"/>
        <v>7.1428571428571425E-2</v>
      </c>
      <c r="L157" s="279">
        <f t="shared" si="26"/>
        <v>0.8571428571428571</v>
      </c>
      <c r="M157" s="278">
        <f t="shared" si="27"/>
        <v>0.7857142857142857</v>
      </c>
      <c r="N157" s="278">
        <f t="shared" si="28"/>
        <v>2.3571428571428572</v>
      </c>
      <c r="O157" s="278">
        <f t="shared" si="29"/>
        <v>0.2857142857142857</v>
      </c>
    </row>
    <row r="158" spans="1:15" x14ac:dyDescent="0.25">
      <c r="A158" s="28" t="s">
        <v>244</v>
      </c>
      <c r="B158" s="28">
        <v>12</v>
      </c>
      <c r="C158" s="28">
        <v>1</v>
      </c>
      <c r="D158" s="28">
        <v>1</v>
      </c>
      <c r="E158" s="28">
        <v>10</v>
      </c>
      <c r="F158" s="28">
        <v>9</v>
      </c>
      <c r="G158" s="28">
        <v>37</v>
      </c>
      <c r="H158" s="28">
        <v>-28</v>
      </c>
      <c r="I158" s="28">
        <v>4</v>
      </c>
      <c r="J158" s="279">
        <f t="shared" si="24"/>
        <v>8.3333333333333329E-2</v>
      </c>
      <c r="K158" s="280">
        <f t="shared" si="25"/>
        <v>8.3333333333333329E-2</v>
      </c>
      <c r="L158" s="279">
        <f t="shared" si="26"/>
        <v>0.83333333333333337</v>
      </c>
      <c r="M158" s="278">
        <f t="shared" si="27"/>
        <v>0.75</v>
      </c>
      <c r="N158" s="278">
        <f t="shared" si="28"/>
        <v>3.0833333333333335</v>
      </c>
      <c r="O158" s="278">
        <f t="shared" si="29"/>
        <v>0.33333333333333331</v>
      </c>
    </row>
    <row r="159" spans="1:15" x14ac:dyDescent="0.25">
      <c r="A159" s="28" t="s">
        <v>271</v>
      </c>
      <c r="B159" s="28">
        <v>18</v>
      </c>
      <c r="C159" s="28">
        <v>1</v>
      </c>
      <c r="D159" s="28">
        <v>1</v>
      </c>
      <c r="E159" s="28">
        <v>16</v>
      </c>
      <c r="F159" s="28">
        <v>6</v>
      </c>
      <c r="G159" s="28">
        <v>75</v>
      </c>
      <c r="H159" s="28">
        <v>-69</v>
      </c>
      <c r="I159" s="28">
        <v>4</v>
      </c>
      <c r="J159" s="279">
        <f t="shared" si="24"/>
        <v>5.5555555555555552E-2</v>
      </c>
      <c r="K159" s="280">
        <f t="shared" si="25"/>
        <v>5.5555555555555552E-2</v>
      </c>
      <c r="L159" s="279">
        <f t="shared" si="26"/>
        <v>0.88888888888888884</v>
      </c>
      <c r="M159" s="278">
        <f t="shared" si="27"/>
        <v>0.33333333333333331</v>
      </c>
      <c r="N159" s="278">
        <f t="shared" si="28"/>
        <v>4.166666666666667</v>
      </c>
      <c r="O159" s="278">
        <f t="shared" si="29"/>
        <v>0.22222222222222221</v>
      </c>
    </row>
    <row r="160" spans="1:15" x14ac:dyDescent="0.25">
      <c r="A160" s="28" t="s">
        <v>650</v>
      </c>
      <c r="B160" s="28">
        <v>10</v>
      </c>
      <c r="C160" s="28">
        <v>1</v>
      </c>
      <c r="D160" s="28">
        <v>1</v>
      </c>
      <c r="E160" s="28">
        <v>8</v>
      </c>
      <c r="F160" s="28">
        <v>7</v>
      </c>
      <c r="G160" s="28">
        <v>37</v>
      </c>
      <c r="H160" s="28">
        <v>-30</v>
      </c>
      <c r="I160" s="28">
        <v>4</v>
      </c>
      <c r="J160" s="279">
        <f t="shared" si="24"/>
        <v>0.1</v>
      </c>
      <c r="K160" s="280">
        <f t="shared" si="25"/>
        <v>0.1</v>
      </c>
      <c r="L160" s="279">
        <f t="shared" si="26"/>
        <v>0.8</v>
      </c>
      <c r="M160" s="278">
        <f t="shared" si="27"/>
        <v>0.7</v>
      </c>
      <c r="N160" s="278">
        <f t="shared" si="28"/>
        <v>3.7</v>
      </c>
      <c r="O160" s="278">
        <f t="shared" si="29"/>
        <v>0.4</v>
      </c>
    </row>
    <row r="161" spans="1:15" x14ac:dyDescent="0.25">
      <c r="A161" s="28" t="s">
        <v>708</v>
      </c>
      <c r="B161" s="28">
        <v>12</v>
      </c>
      <c r="C161" s="28">
        <v>1</v>
      </c>
      <c r="D161" s="28">
        <v>1</v>
      </c>
      <c r="E161" s="28">
        <v>10</v>
      </c>
      <c r="F161" s="28">
        <v>11</v>
      </c>
      <c r="G161" s="28">
        <v>46</v>
      </c>
      <c r="H161" s="28">
        <v>-35</v>
      </c>
      <c r="I161" s="28">
        <v>4</v>
      </c>
      <c r="J161" s="279">
        <f t="shared" si="24"/>
        <v>8.3333333333333329E-2</v>
      </c>
      <c r="K161" s="280">
        <f t="shared" si="25"/>
        <v>8.3333333333333329E-2</v>
      </c>
      <c r="L161" s="279">
        <f t="shared" si="26"/>
        <v>0.83333333333333337</v>
      </c>
      <c r="M161" s="278">
        <f t="shared" si="27"/>
        <v>0.91666666666666663</v>
      </c>
      <c r="N161" s="278">
        <f t="shared" si="28"/>
        <v>3.8333333333333335</v>
      </c>
      <c r="O161" s="278">
        <f t="shared" si="29"/>
        <v>0.33333333333333331</v>
      </c>
    </row>
    <row r="162" spans="1:15" x14ac:dyDescent="0.25">
      <c r="A162" s="28" t="s">
        <v>318</v>
      </c>
      <c r="B162" s="28">
        <v>40</v>
      </c>
      <c r="C162" s="28">
        <v>1</v>
      </c>
      <c r="D162" s="28">
        <v>0</v>
      </c>
      <c r="E162" s="28">
        <v>39</v>
      </c>
      <c r="F162" s="28">
        <v>11</v>
      </c>
      <c r="G162" s="28">
        <v>272</v>
      </c>
      <c r="H162" s="28">
        <v>-261</v>
      </c>
      <c r="I162" s="28">
        <v>3</v>
      </c>
      <c r="J162" s="279">
        <f t="shared" ref="J162:J183" si="30">C162/B162</f>
        <v>2.5000000000000001E-2</v>
      </c>
      <c r="K162" s="280">
        <f t="shared" ref="K162:K183" si="31">D162/B162</f>
        <v>0</v>
      </c>
      <c r="L162" s="279">
        <f t="shared" ref="L162:L183" si="32">E162/B162</f>
        <v>0.97499999999999998</v>
      </c>
      <c r="M162" s="278">
        <f t="shared" ref="M162:M183" si="33">F162/B162</f>
        <v>0.27500000000000002</v>
      </c>
      <c r="N162" s="278">
        <f t="shared" ref="N162:N183" si="34">G162/B162</f>
        <v>6.8</v>
      </c>
      <c r="O162" s="278">
        <f t="shared" ref="O162:O183" si="35">I162/B162</f>
        <v>7.4999999999999997E-2</v>
      </c>
    </row>
    <row r="163" spans="1:15" x14ac:dyDescent="0.25">
      <c r="A163" s="28" t="s">
        <v>188</v>
      </c>
      <c r="B163" s="28">
        <v>10</v>
      </c>
      <c r="C163" s="28">
        <v>1</v>
      </c>
      <c r="D163" s="28">
        <v>0</v>
      </c>
      <c r="E163" s="28">
        <v>9</v>
      </c>
      <c r="F163" s="28">
        <v>9</v>
      </c>
      <c r="G163" s="28">
        <v>35</v>
      </c>
      <c r="H163" s="28">
        <v>-26</v>
      </c>
      <c r="I163" s="28">
        <v>3</v>
      </c>
      <c r="J163" s="279">
        <f t="shared" si="30"/>
        <v>0.1</v>
      </c>
      <c r="K163" s="280">
        <f t="shared" si="31"/>
        <v>0</v>
      </c>
      <c r="L163" s="279">
        <f t="shared" si="32"/>
        <v>0.9</v>
      </c>
      <c r="M163" s="278">
        <f t="shared" si="33"/>
        <v>0.9</v>
      </c>
      <c r="N163" s="278">
        <f t="shared" si="34"/>
        <v>3.5</v>
      </c>
      <c r="O163" s="278">
        <f t="shared" si="35"/>
        <v>0.3</v>
      </c>
    </row>
    <row r="164" spans="1:15" x14ac:dyDescent="0.25">
      <c r="A164" s="28" t="s">
        <v>187</v>
      </c>
      <c r="B164" s="28">
        <v>10</v>
      </c>
      <c r="C164" s="28">
        <v>0</v>
      </c>
      <c r="D164" s="28">
        <v>3</v>
      </c>
      <c r="E164" s="28">
        <v>7</v>
      </c>
      <c r="F164" s="28">
        <v>9</v>
      </c>
      <c r="G164" s="28">
        <v>24</v>
      </c>
      <c r="H164" s="28">
        <v>-15</v>
      </c>
      <c r="I164" s="28">
        <v>3</v>
      </c>
      <c r="J164" s="279">
        <f t="shared" si="30"/>
        <v>0</v>
      </c>
      <c r="K164" s="280">
        <f t="shared" si="31"/>
        <v>0.3</v>
      </c>
      <c r="L164" s="279">
        <f t="shared" si="32"/>
        <v>0.7</v>
      </c>
      <c r="M164" s="278">
        <f t="shared" si="33"/>
        <v>0.9</v>
      </c>
      <c r="N164" s="278">
        <f t="shared" si="34"/>
        <v>2.4</v>
      </c>
      <c r="O164" s="278">
        <f t="shared" si="35"/>
        <v>0.3</v>
      </c>
    </row>
    <row r="165" spans="1:15" x14ac:dyDescent="0.25">
      <c r="A165" s="28" t="s">
        <v>325</v>
      </c>
      <c r="B165" s="28">
        <v>17</v>
      </c>
      <c r="C165" s="28">
        <v>1</v>
      </c>
      <c r="D165" s="28">
        <v>0</v>
      </c>
      <c r="E165" s="28">
        <v>16</v>
      </c>
      <c r="F165" s="28">
        <v>7</v>
      </c>
      <c r="G165" s="28">
        <v>78</v>
      </c>
      <c r="H165" s="28">
        <v>-71</v>
      </c>
      <c r="I165" s="28">
        <v>3</v>
      </c>
      <c r="J165" s="279">
        <f t="shared" si="30"/>
        <v>5.8823529411764705E-2</v>
      </c>
      <c r="K165" s="280">
        <f t="shared" si="31"/>
        <v>0</v>
      </c>
      <c r="L165" s="279">
        <f t="shared" si="32"/>
        <v>0.94117647058823528</v>
      </c>
      <c r="M165" s="278">
        <f t="shared" si="33"/>
        <v>0.41176470588235292</v>
      </c>
      <c r="N165" s="278">
        <f t="shared" si="34"/>
        <v>4.5882352941176467</v>
      </c>
      <c r="O165" s="278">
        <f t="shared" si="35"/>
        <v>0.17647058823529413</v>
      </c>
    </row>
    <row r="166" spans="1:15" x14ac:dyDescent="0.25">
      <c r="A166" s="28" t="s">
        <v>279</v>
      </c>
      <c r="B166" s="28">
        <v>14</v>
      </c>
      <c r="C166" s="28">
        <v>1</v>
      </c>
      <c r="D166" s="28">
        <v>0</v>
      </c>
      <c r="E166" s="28">
        <v>13</v>
      </c>
      <c r="F166" s="28">
        <v>4</v>
      </c>
      <c r="G166" s="28">
        <v>77</v>
      </c>
      <c r="H166" s="28">
        <v>-73</v>
      </c>
      <c r="I166" s="28">
        <v>3</v>
      </c>
      <c r="J166" s="279">
        <f t="shared" si="30"/>
        <v>7.1428571428571425E-2</v>
      </c>
      <c r="K166" s="280">
        <f t="shared" si="31"/>
        <v>0</v>
      </c>
      <c r="L166" s="279">
        <f t="shared" si="32"/>
        <v>0.9285714285714286</v>
      </c>
      <c r="M166" s="278">
        <f t="shared" si="33"/>
        <v>0.2857142857142857</v>
      </c>
      <c r="N166" s="278">
        <f t="shared" si="34"/>
        <v>5.5</v>
      </c>
      <c r="O166" s="278">
        <f t="shared" si="35"/>
        <v>0.21428571428571427</v>
      </c>
    </row>
    <row r="167" spans="1:15" x14ac:dyDescent="0.25">
      <c r="A167" s="28" t="s">
        <v>262</v>
      </c>
      <c r="B167" s="28">
        <v>16</v>
      </c>
      <c r="C167" s="28">
        <v>0</v>
      </c>
      <c r="D167" s="28">
        <v>2</v>
      </c>
      <c r="E167" s="28">
        <v>14</v>
      </c>
      <c r="F167" s="28">
        <v>4</v>
      </c>
      <c r="G167" s="28">
        <v>66</v>
      </c>
      <c r="H167" s="28">
        <v>-62</v>
      </c>
      <c r="I167" s="28">
        <v>2</v>
      </c>
      <c r="J167" s="279">
        <f t="shared" si="30"/>
        <v>0</v>
      </c>
      <c r="K167" s="280">
        <f t="shared" si="31"/>
        <v>0.125</v>
      </c>
      <c r="L167" s="279">
        <f t="shared" si="32"/>
        <v>0.875</v>
      </c>
      <c r="M167" s="278">
        <f t="shared" si="33"/>
        <v>0.25</v>
      </c>
      <c r="N167" s="278">
        <f t="shared" si="34"/>
        <v>4.125</v>
      </c>
      <c r="O167" s="278">
        <f t="shared" si="35"/>
        <v>0.125</v>
      </c>
    </row>
    <row r="168" spans="1:15" x14ac:dyDescent="0.25">
      <c r="A168" s="28" t="s">
        <v>297</v>
      </c>
      <c r="B168" s="28">
        <v>14</v>
      </c>
      <c r="C168" s="28">
        <v>0</v>
      </c>
      <c r="D168" s="28">
        <v>2</v>
      </c>
      <c r="E168" s="28">
        <v>12</v>
      </c>
      <c r="F168" s="28">
        <v>18</v>
      </c>
      <c r="G168" s="28">
        <v>55</v>
      </c>
      <c r="H168" s="28">
        <v>-37</v>
      </c>
      <c r="I168" s="28">
        <v>2</v>
      </c>
      <c r="J168" s="279">
        <f t="shared" si="30"/>
        <v>0</v>
      </c>
      <c r="K168" s="280">
        <f t="shared" si="31"/>
        <v>0.14285714285714285</v>
      </c>
      <c r="L168" s="279">
        <f t="shared" si="32"/>
        <v>0.8571428571428571</v>
      </c>
      <c r="M168" s="278">
        <f t="shared" si="33"/>
        <v>1.2857142857142858</v>
      </c>
      <c r="N168" s="278">
        <f t="shared" si="34"/>
        <v>3.9285714285714284</v>
      </c>
      <c r="O168" s="278">
        <f t="shared" si="35"/>
        <v>0.14285714285714285</v>
      </c>
    </row>
    <row r="169" spans="1:15" x14ac:dyDescent="0.25">
      <c r="A169" s="28" t="s">
        <v>652</v>
      </c>
      <c r="B169" s="28">
        <v>12</v>
      </c>
      <c r="C169" s="28">
        <v>0</v>
      </c>
      <c r="D169" s="28">
        <v>2</v>
      </c>
      <c r="E169" s="28">
        <v>10</v>
      </c>
      <c r="F169" s="28">
        <v>9</v>
      </c>
      <c r="G169" s="28">
        <v>56</v>
      </c>
      <c r="H169" s="28">
        <v>-47</v>
      </c>
      <c r="I169" s="28">
        <v>2</v>
      </c>
      <c r="J169" s="279">
        <f t="shared" si="30"/>
        <v>0</v>
      </c>
      <c r="K169" s="280">
        <f t="shared" si="31"/>
        <v>0.16666666666666666</v>
      </c>
      <c r="L169" s="279">
        <f t="shared" si="32"/>
        <v>0.83333333333333337</v>
      </c>
      <c r="M169" s="278">
        <f t="shared" si="33"/>
        <v>0.75</v>
      </c>
      <c r="N169" s="278">
        <f t="shared" si="34"/>
        <v>4.666666666666667</v>
      </c>
      <c r="O169" s="278">
        <f t="shared" si="35"/>
        <v>0.16666666666666666</v>
      </c>
    </row>
    <row r="170" spans="1:15" x14ac:dyDescent="0.25">
      <c r="A170" s="28" t="s">
        <v>272</v>
      </c>
      <c r="B170" s="28">
        <v>16</v>
      </c>
      <c r="C170" s="28">
        <v>0</v>
      </c>
      <c r="D170" s="28">
        <v>1</v>
      </c>
      <c r="E170" s="28">
        <v>15</v>
      </c>
      <c r="F170" s="28">
        <v>7</v>
      </c>
      <c r="G170" s="28">
        <v>88</v>
      </c>
      <c r="H170" s="28">
        <v>-81</v>
      </c>
      <c r="I170" s="28">
        <v>1</v>
      </c>
      <c r="J170" s="279">
        <f t="shared" si="30"/>
        <v>0</v>
      </c>
      <c r="K170" s="280">
        <f t="shared" si="31"/>
        <v>6.25E-2</v>
      </c>
      <c r="L170" s="279">
        <f t="shared" si="32"/>
        <v>0.9375</v>
      </c>
      <c r="M170" s="278">
        <f t="shared" si="33"/>
        <v>0.4375</v>
      </c>
      <c r="N170" s="278">
        <f t="shared" si="34"/>
        <v>5.5</v>
      </c>
      <c r="O170" s="278">
        <f t="shared" si="35"/>
        <v>6.25E-2</v>
      </c>
    </row>
    <row r="171" spans="1:15" x14ac:dyDescent="0.25">
      <c r="A171" s="28" t="s">
        <v>184</v>
      </c>
      <c r="B171" s="28">
        <v>12</v>
      </c>
      <c r="C171" s="28">
        <v>0</v>
      </c>
      <c r="D171" s="28">
        <v>1</v>
      </c>
      <c r="E171" s="28">
        <v>11</v>
      </c>
      <c r="F171" s="28">
        <v>6</v>
      </c>
      <c r="G171" s="28">
        <v>43</v>
      </c>
      <c r="H171" s="28">
        <v>-37</v>
      </c>
      <c r="I171" s="28">
        <v>1</v>
      </c>
      <c r="J171" s="279">
        <f t="shared" si="30"/>
        <v>0</v>
      </c>
      <c r="K171" s="280">
        <f t="shared" si="31"/>
        <v>8.3333333333333329E-2</v>
      </c>
      <c r="L171" s="279">
        <f t="shared" si="32"/>
        <v>0.91666666666666663</v>
      </c>
      <c r="M171" s="278">
        <f t="shared" si="33"/>
        <v>0.5</v>
      </c>
      <c r="N171" s="278">
        <f t="shared" si="34"/>
        <v>3.5833333333333335</v>
      </c>
      <c r="O171" s="278">
        <f t="shared" si="35"/>
        <v>8.3333333333333329E-2</v>
      </c>
    </row>
    <row r="172" spans="1:15" x14ac:dyDescent="0.25">
      <c r="A172" s="28" t="s">
        <v>646</v>
      </c>
      <c r="B172" s="28">
        <v>10</v>
      </c>
      <c r="C172" s="28">
        <v>0</v>
      </c>
      <c r="D172" s="28">
        <v>1</v>
      </c>
      <c r="E172" s="28">
        <v>9</v>
      </c>
      <c r="F172" s="28">
        <v>7</v>
      </c>
      <c r="G172" s="28">
        <v>44</v>
      </c>
      <c r="H172" s="28">
        <v>-37</v>
      </c>
      <c r="I172" s="28">
        <v>1</v>
      </c>
      <c r="J172" s="279">
        <f t="shared" si="30"/>
        <v>0</v>
      </c>
      <c r="K172" s="280">
        <f t="shared" si="31"/>
        <v>0.1</v>
      </c>
      <c r="L172" s="279">
        <f t="shared" si="32"/>
        <v>0.9</v>
      </c>
      <c r="M172" s="278">
        <f t="shared" si="33"/>
        <v>0.7</v>
      </c>
      <c r="N172" s="278">
        <f t="shared" si="34"/>
        <v>4.4000000000000004</v>
      </c>
      <c r="O172" s="278">
        <f t="shared" si="35"/>
        <v>0.1</v>
      </c>
    </row>
    <row r="173" spans="1:15" x14ac:dyDescent="0.25">
      <c r="A173" s="28" t="s">
        <v>653</v>
      </c>
      <c r="B173" s="28">
        <v>12</v>
      </c>
      <c r="C173" s="28">
        <v>0</v>
      </c>
      <c r="D173" s="28">
        <v>1</v>
      </c>
      <c r="E173" s="28">
        <v>11</v>
      </c>
      <c r="F173" s="28">
        <v>4</v>
      </c>
      <c r="G173" s="28">
        <v>44</v>
      </c>
      <c r="H173" s="28">
        <v>-40</v>
      </c>
      <c r="I173" s="28">
        <v>1</v>
      </c>
      <c r="J173" s="279">
        <f t="shared" si="30"/>
        <v>0</v>
      </c>
      <c r="K173" s="280">
        <f t="shared" si="31"/>
        <v>8.3333333333333329E-2</v>
      </c>
      <c r="L173" s="279">
        <f t="shared" si="32"/>
        <v>0.91666666666666663</v>
      </c>
      <c r="M173" s="278">
        <f t="shared" si="33"/>
        <v>0.33333333333333331</v>
      </c>
      <c r="N173" s="278">
        <f t="shared" si="34"/>
        <v>3.6666666666666665</v>
      </c>
      <c r="O173" s="278">
        <f t="shared" si="35"/>
        <v>8.3333333333333329E-2</v>
      </c>
    </row>
    <row r="174" spans="1:15" x14ac:dyDescent="0.25">
      <c r="A174" s="28" t="s">
        <v>642</v>
      </c>
      <c r="B174" s="28">
        <v>12</v>
      </c>
      <c r="C174" s="28">
        <v>0</v>
      </c>
      <c r="D174" s="28">
        <v>1</v>
      </c>
      <c r="E174" s="28">
        <v>11</v>
      </c>
      <c r="F174" s="28">
        <v>3</v>
      </c>
      <c r="G174" s="28">
        <v>40</v>
      </c>
      <c r="H174" s="28">
        <v>-37</v>
      </c>
      <c r="I174" s="28">
        <v>1</v>
      </c>
      <c r="J174" s="279">
        <f t="shared" si="30"/>
        <v>0</v>
      </c>
      <c r="K174" s="280">
        <f t="shared" si="31"/>
        <v>8.3333333333333329E-2</v>
      </c>
      <c r="L174" s="279">
        <f t="shared" si="32"/>
        <v>0.91666666666666663</v>
      </c>
      <c r="M174" s="278">
        <f t="shared" si="33"/>
        <v>0.25</v>
      </c>
      <c r="N174" s="278">
        <f t="shared" si="34"/>
        <v>3.3333333333333335</v>
      </c>
      <c r="O174" s="278">
        <f t="shared" si="35"/>
        <v>8.3333333333333329E-2</v>
      </c>
    </row>
    <row r="175" spans="1:15" x14ac:dyDescent="0.25">
      <c r="A175" s="28" t="s">
        <v>263</v>
      </c>
      <c r="B175" s="28">
        <v>16</v>
      </c>
      <c r="C175" s="28">
        <v>0</v>
      </c>
      <c r="D175" s="28">
        <v>0</v>
      </c>
      <c r="E175" s="28">
        <v>16</v>
      </c>
      <c r="F175" s="28">
        <v>4</v>
      </c>
      <c r="G175" s="28">
        <v>56</v>
      </c>
      <c r="H175" s="28">
        <v>-52</v>
      </c>
      <c r="I175" s="28">
        <v>0</v>
      </c>
      <c r="J175" s="279">
        <f t="shared" si="30"/>
        <v>0</v>
      </c>
      <c r="K175" s="280">
        <f t="shared" si="31"/>
        <v>0</v>
      </c>
      <c r="L175" s="279">
        <f t="shared" si="32"/>
        <v>1</v>
      </c>
      <c r="M175" s="278">
        <f t="shared" si="33"/>
        <v>0.25</v>
      </c>
      <c r="N175" s="278">
        <f t="shared" si="34"/>
        <v>3.5</v>
      </c>
      <c r="O175" s="278">
        <f t="shared" si="35"/>
        <v>0</v>
      </c>
    </row>
    <row r="176" spans="1:15" x14ac:dyDescent="0.25">
      <c r="A176" s="28" t="s">
        <v>225</v>
      </c>
      <c r="B176" s="28">
        <v>14</v>
      </c>
      <c r="C176" s="28">
        <v>0</v>
      </c>
      <c r="D176" s="28">
        <v>0</v>
      </c>
      <c r="E176" s="28">
        <v>14</v>
      </c>
      <c r="F176" s="28">
        <v>8</v>
      </c>
      <c r="G176" s="28">
        <v>53</v>
      </c>
      <c r="H176" s="28">
        <v>-45</v>
      </c>
      <c r="I176" s="28">
        <v>0</v>
      </c>
      <c r="J176" s="279">
        <f t="shared" si="30"/>
        <v>0</v>
      </c>
      <c r="K176" s="280">
        <f t="shared" si="31"/>
        <v>0</v>
      </c>
      <c r="L176" s="279">
        <f t="shared" si="32"/>
        <v>1</v>
      </c>
      <c r="M176" s="278">
        <f t="shared" si="33"/>
        <v>0.5714285714285714</v>
      </c>
      <c r="N176" s="278">
        <f t="shared" si="34"/>
        <v>3.7857142857142856</v>
      </c>
      <c r="O176" s="278">
        <f t="shared" si="35"/>
        <v>0</v>
      </c>
    </row>
    <row r="177" spans="1:15" x14ac:dyDescent="0.25">
      <c r="A177" s="28" t="s">
        <v>326</v>
      </c>
      <c r="B177" s="28">
        <v>12</v>
      </c>
      <c r="C177" s="28">
        <v>0</v>
      </c>
      <c r="D177" s="28">
        <v>0</v>
      </c>
      <c r="E177" s="28">
        <v>12</v>
      </c>
      <c r="F177" s="28">
        <v>2</v>
      </c>
      <c r="G177" s="28">
        <v>67</v>
      </c>
      <c r="H177" s="28">
        <v>-65</v>
      </c>
      <c r="I177" s="28">
        <v>0</v>
      </c>
      <c r="J177" s="279">
        <f t="shared" si="30"/>
        <v>0</v>
      </c>
      <c r="K177" s="280">
        <f t="shared" si="31"/>
        <v>0</v>
      </c>
      <c r="L177" s="279">
        <f t="shared" si="32"/>
        <v>1</v>
      </c>
      <c r="M177" s="278">
        <f t="shared" si="33"/>
        <v>0.16666666666666666</v>
      </c>
      <c r="N177" s="278">
        <f t="shared" si="34"/>
        <v>5.583333333333333</v>
      </c>
      <c r="O177" s="278">
        <f t="shared" si="35"/>
        <v>0</v>
      </c>
    </row>
    <row r="178" spans="1:15" x14ac:dyDescent="0.25">
      <c r="A178" s="28" t="s">
        <v>248</v>
      </c>
      <c r="B178" s="28">
        <v>12</v>
      </c>
      <c r="C178" s="28">
        <v>0</v>
      </c>
      <c r="D178" s="28">
        <v>0</v>
      </c>
      <c r="E178" s="28">
        <v>12</v>
      </c>
      <c r="F178" s="28">
        <v>0</v>
      </c>
      <c r="G178" s="28">
        <v>89</v>
      </c>
      <c r="H178" s="28">
        <v>-89</v>
      </c>
      <c r="I178" s="28">
        <v>0</v>
      </c>
      <c r="J178" s="279">
        <f t="shared" si="30"/>
        <v>0</v>
      </c>
      <c r="K178" s="280">
        <f t="shared" si="31"/>
        <v>0</v>
      </c>
      <c r="L178" s="279">
        <f t="shared" si="32"/>
        <v>1</v>
      </c>
      <c r="M178" s="278">
        <f t="shared" si="33"/>
        <v>0</v>
      </c>
      <c r="N178" s="278">
        <f t="shared" si="34"/>
        <v>7.416666666666667</v>
      </c>
      <c r="O178" s="278">
        <f t="shared" si="35"/>
        <v>0</v>
      </c>
    </row>
    <row r="179" spans="1:15" x14ac:dyDescent="0.25">
      <c r="A179" s="28" t="s">
        <v>316</v>
      </c>
      <c r="B179" s="28">
        <v>14</v>
      </c>
      <c r="C179" s="28">
        <v>0</v>
      </c>
      <c r="D179" s="28">
        <v>0</v>
      </c>
      <c r="E179" s="28">
        <v>14</v>
      </c>
      <c r="F179" s="28">
        <v>4</v>
      </c>
      <c r="G179" s="28">
        <v>55</v>
      </c>
      <c r="H179" s="28">
        <v>-51</v>
      </c>
      <c r="I179" s="28">
        <v>0</v>
      </c>
      <c r="J179" s="279">
        <f t="shared" si="30"/>
        <v>0</v>
      </c>
      <c r="K179" s="280">
        <f t="shared" si="31"/>
        <v>0</v>
      </c>
      <c r="L179" s="279">
        <f t="shared" si="32"/>
        <v>1</v>
      </c>
      <c r="M179" s="278">
        <f t="shared" si="33"/>
        <v>0.2857142857142857</v>
      </c>
      <c r="N179" s="278">
        <f t="shared" si="34"/>
        <v>3.9285714285714284</v>
      </c>
      <c r="O179" s="278">
        <f t="shared" si="35"/>
        <v>0</v>
      </c>
    </row>
    <row r="180" spans="1:15" x14ac:dyDescent="0.25">
      <c r="A180" s="28" t="s">
        <v>291</v>
      </c>
      <c r="B180" s="28">
        <v>16</v>
      </c>
      <c r="C180" s="28">
        <v>0</v>
      </c>
      <c r="D180" s="28">
        <v>0</v>
      </c>
      <c r="E180" s="28">
        <v>16</v>
      </c>
      <c r="F180" s="28">
        <v>1</v>
      </c>
      <c r="G180" s="28">
        <v>105</v>
      </c>
      <c r="H180" s="28">
        <v>-104</v>
      </c>
      <c r="I180" s="28">
        <v>0</v>
      </c>
      <c r="J180" s="279">
        <f t="shared" si="30"/>
        <v>0</v>
      </c>
      <c r="K180" s="280">
        <f t="shared" si="31"/>
        <v>0</v>
      </c>
      <c r="L180" s="279">
        <f t="shared" si="32"/>
        <v>1</v>
      </c>
      <c r="M180" s="278">
        <f t="shared" si="33"/>
        <v>6.25E-2</v>
      </c>
      <c r="N180" s="278">
        <f t="shared" si="34"/>
        <v>6.5625</v>
      </c>
      <c r="O180" s="278">
        <f t="shared" si="35"/>
        <v>0</v>
      </c>
    </row>
    <row r="181" spans="1:15" x14ac:dyDescent="0.25">
      <c r="A181" s="28" t="s">
        <v>317</v>
      </c>
      <c r="B181" s="28">
        <v>14</v>
      </c>
      <c r="C181" s="28">
        <v>0</v>
      </c>
      <c r="D181" s="28">
        <v>0</v>
      </c>
      <c r="E181" s="28">
        <v>14</v>
      </c>
      <c r="F181" s="28">
        <v>2</v>
      </c>
      <c r="G181" s="28">
        <v>68</v>
      </c>
      <c r="H181" s="28">
        <v>-66</v>
      </c>
      <c r="I181" s="28">
        <v>0</v>
      </c>
      <c r="J181" s="279">
        <f t="shared" si="30"/>
        <v>0</v>
      </c>
      <c r="K181" s="280">
        <f t="shared" si="31"/>
        <v>0</v>
      </c>
      <c r="L181" s="279">
        <f t="shared" si="32"/>
        <v>1</v>
      </c>
      <c r="M181" s="278">
        <f t="shared" si="33"/>
        <v>0.14285714285714285</v>
      </c>
      <c r="N181" s="278">
        <f t="shared" si="34"/>
        <v>4.8571428571428568</v>
      </c>
      <c r="O181" s="278">
        <f t="shared" si="35"/>
        <v>0</v>
      </c>
    </row>
    <row r="182" spans="1:15" x14ac:dyDescent="0.25">
      <c r="A182" s="28" t="s">
        <v>103</v>
      </c>
      <c r="B182" s="28">
        <v>14</v>
      </c>
      <c r="C182" s="28">
        <v>0</v>
      </c>
      <c r="D182" s="28">
        <v>0</v>
      </c>
      <c r="E182" s="28">
        <v>14</v>
      </c>
      <c r="F182" s="28">
        <v>2</v>
      </c>
      <c r="G182" s="28">
        <v>72</v>
      </c>
      <c r="H182" s="28">
        <v>-70</v>
      </c>
      <c r="I182" s="28">
        <v>0</v>
      </c>
      <c r="J182" s="279">
        <f t="shared" si="30"/>
        <v>0</v>
      </c>
      <c r="K182" s="280">
        <f t="shared" si="31"/>
        <v>0</v>
      </c>
      <c r="L182" s="279">
        <f t="shared" si="32"/>
        <v>1</v>
      </c>
      <c r="M182" s="278">
        <f t="shared" si="33"/>
        <v>0.14285714285714285</v>
      </c>
      <c r="N182" s="278">
        <f t="shared" si="34"/>
        <v>5.1428571428571432</v>
      </c>
      <c r="O182" s="278">
        <f t="shared" si="35"/>
        <v>0</v>
      </c>
    </row>
    <row r="183" spans="1:15" x14ac:dyDescent="0.25">
      <c r="A183" s="28" t="s">
        <v>319</v>
      </c>
      <c r="B183" s="28">
        <v>16</v>
      </c>
      <c r="C183" s="28">
        <v>0</v>
      </c>
      <c r="D183" s="28">
        <v>0</v>
      </c>
      <c r="E183" s="28">
        <v>16</v>
      </c>
      <c r="F183" s="28">
        <v>2</v>
      </c>
      <c r="G183" s="28">
        <v>101</v>
      </c>
      <c r="H183" s="28">
        <v>-99</v>
      </c>
      <c r="I183" s="28">
        <v>0</v>
      </c>
      <c r="J183" s="279">
        <f t="shared" si="30"/>
        <v>0</v>
      </c>
      <c r="K183" s="280">
        <f t="shared" si="31"/>
        <v>0</v>
      </c>
      <c r="L183" s="279">
        <f t="shared" si="32"/>
        <v>1</v>
      </c>
      <c r="M183" s="278">
        <f t="shared" si="33"/>
        <v>0.125</v>
      </c>
      <c r="N183" s="278">
        <f t="shared" si="34"/>
        <v>6.3125</v>
      </c>
      <c r="O183" s="278">
        <f t="shared" si="35"/>
        <v>0</v>
      </c>
    </row>
  </sheetData>
  <autoFilter ref="A1:O1" xr:uid="{00000000-0009-0000-0000-00001B000000}">
    <sortState xmlns:xlrd2="http://schemas.microsoft.com/office/spreadsheetml/2017/richdata2" ref="A2:O183">
      <sortCondition descending="1" ref="I1"/>
    </sortState>
  </autoFilter>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2:T34"/>
  <sheetViews>
    <sheetView workbookViewId="0">
      <selection activeCell="J8" sqref="J8:M8"/>
    </sheetView>
  </sheetViews>
  <sheetFormatPr defaultRowHeight="13.2" x14ac:dyDescent="0.25"/>
  <cols>
    <col min="1" max="1" width="9.6640625" style="28" customWidth="1"/>
    <col min="2" max="4" width="16.44140625" style="28" customWidth="1"/>
    <col min="5" max="5" width="7.44140625" style="320" customWidth="1"/>
    <col min="6" max="6" width="11.109375" style="320" customWidth="1"/>
    <col min="7" max="7" width="16.44140625" style="28" customWidth="1"/>
    <col min="8" max="8" width="3.6640625" style="28" customWidth="1"/>
    <col min="9" max="9" width="1.6640625" style="28" customWidth="1"/>
    <col min="10" max="10" width="2.88671875" style="28" customWidth="1"/>
    <col min="11" max="12" width="16.44140625" style="28" customWidth="1"/>
    <col min="13" max="13" width="3.6640625" style="28" customWidth="1"/>
    <col min="14" max="14" width="1.6640625" style="28" customWidth="1"/>
    <col min="15" max="15" width="2.88671875" style="28" customWidth="1"/>
    <col min="16" max="20" width="16.44140625" style="28" customWidth="1"/>
  </cols>
  <sheetData>
    <row r="2" spans="1:20" x14ac:dyDescent="0.25">
      <c r="A2" s="28" t="s">
        <v>34</v>
      </c>
      <c r="B2" s="28" t="s">
        <v>442</v>
      </c>
      <c r="C2" s="28" t="s">
        <v>443</v>
      </c>
      <c r="D2" s="28" t="s">
        <v>444</v>
      </c>
      <c r="E2" s="320" t="s">
        <v>460</v>
      </c>
      <c r="F2" s="320" t="s">
        <v>461</v>
      </c>
      <c r="G2" s="28" t="s">
        <v>445</v>
      </c>
      <c r="I2" s="28" t="s">
        <v>447</v>
      </c>
      <c r="K2" s="28" t="s">
        <v>351</v>
      </c>
      <c r="L2" s="28" t="s">
        <v>66</v>
      </c>
      <c r="N2" s="28" t="s">
        <v>447</v>
      </c>
      <c r="P2" s="28" t="s">
        <v>410</v>
      </c>
      <c r="Q2" s="28" t="s">
        <v>446</v>
      </c>
      <c r="R2" s="28" t="s">
        <v>43</v>
      </c>
      <c r="S2" s="28" t="s">
        <v>352</v>
      </c>
      <c r="T2" s="28" t="s">
        <v>459</v>
      </c>
    </row>
    <row r="3" spans="1:20" x14ac:dyDescent="0.25">
      <c r="A3" s="28">
        <v>2004</v>
      </c>
      <c r="B3" s="28" t="s">
        <v>448</v>
      </c>
      <c r="C3" s="28">
        <v>7</v>
      </c>
      <c r="D3" s="28">
        <v>42</v>
      </c>
      <c r="E3" s="320">
        <v>188</v>
      </c>
      <c r="F3" s="278">
        <f>E3/D3</f>
        <v>4.4761904761904763</v>
      </c>
      <c r="G3" s="28" t="s">
        <v>35</v>
      </c>
      <c r="H3" s="885" t="s">
        <v>458</v>
      </c>
      <c r="I3" s="885"/>
      <c r="J3" s="885"/>
      <c r="K3" s="28" t="s">
        <v>36</v>
      </c>
      <c r="L3" s="28" t="s">
        <v>457</v>
      </c>
      <c r="M3" s="885" t="s">
        <v>458</v>
      </c>
      <c r="N3" s="885"/>
      <c r="O3" s="885"/>
      <c r="P3" s="28" t="s">
        <v>38</v>
      </c>
      <c r="Q3" s="28" t="s">
        <v>38</v>
      </c>
      <c r="R3" s="28" t="s">
        <v>35</v>
      </c>
      <c r="S3" s="28" t="s">
        <v>38</v>
      </c>
      <c r="T3" s="28" t="s">
        <v>1</v>
      </c>
    </row>
    <row r="4" spans="1:20" x14ac:dyDescent="0.25">
      <c r="A4" s="28">
        <v>2005</v>
      </c>
      <c r="B4" s="28" t="s">
        <v>448</v>
      </c>
      <c r="C4" s="28">
        <v>5</v>
      </c>
      <c r="D4" s="28">
        <v>20</v>
      </c>
      <c r="E4" s="320">
        <v>59</v>
      </c>
      <c r="F4" s="278">
        <f t="shared" ref="F4:F33" si="0">E4/D4</f>
        <v>2.95</v>
      </c>
      <c r="G4" s="28" t="s">
        <v>36</v>
      </c>
      <c r="H4" s="885" t="s">
        <v>458</v>
      </c>
      <c r="I4" s="885"/>
      <c r="J4" s="885"/>
      <c r="K4" s="28" t="s">
        <v>38</v>
      </c>
      <c r="L4" s="28" t="s">
        <v>35</v>
      </c>
      <c r="M4" s="885" t="s">
        <v>458</v>
      </c>
      <c r="N4" s="885"/>
      <c r="O4" s="885"/>
      <c r="P4" s="28" t="s">
        <v>41</v>
      </c>
      <c r="Q4" s="28" t="s">
        <v>36</v>
      </c>
      <c r="R4" s="28" t="s">
        <v>36</v>
      </c>
      <c r="S4" s="28" t="s">
        <v>36</v>
      </c>
      <c r="T4" s="28" t="s">
        <v>1</v>
      </c>
    </row>
    <row r="5" spans="1:20" x14ac:dyDescent="0.25">
      <c r="A5" s="28">
        <v>2006</v>
      </c>
      <c r="B5" s="28" t="s">
        <v>448</v>
      </c>
      <c r="C5" s="28">
        <v>10</v>
      </c>
      <c r="D5" s="28">
        <v>56</v>
      </c>
      <c r="E5" s="320">
        <v>176</v>
      </c>
      <c r="F5" s="278">
        <f t="shared" si="0"/>
        <v>3.1428571428571428</v>
      </c>
      <c r="G5" s="28" t="s">
        <v>59</v>
      </c>
      <c r="H5" s="28">
        <v>5</v>
      </c>
      <c r="I5" s="28" t="s">
        <v>447</v>
      </c>
      <c r="J5" s="28">
        <v>2</v>
      </c>
      <c r="K5" s="28" t="s">
        <v>36</v>
      </c>
      <c r="L5" s="28" t="s">
        <v>60</v>
      </c>
      <c r="M5" s="28">
        <v>4</v>
      </c>
      <c r="N5" s="28" t="s">
        <v>447</v>
      </c>
      <c r="O5" s="28">
        <v>2</v>
      </c>
      <c r="P5" s="28" t="s">
        <v>61</v>
      </c>
      <c r="Q5" s="28" t="s">
        <v>59</v>
      </c>
      <c r="R5" s="28" t="s">
        <v>41</v>
      </c>
      <c r="S5" s="28" t="s">
        <v>59</v>
      </c>
      <c r="T5" s="28" t="s">
        <v>1</v>
      </c>
    </row>
    <row r="6" spans="1:20" x14ac:dyDescent="0.25">
      <c r="F6" s="278"/>
      <c r="H6" s="28">
        <v>1</v>
      </c>
      <c r="I6" s="28" t="s">
        <v>447</v>
      </c>
      <c r="J6" s="28">
        <v>2</v>
      </c>
      <c r="M6" s="28">
        <v>3</v>
      </c>
      <c r="N6" s="28" t="s">
        <v>447</v>
      </c>
      <c r="O6" s="28">
        <v>1</v>
      </c>
    </row>
    <row r="7" spans="1:20" x14ac:dyDescent="0.25">
      <c r="A7" s="28">
        <v>2007</v>
      </c>
      <c r="B7" s="28" t="s">
        <v>448</v>
      </c>
      <c r="C7" s="28">
        <v>32</v>
      </c>
      <c r="D7" s="28">
        <v>259</v>
      </c>
      <c r="E7" s="320">
        <v>893</v>
      </c>
      <c r="F7" s="278">
        <f t="shared" si="0"/>
        <v>3.4478764478764479</v>
      </c>
      <c r="G7" s="28" t="s">
        <v>59</v>
      </c>
      <c r="H7" s="28">
        <v>2</v>
      </c>
      <c r="I7" s="28" t="s">
        <v>447</v>
      </c>
      <c r="J7" s="28">
        <v>4</v>
      </c>
      <c r="K7" s="28" t="s">
        <v>79</v>
      </c>
      <c r="L7" s="28" t="s">
        <v>80</v>
      </c>
      <c r="M7" s="28">
        <v>4</v>
      </c>
      <c r="N7" s="28" t="s">
        <v>447</v>
      </c>
      <c r="O7" s="28">
        <v>1</v>
      </c>
      <c r="P7" s="28" t="s">
        <v>81</v>
      </c>
      <c r="Q7" s="28" t="s">
        <v>85</v>
      </c>
      <c r="R7" s="28" t="s">
        <v>79</v>
      </c>
      <c r="S7" s="28" t="s">
        <v>79</v>
      </c>
      <c r="T7" s="28" t="s">
        <v>1</v>
      </c>
    </row>
    <row r="8" spans="1:20" x14ac:dyDescent="0.25">
      <c r="F8" s="278"/>
      <c r="H8" s="28">
        <v>2</v>
      </c>
      <c r="I8" s="28" t="s">
        <v>447</v>
      </c>
      <c r="J8" s="28">
        <v>0</v>
      </c>
      <c r="M8" s="28">
        <v>2</v>
      </c>
      <c r="N8" s="28" t="s">
        <v>447</v>
      </c>
      <c r="O8" s="28">
        <v>3</v>
      </c>
      <c r="S8" s="28" t="s">
        <v>59</v>
      </c>
    </row>
    <row r="9" spans="1:20" x14ac:dyDescent="0.25">
      <c r="F9" s="278"/>
      <c r="H9" s="28">
        <v>2</v>
      </c>
      <c r="I9" s="28" t="s">
        <v>447</v>
      </c>
      <c r="J9" s="28">
        <v>1</v>
      </c>
      <c r="S9" s="28" t="s">
        <v>61</v>
      </c>
    </row>
    <row r="10" spans="1:20" x14ac:dyDescent="0.25">
      <c r="A10" s="28">
        <v>2008</v>
      </c>
      <c r="B10" s="28" t="s">
        <v>448</v>
      </c>
      <c r="C10" s="28">
        <v>47</v>
      </c>
      <c r="D10" s="28">
        <v>405</v>
      </c>
      <c r="E10" s="320">
        <v>1477</v>
      </c>
      <c r="F10" s="278">
        <f t="shared" si="0"/>
        <v>3.6469135802469137</v>
      </c>
      <c r="G10" s="28" t="s">
        <v>80</v>
      </c>
      <c r="H10" s="28">
        <v>2</v>
      </c>
      <c r="I10" s="28" t="s">
        <v>447</v>
      </c>
      <c r="J10" s="28">
        <v>4</v>
      </c>
      <c r="K10" s="28" t="s">
        <v>110</v>
      </c>
      <c r="L10" s="28" t="s">
        <v>85</v>
      </c>
      <c r="M10" s="28">
        <v>2</v>
      </c>
      <c r="N10" s="28" t="s">
        <v>447</v>
      </c>
      <c r="O10" s="28">
        <v>1</v>
      </c>
      <c r="P10" s="28" t="s">
        <v>92</v>
      </c>
      <c r="Q10" s="28" t="s">
        <v>79</v>
      </c>
      <c r="R10" s="28" t="s">
        <v>59</v>
      </c>
      <c r="S10" s="28" t="s">
        <v>84</v>
      </c>
      <c r="T10" s="28" t="s">
        <v>1</v>
      </c>
    </row>
    <row r="11" spans="1:20" x14ac:dyDescent="0.25">
      <c r="F11" s="278"/>
      <c r="H11" s="28">
        <v>4</v>
      </c>
      <c r="I11" s="28" t="s">
        <v>447</v>
      </c>
      <c r="J11" s="28">
        <v>0</v>
      </c>
      <c r="M11" s="28">
        <v>2</v>
      </c>
      <c r="N11" s="28" t="s">
        <v>447</v>
      </c>
      <c r="O11" s="28">
        <v>0</v>
      </c>
      <c r="S11" s="28" t="s">
        <v>79</v>
      </c>
    </row>
    <row r="12" spans="1:20" x14ac:dyDescent="0.25">
      <c r="A12" s="28">
        <v>2009</v>
      </c>
      <c r="B12" s="28" t="s">
        <v>449</v>
      </c>
      <c r="C12" s="28">
        <v>54</v>
      </c>
      <c r="D12" s="28">
        <v>410</v>
      </c>
      <c r="E12" s="320">
        <v>1618</v>
      </c>
      <c r="F12" s="278">
        <f t="shared" si="0"/>
        <v>3.9463414634146341</v>
      </c>
      <c r="G12" s="28" t="s">
        <v>59</v>
      </c>
      <c r="H12" s="28">
        <v>4</v>
      </c>
      <c r="I12" s="28" t="s">
        <v>447</v>
      </c>
      <c r="J12" s="28">
        <v>2</v>
      </c>
      <c r="K12" s="28" t="s">
        <v>119</v>
      </c>
      <c r="L12" s="28" t="s">
        <v>92</v>
      </c>
      <c r="M12" s="28">
        <v>2</v>
      </c>
      <c r="N12" s="28" t="s">
        <v>447</v>
      </c>
      <c r="O12" s="28">
        <v>1</v>
      </c>
      <c r="P12" s="28" t="s">
        <v>80</v>
      </c>
      <c r="Q12" s="28" t="s">
        <v>59</v>
      </c>
      <c r="R12" s="28" t="s">
        <v>117</v>
      </c>
      <c r="S12" s="28" t="s">
        <v>59</v>
      </c>
      <c r="T12" s="28" t="s">
        <v>1</v>
      </c>
    </row>
    <row r="13" spans="1:20" x14ac:dyDescent="0.25">
      <c r="F13" s="278"/>
      <c r="H13" s="28">
        <v>2</v>
      </c>
      <c r="I13" s="28" t="s">
        <v>447</v>
      </c>
      <c r="J13" s="28">
        <v>1</v>
      </c>
      <c r="M13" s="28">
        <v>1</v>
      </c>
      <c r="N13" s="28" t="s">
        <v>447</v>
      </c>
      <c r="O13" s="28">
        <v>1</v>
      </c>
    </row>
    <row r="14" spans="1:20" x14ac:dyDescent="0.25">
      <c r="A14" s="28">
        <v>2010</v>
      </c>
      <c r="B14" s="28" t="s">
        <v>450</v>
      </c>
      <c r="C14" s="28">
        <v>32</v>
      </c>
      <c r="D14" s="28">
        <v>294</v>
      </c>
      <c r="E14" s="320">
        <v>1227</v>
      </c>
      <c r="F14" s="278">
        <f t="shared" si="0"/>
        <v>4.1734693877551017</v>
      </c>
      <c r="G14" s="28" t="s">
        <v>85</v>
      </c>
      <c r="H14" s="28">
        <v>0</v>
      </c>
      <c r="I14" s="28" t="s">
        <v>447</v>
      </c>
      <c r="J14" s="28">
        <v>1</v>
      </c>
      <c r="K14" s="28" t="s">
        <v>126</v>
      </c>
      <c r="L14" s="28" t="s">
        <v>110</v>
      </c>
      <c r="M14" s="28">
        <v>2</v>
      </c>
      <c r="N14" s="28" t="s">
        <v>447</v>
      </c>
      <c r="O14" s="28">
        <v>1</v>
      </c>
      <c r="P14" s="28" t="s">
        <v>97</v>
      </c>
      <c r="Q14" s="28" t="s">
        <v>123</v>
      </c>
      <c r="R14" s="28" t="s">
        <v>110</v>
      </c>
      <c r="S14" s="28" t="s">
        <v>119</v>
      </c>
      <c r="T14" s="28" t="s">
        <v>1</v>
      </c>
    </row>
    <row r="15" spans="1:20" x14ac:dyDescent="0.25">
      <c r="F15" s="278"/>
      <c r="H15" s="28">
        <v>3</v>
      </c>
      <c r="I15" s="28" t="s">
        <v>447</v>
      </c>
      <c r="J15" s="28">
        <v>0</v>
      </c>
      <c r="M15" s="28">
        <v>1</v>
      </c>
      <c r="N15" s="28" t="s">
        <v>447</v>
      </c>
      <c r="O15" s="28">
        <v>0</v>
      </c>
      <c r="S15" s="28" t="s">
        <v>80</v>
      </c>
    </row>
    <row r="16" spans="1:20" x14ac:dyDescent="0.25">
      <c r="F16" s="278"/>
      <c r="S16" s="28" t="s">
        <v>123</v>
      </c>
    </row>
    <row r="17" spans="1:20" x14ac:dyDescent="0.25">
      <c r="F17" s="278"/>
      <c r="S17" s="28" t="s">
        <v>253</v>
      </c>
    </row>
    <row r="18" spans="1:20" x14ac:dyDescent="0.25">
      <c r="A18" s="28">
        <v>2011</v>
      </c>
      <c r="B18" s="28" t="s">
        <v>451</v>
      </c>
      <c r="C18" s="28">
        <v>18</v>
      </c>
      <c r="D18" s="28">
        <v>177</v>
      </c>
      <c r="E18" s="320">
        <v>741</v>
      </c>
      <c r="F18" s="278">
        <f t="shared" si="0"/>
        <v>4.1864406779661021</v>
      </c>
      <c r="G18" s="28" t="s">
        <v>131</v>
      </c>
      <c r="H18" s="28">
        <v>2</v>
      </c>
      <c r="I18" s="28" t="s">
        <v>447</v>
      </c>
      <c r="J18" s="28">
        <v>4</v>
      </c>
      <c r="K18" s="28" t="s">
        <v>80</v>
      </c>
      <c r="L18" s="28" t="s">
        <v>110</v>
      </c>
      <c r="M18" s="28">
        <v>4</v>
      </c>
      <c r="N18" s="28" t="s">
        <v>447</v>
      </c>
      <c r="O18" s="28">
        <v>0</v>
      </c>
      <c r="P18" s="28" t="s">
        <v>61</v>
      </c>
      <c r="Q18" s="28" t="s">
        <v>80</v>
      </c>
      <c r="R18" s="28" t="s">
        <v>132</v>
      </c>
      <c r="S18" s="28" t="s">
        <v>110</v>
      </c>
      <c r="T18" s="28" t="s">
        <v>1</v>
      </c>
    </row>
    <row r="19" spans="1:20" x14ac:dyDescent="0.25">
      <c r="F19" s="278"/>
      <c r="H19" s="28">
        <v>4</v>
      </c>
      <c r="I19" s="28" t="s">
        <v>447</v>
      </c>
      <c r="J19" s="28">
        <v>0</v>
      </c>
      <c r="M19" s="28">
        <v>4</v>
      </c>
      <c r="N19" s="28" t="s">
        <v>447</v>
      </c>
      <c r="O19" s="28">
        <v>4</v>
      </c>
    </row>
    <row r="20" spans="1:20" x14ac:dyDescent="0.25">
      <c r="A20" s="28">
        <v>2012</v>
      </c>
      <c r="B20" s="28" t="s">
        <v>452</v>
      </c>
      <c r="C20" s="28">
        <v>36</v>
      </c>
      <c r="D20" s="28">
        <v>260</v>
      </c>
      <c r="E20" s="320">
        <v>1108</v>
      </c>
      <c r="F20" s="278">
        <f t="shared" si="0"/>
        <v>4.2615384615384615</v>
      </c>
      <c r="G20" s="28" t="s">
        <v>139</v>
      </c>
      <c r="H20" s="28">
        <v>4</v>
      </c>
      <c r="I20" s="28" t="s">
        <v>447</v>
      </c>
      <c r="J20" s="28">
        <v>3</v>
      </c>
      <c r="K20" s="28" t="s">
        <v>85</v>
      </c>
      <c r="L20" s="28" t="s">
        <v>132</v>
      </c>
      <c r="M20" s="28">
        <v>4</v>
      </c>
      <c r="N20" s="28" t="s">
        <v>447</v>
      </c>
      <c r="O20" s="28">
        <v>0</v>
      </c>
      <c r="P20" s="28" t="s">
        <v>126</v>
      </c>
      <c r="Q20" s="28" t="s">
        <v>59</v>
      </c>
      <c r="R20" s="28" t="s">
        <v>83</v>
      </c>
      <c r="S20" s="28" t="s">
        <v>80</v>
      </c>
      <c r="T20" s="28" t="s">
        <v>1</v>
      </c>
    </row>
    <row r="21" spans="1:20" x14ac:dyDescent="0.25">
      <c r="F21" s="278"/>
      <c r="H21" s="28">
        <v>5</v>
      </c>
      <c r="I21" s="28" t="s">
        <v>447</v>
      </c>
      <c r="J21" s="28">
        <v>0</v>
      </c>
      <c r="M21" s="28">
        <v>0</v>
      </c>
      <c r="N21" s="28" t="s">
        <v>447</v>
      </c>
      <c r="O21" s="28">
        <v>1</v>
      </c>
      <c r="R21" s="28" t="s">
        <v>80</v>
      </c>
    </row>
    <row r="22" spans="1:20" x14ac:dyDescent="0.25">
      <c r="A22" s="28">
        <v>2013</v>
      </c>
      <c r="B22" s="28" t="s">
        <v>453</v>
      </c>
      <c r="C22" s="28">
        <v>35</v>
      </c>
      <c r="D22" s="28">
        <v>326</v>
      </c>
      <c r="E22" s="320">
        <v>1313</v>
      </c>
      <c r="F22" s="278">
        <f t="shared" si="0"/>
        <v>4.0276073619631898</v>
      </c>
      <c r="G22" s="28" t="s">
        <v>139</v>
      </c>
      <c r="H22" s="28">
        <v>1</v>
      </c>
      <c r="I22" s="28" t="s">
        <v>447</v>
      </c>
      <c r="J22" s="28">
        <v>1</v>
      </c>
      <c r="K22" s="28" t="s">
        <v>132</v>
      </c>
      <c r="L22" s="28" t="s">
        <v>85</v>
      </c>
      <c r="M22" s="28">
        <v>2</v>
      </c>
      <c r="N22" s="28" t="s">
        <v>447</v>
      </c>
      <c r="O22" s="28">
        <v>0</v>
      </c>
      <c r="P22" s="28" t="s">
        <v>110</v>
      </c>
      <c r="Q22" s="28" t="s">
        <v>139</v>
      </c>
      <c r="R22" s="28" t="s">
        <v>132</v>
      </c>
      <c r="S22" s="28" t="s">
        <v>139</v>
      </c>
      <c r="T22" s="28" t="s">
        <v>1</v>
      </c>
    </row>
    <row r="23" spans="1:20" x14ac:dyDescent="0.25">
      <c r="F23" s="278"/>
      <c r="H23" s="28">
        <v>3</v>
      </c>
      <c r="I23" s="28" t="s">
        <v>447</v>
      </c>
      <c r="J23" s="28">
        <v>0</v>
      </c>
      <c r="M23" s="28">
        <v>4</v>
      </c>
      <c r="N23" s="28" t="s">
        <v>447</v>
      </c>
      <c r="O23" s="28">
        <v>1</v>
      </c>
    </row>
    <row r="24" spans="1:20" x14ac:dyDescent="0.25">
      <c r="A24" s="28">
        <v>2014</v>
      </c>
      <c r="B24" s="28" t="s">
        <v>454</v>
      </c>
      <c r="C24" s="28">
        <v>33</v>
      </c>
      <c r="D24" s="28">
        <v>295</v>
      </c>
      <c r="E24" s="320">
        <v>1250</v>
      </c>
      <c r="F24" s="278">
        <f t="shared" si="0"/>
        <v>4.2372881355932206</v>
      </c>
      <c r="G24" s="28" t="s">
        <v>83</v>
      </c>
      <c r="H24" s="28">
        <v>4</v>
      </c>
      <c r="I24" s="28" t="s">
        <v>447</v>
      </c>
      <c r="J24" s="28">
        <v>2</v>
      </c>
      <c r="K24" s="28" t="s">
        <v>139</v>
      </c>
      <c r="L24" s="28" t="s">
        <v>59</v>
      </c>
      <c r="M24" s="28">
        <v>3</v>
      </c>
      <c r="N24" s="28" t="s">
        <v>447</v>
      </c>
      <c r="O24" s="28">
        <v>1</v>
      </c>
      <c r="P24" s="28" t="s">
        <v>151</v>
      </c>
      <c r="Q24" s="28" t="s">
        <v>119</v>
      </c>
      <c r="R24" s="28" t="s">
        <v>139</v>
      </c>
      <c r="S24" s="28" t="s">
        <v>139</v>
      </c>
      <c r="T24" s="28" t="s">
        <v>280</v>
      </c>
    </row>
    <row r="25" spans="1:20" x14ac:dyDescent="0.25">
      <c r="F25" s="278"/>
      <c r="H25" s="28">
        <v>0</v>
      </c>
      <c r="I25" s="28" t="s">
        <v>447</v>
      </c>
      <c r="J25" s="28">
        <v>0</v>
      </c>
      <c r="M25" s="28">
        <v>1</v>
      </c>
      <c r="N25" s="28" t="s">
        <v>447</v>
      </c>
      <c r="O25" s="28">
        <v>2</v>
      </c>
      <c r="S25" s="28" t="s">
        <v>93</v>
      </c>
    </row>
    <row r="26" spans="1:20" x14ac:dyDescent="0.25">
      <c r="F26" s="278"/>
      <c r="S26" s="28" t="s">
        <v>119</v>
      </c>
    </row>
    <row r="27" spans="1:20" x14ac:dyDescent="0.25">
      <c r="A27" s="28">
        <v>2015</v>
      </c>
      <c r="B27" s="28" t="s">
        <v>455</v>
      </c>
      <c r="C27" s="28">
        <v>59</v>
      </c>
      <c r="D27" s="28">
        <v>497</v>
      </c>
      <c r="E27" s="320">
        <v>2081</v>
      </c>
      <c r="F27" s="278">
        <f t="shared" si="0"/>
        <v>4.1871227364185106</v>
      </c>
      <c r="G27" s="28" t="s">
        <v>132</v>
      </c>
      <c r="H27" s="28">
        <v>3</v>
      </c>
      <c r="I27" s="28" t="s">
        <v>447</v>
      </c>
      <c r="J27" s="28">
        <v>0</v>
      </c>
      <c r="K27" s="28" t="s">
        <v>83</v>
      </c>
      <c r="L27" s="28" t="s">
        <v>123</v>
      </c>
      <c r="M27" s="28">
        <v>4</v>
      </c>
      <c r="N27" s="28" t="s">
        <v>447</v>
      </c>
      <c r="O27" s="28">
        <v>1</v>
      </c>
      <c r="P27" s="28" t="s">
        <v>85</v>
      </c>
      <c r="Q27" s="28" t="s">
        <v>80</v>
      </c>
      <c r="R27" s="28" t="s">
        <v>156</v>
      </c>
      <c r="S27" s="28" t="s">
        <v>83</v>
      </c>
      <c r="T27" s="28" t="s">
        <v>61</v>
      </c>
    </row>
    <row r="28" spans="1:20" x14ac:dyDescent="0.25">
      <c r="F28" s="278"/>
      <c r="H28" s="28">
        <v>1</v>
      </c>
      <c r="I28" s="28" t="s">
        <v>447</v>
      </c>
      <c r="J28" s="28">
        <v>0</v>
      </c>
      <c r="M28" s="28">
        <v>5</v>
      </c>
      <c r="N28" s="28" t="s">
        <v>447</v>
      </c>
      <c r="O28" s="28">
        <v>1</v>
      </c>
    </row>
    <row r="29" spans="1:20" x14ac:dyDescent="0.25">
      <c r="A29" s="28">
        <v>2016</v>
      </c>
      <c r="B29" s="28" t="s">
        <v>452</v>
      </c>
      <c r="C29" s="28">
        <v>39</v>
      </c>
      <c r="D29" s="28">
        <v>400</v>
      </c>
      <c r="E29" s="320">
        <v>1625</v>
      </c>
      <c r="F29" s="278">
        <f t="shared" si="0"/>
        <v>4.0625</v>
      </c>
      <c r="G29" s="28" t="s">
        <v>132</v>
      </c>
      <c r="H29" s="28">
        <v>3</v>
      </c>
      <c r="I29" s="28" t="s">
        <v>447</v>
      </c>
      <c r="J29" s="28">
        <v>0</v>
      </c>
      <c r="K29" s="28" t="s">
        <v>163</v>
      </c>
      <c r="L29" s="28" t="s">
        <v>59</v>
      </c>
      <c r="M29" s="28">
        <v>2</v>
      </c>
      <c r="N29" s="28" t="s">
        <v>447</v>
      </c>
      <c r="O29" s="28">
        <v>1</v>
      </c>
      <c r="P29" s="28" t="s">
        <v>94</v>
      </c>
      <c r="Q29" s="28" t="s">
        <v>80</v>
      </c>
      <c r="R29" s="28" t="s">
        <v>132</v>
      </c>
      <c r="S29" s="28" t="s">
        <v>80</v>
      </c>
      <c r="T29" s="28" t="s">
        <v>178</v>
      </c>
    </row>
    <row r="30" spans="1:20" x14ac:dyDescent="0.25">
      <c r="F30" s="278"/>
      <c r="H30" s="28">
        <v>0</v>
      </c>
      <c r="I30" s="28" t="s">
        <v>447</v>
      </c>
      <c r="J30" s="28">
        <v>1</v>
      </c>
      <c r="M30" s="28">
        <v>1</v>
      </c>
      <c r="N30" s="28" t="s">
        <v>447</v>
      </c>
      <c r="O30" s="28">
        <v>2</v>
      </c>
    </row>
    <row r="31" spans="1:20" x14ac:dyDescent="0.25">
      <c r="F31" s="278"/>
      <c r="M31" s="28">
        <v>3</v>
      </c>
      <c r="N31" s="28" t="s">
        <v>447</v>
      </c>
      <c r="O31" s="28">
        <v>0</v>
      </c>
    </row>
    <row r="32" spans="1:20" x14ac:dyDescent="0.25">
      <c r="F32" s="278"/>
      <c r="M32" s="28">
        <v>4</v>
      </c>
      <c r="N32" s="28" t="s">
        <v>447</v>
      </c>
      <c r="O32" s="28">
        <v>0</v>
      </c>
    </row>
    <row r="33" spans="1:20" x14ac:dyDescent="0.25">
      <c r="A33" s="28">
        <v>2017</v>
      </c>
      <c r="B33" s="28" t="s">
        <v>456</v>
      </c>
      <c r="C33" s="28">
        <v>37</v>
      </c>
      <c r="D33" s="28">
        <v>360</v>
      </c>
      <c r="E33" s="320">
        <v>1359</v>
      </c>
      <c r="F33" s="278">
        <f t="shared" si="0"/>
        <v>3.7749999999999999</v>
      </c>
      <c r="G33" s="28" t="s">
        <v>132</v>
      </c>
      <c r="H33" s="28">
        <v>5</v>
      </c>
      <c r="I33" s="28" t="s">
        <v>447</v>
      </c>
      <c r="J33" s="28">
        <v>1</v>
      </c>
      <c r="K33" s="28" t="s">
        <v>59</v>
      </c>
      <c r="L33" s="28" t="s">
        <v>83</v>
      </c>
      <c r="M33" s="28">
        <v>4</v>
      </c>
      <c r="N33" s="28" t="s">
        <v>447</v>
      </c>
      <c r="O33" s="28">
        <v>1</v>
      </c>
      <c r="P33" s="28" t="s">
        <v>94</v>
      </c>
      <c r="Q33" s="28" t="s">
        <v>83</v>
      </c>
      <c r="R33" s="28" t="s">
        <v>132</v>
      </c>
      <c r="S33" s="28" t="s">
        <v>156</v>
      </c>
      <c r="T33" s="28" t="s">
        <v>177</v>
      </c>
    </row>
    <row r="34" spans="1:20" x14ac:dyDescent="0.25">
      <c r="H34" s="28">
        <v>1</v>
      </c>
      <c r="I34" s="28" t="s">
        <v>447</v>
      </c>
      <c r="J34" s="28">
        <v>1</v>
      </c>
      <c r="M34" s="28">
        <v>1</v>
      </c>
      <c r="N34" s="28" t="s">
        <v>447</v>
      </c>
      <c r="O34" s="28">
        <v>0</v>
      </c>
    </row>
  </sheetData>
  <mergeCells count="4">
    <mergeCell ref="M3:O3"/>
    <mergeCell ref="H3:J3"/>
    <mergeCell ref="H4:J4"/>
    <mergeCell ref="M4:O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2:T62"/>
  <sheetViews>
    <sheetView topLeftCell="H35" workbookViewId="0">
      <selection activeCell="J8" sqref="J8:M8"/>
    </sheetView>
  </sheetViews>
  <sheetFormatPr defaultRowHeight="13.2" x14ac:dyDescent="0.25"/>
  <cols>
    <col min="2" max="2" width="13.88671875" bestFit="1" customWidth="1"/>
    <col min="6" max="16" width="8.88671875" style="28"/>
    <col min="19" max="19" width="25.88671875" bestFit="1" customWidth="1"/>
  </cols>
  <sheetData>
    <row r="2" spans="2:18" ht="13.8" thickBot="1" x14ac:dyDescent="0.3">
      <c r="C2" s="28">
        <v>2004</v>
      </c>
      <c r="D2" s="28">
        <v>2005</v>
      </c>
      <c r="E2" s="28">
        <v>2006</v>
      </c>
      <c r="F2" s="28">
        <v>2007</v>
      </c>
      <c r="G2" s="28">
        <v>2008</v>
      </c>
      <c r="H2" s="28">
        <v>2009</v>
      </c>
      <c r="I2" s="28">
        <v>2010</v>
      </c>
      <c r="J2" s="28">
        <v>2011</v>
      </c>
      <c r="K2" s="28">
        <v>2012</v>
      </c>
      <c r="L2" s="28">
        <v>2013</v>
      </c>
      <c r="M2" s="28">
        <v>2014</v>
      </c>
      <c r="N2" s="28">
        <v>2015</v>
      </c>
      <c r="O2" s="28">
        <v>2016</v>
      </c>
      <c r="P2" s="28">
        <v>2017</v>
      </c>
      <c r="R2" t="s">
        <v>427</v>
      </c>
    </row>
    <row r="3" spans="2:18" ht="13.8" thickBot="1" x14ac:dyDescent="0.3">
      <c r="B3" s="28" t="s">
        <v>377</v>
      </c>
      <c r="C3" s="317">
        <v>7</v>
      </c>
      <c r="D3" s="317">
        <v>5</v>
      </c>
      <c r="E3" s="317">
        <v>7</v>
      </c>
      <c r="F3" s="317">
        <v>12</v>
      </c>
      <c r="G3" s="317">
        <v>11</v>
      </c>
      <c r="H3" s="317">
        <v>16</v>
      </c>
      <c r="I3" s="318">
        <v>7</v>
      </c>
      <c r="J3" s="318">
        <v>4</v>
      </c>
      <c r="K3" s="318">
        <v>12</v>
      </c>
      <c r="L3" s="317">
        <v>11</v>
      </c>
      <c r="M3" s="318">
        <v>8</v>
      </c>
      <c r="N3" s="318">
        <v>11</v>
      </c>
      <c r="O3" s="318">
        <v>14</v>
      </c>
      <c r="P3" s="318">
        <v>7</v>
      </c>
      <c r="Q3" s="28">
        <f>SUM(C3:P3)</f>
        <v>132</v>
      </c>
      <c r="R3" s="28">
        <f>COUNT(C3:P3)</f>
        <v>14</v>
      </c>
    </row>
    <row r="4" spans="2:18" ht="13.8" thickBot="1" x14ac:dyDescent="0.3">
      <c r="B4" s="28" t="s">
        <v>378</v>
      </c>
      <c r="C4" s="284"/>
      <c r="D4" s="284"/>
      <c r="E4" s="284"/>
      <c r="F4" s="318">
        <v>5</v>
      </c>
      <c r="G4" s="318">
        <v>11</v>
      </c>
      <c r="H4" s="318">
        <v>13</v>
      </c>
      <c r="I4" s="317">
        <v>20</v>
      </c>
      <c r="J4" s="318">
        <v>3</v>
      </c>
      <c r="K4" s="318">
        <v>11</v>
      </c>
      <c r="L4" s="318">
        <v>9</v>
      </c>
      <c r="M4" s="318">
        <v>8</v>
      </c>
      <c r="N4" s="317">
        <v>25</v>
      </c>
      <c r="O4" s="318">
        <v>5</v>
      </c>
      <c r="P4" s="318">
        <v>11</v>
      </c>
      <c r="Q4" s="28">
        <f t="shared" ref="Q4:Q20" si="0">SUM(C4:P4)</f>
        <v>121</v>
      </c>
      <c r="R4" s="28">
        <f t="shared" ref="R4:R20" si="1">COUNT(C4:P4)</f>
        <v>11</v>
      </c>
    </row>
    <row r="5" spans="2:18" ht="13.8" thickBot="1" x14ac:dyDescent="0.3">
      <c r="B5" s="28" t="s">
        <v>379</v>
      </c>
      <c r="C5" s="284"/>
      <c r="D5" s="284"/>
      <c r="E5" s="284"/>
      <c r="F5" s="318">
        <v>1</v>
      </c>
      <c r="G5" s="318">
        <v>5</v>
      </c>
      <c r="H5" s="318">
        <v>9</v>
      </c>
      <c r="I5" s="318"/>
      <c r="J5" s="318"/>
      <c r="K5" s="318">
        <v>3</v>
      </c>
      <c r="L5" s="318">
        <v>4</v>
      </c>
      <c r="M5" s="317">
        <v>11</v>
      </c>
      <c r="N5" s="318">
        <v>8</v>
      </c>
      <c r="O5" s="318">
        <v>8</v>
      </c>
      <c r="P5" s="318">
        <v>7</v>
      </c>
      <c r="Q5" s="28">
        <f t="shared" si="0"/>
        <v>56</v>
      </c>
      <c r="R5" s="28">
        <f t="shared" si="1"/>
        <v>9</v>
      </c>
    </row>
    <row r="6" spans="2:18" ht="13.8" thickBot="1" x14ac:dyDescent="0.3">
      <c r="B6" s="283" t="s">
        <v>380</v>
      </c>
      <c r="C6" s="284"/>
      <c r="D6" s="284"/>
      <c r="E6" s="284"/>
      <c r="F6" s="318">
        <v>1</v>
      </c>
      <c r="G6" s="318">
        <v>3</v>
      </c>
      <c r="H6" s="318">
        <v>3</v>
      </c>
      <c r="I6" s="318">
        <v>3</v>
      </c>
      <c r="J6" s="317">
        <v>8</v>
      </c>
      <c r="K6" s="318">
        <v>1</v>
      </c>
      <c r="L6" s="318">
        <v>2</v>
      </c>
      <c r="M6" s="318">
        <v>2</v>
      </c>
      <c r="N6" s="318">
        <v>4</v>
      </c>
      <c r="O6" s="318"/>
      <c r="P6" s="318">
        <v>1</v>
      </c>
      <c r="Q6" s="28">
        <f t="shared" si="0"/>
        <v>28</v>
      </c>
      <c r="R6" s="28">
        <f t="shared" si="1"/>
        <v>10</v>
      </c>
    </row>
    <row r="7" spans="2:18" ht="13.8" thickBot="1" x14ac:dyDescent="0.3">
      <c r="B7" s="283" t="s">
        <v>381</v>
      </c>
      <c r="C7" s="284"/>
      <c r="D7" s="284"/>
      <c r="E7" s="318">
        <v>2</v>
      </c>
      <c r="F7" s="318">
        <v>1</v>
      </c>
      <c r="G7" s="318">
        <v>2</v>
      </c>
      <c r="H7" s="318"/>
      <c r="I7" s="318">
        <v>2</v>
      </c>
      <c r="J7" s="318"/>
      <c r="K7" s="317">
        <v>5</v>
      </c>
      <c r="L7" s="318">
        <v>1</v>
      </c>
      <c r="M7" s="318"/>
      <c r="N7" s="318">
        <v>4</v>
      </c>
      <c r="O7" s="317">
        <v>6</v>
      </c>
      <c r="P7" s="318"/>
      <c r="Q7" s="28">
        <f t="shared" si="0"/>
        <v>23</v>
      </c>
      <c r="R7" s="28">
        <f t="shared" si="1"/>
        <v>8</v>
      </c>
    </row>
    <row r="8" spans="2:18" ht="13.8" thickBot="1" x14ac:dyDescent="0.3">
      <c r="B8" s="283" t="s">
        <v>382</v>
      </c>
      <c r="C8" s="284"/>
      <c r="D8" s="284"/>
      <c r="E8" s="284"/>
      <c r="F8" s="318"/>
      <c r="G8" s="318"/>
      <c r="H8" s="318"/>
      <c r="I8" s="318"/>
      <c r="J8" s="318">
        <v>2</v>
      </c>
      <c r="K8" s="318">
        <v>1</v>
      </c>
      <c r="L8" s="318">
        <v>2</v>
      </c>
      <c r="M8" s="318">
        <v>1</v>
      </c>
      <c r="N8" s="318">
        <v>1</v>
      </c>
      <c r="O8" s="318">
        <v>1</v>
      </c>
      <c r="P8" s="317">
        <v>4</v>
      </c>
      <c r="Q8" s="28">
        <f t="shared" si="0"/>
        <v>12</v>
      </c>
      <c r="R8" s="28">
        <f t="shared" si="1"/>
        <v>7</v>
      </c>
    </row>
    <row r="9" spans="2:18" x14ac:dyDescent="0.25">
      <c r="B9" s="283" t="s">
        <v>383</v>
      </c>
      <c r="C9" s="284"/>
      <c r="D9" s="284"/>
      <c r="E9" s="284"/>
      <c r="F9" s="318"/>
      <c r="G9" s="318">
        <v>2</v>
      </c>
      <c r="H9" s="318">
        <v>3</v>
      </c>
      <c r="I9" s="318"/>
      <c r="J9" s="318"/>
      <c r="K9" s="318">
        <v>2</v>
      </c>
      <c r="L9" s="318">
        <v>2</v>
      </c>
      <c r="M9" s="318">
        <v>1</v>
      </c>
      <c r="N9" s="318"/>
      <c r="O9" s="318">
        <v>2</v>
      </c>
      <c r="P9" s="318">
        <v>1</v>
      </c>
      <c r="Q9" s="28">
        <f t="shared" si="0"/>
        <v>13</v>
      </c>
      <c r="R9" s="28">
        <f t="shared" si="1"/>
        <v>7</v>
      </c>
    </row>
    <row r="10" spans="2:18" x14ac:dyDescent="0.25">
      <c r="B10" s="283" t="s">
        <v>384</v>
      </c>
      <c r="C10" s="284"/>
      <c r="D10" s="284"/>
      <c r="E10" s="284"/>
      <c r="F10" s="318"/>
      <c r="G10" s="318"/>
      <c r="H10" s="318"/>
      <c r="I10" s="318"/>
      <c r="J10" s="318"/>
      <c r="K10" s="318"/>
      <c r="L10" s="318">
        <v>1</v>
      </c>
      <c r="M10" s="318">
        <v>1</v>
      </c>
      <c r="N10" s="318">
        <v>1</v>
      </c>
      <c r="O10" s="318">
        <v>1</v>
      </c>
      <c r="P10" s="318"/>
      <c r="Q10" s="28">
        <f t="shared" si="0"/>
        <v>4</v>
      </c>
      <c r="R10" s="28">
        <f t="shared" si="1"/>
        <v>4</v>
      </c>
    </row>
    <row r="11" spans="2:18" x14ac:dyDescent="0.25">
      <c r="B11" s="283" t="s">
        <v>385</v>
      </c>
      <c r="C11" s="284"/>
      <c r="D11" s="284"/>
      <c r="E11" s="284"/>
      <c r="F11" s="318"/>
      <c r="G11" s="318"/>
      <c r="H11" s="318"/>
      <c r="I11" s="318"/>
      <c r="J11" s="318"/>
      <c r="K11" s="318"/>
      <c r="L11" s="318"/>
      <c r="M11" s="318"/>
      <c r="N11" s="318"/>
      <c r="O11" s="318"/>
      <c r="P11" s="318">
        <v>2</v>
      </c>
      <c r="Q11" s="28">
        <f t="shared" si="0"/>
        <v>2</v>
      </c>
      <c r="R11" s="28">
        <f t="shared" si="1"/>
        <v>1</v>
      </c>
    </row>
    <row r="12" spans="2:18" x14ac:dyDescent="0.25">
      <c r="B12" s="283" t="s">
        <v>386</v>
      </c>
      <c r="C12" s="284"/>
      <c r="D12" s="284"/>
      <c r="E12" s="284"/>
      <c r="F12" s="318"/>
      <c r="G12" s="318"/>
      <c r="H12" s="318"/>
      <c r="I12" s="318"/>
      <c r="J12" s="318"/>
      <c r="K12" s="318"/>
      <c r="L12" s="318"/>
      <c r="M12" s="318"/>
      <c r="N12" s="318"/>
      <c r="O12" s="318"/>
      <c r="P12" s="318">
        <v>2</v>
      </c>
      <c r="Q12" s="28">
        <f t="shared" si="0"/>
        <v>2</v>
      </c>
      <c r="R12" s="28">
        <f t="shared" si="1"/>
        <v>1</v>
      </c>
    </row>
    <row r="13" spans="2:18" x14ac:dyDescent="0.25">
      <c r="B13" s="283" t="s">
        <v>387</v>
      </c>
      <c r="C13" s="284"/>
      <c r="D13" s="284"/>
      <c r="E13" s="284"/>
      <c r="F13" s="318">
        <v>4</v>
      </c>
      <c r="G13" s="318">
        <v>3</v>
      </c>
      <c r="H13" s="318">
        <v>3</v>
      </c>
      <c r="I13" s="318"/>
      <c r="J13" s="318"/>
      <c r="K13" s="318"/>
      <c r="L13" s="318">
        <v>2</v>
      </c>
      <c r="M13" s="318"/>
      <c r="N13" s="318"/>
      <c r="O13" s="318">
        <v>2</v>
      </c>
      <c r="P13" s="318"/>
      <c r="Q13" s="28">
        <f t="shared" si="0"/>
        <v>14</v>
      </c>
      <c r="R13" s="28">
        <f t="shared" si="1"/>
        <v>5</v>
      </c>
    </row>
    <row r="14" spans="2:18" x14ac:dyDescent="0.25">
      <c r="B14" s="283" t="s">
        <v>388</v>
      </c>
      <c r="C14" s="284"/>
      <c r="D14" s="284"/>
      <c r="E14" s="284"/>
      <c r="F14" s="318">
        <v>1</v>
      </c>
      <c r="G14" s="318">
        <v>1</v>
      </c>
      <c r="H14" s="318"/>
      <c r="I14" s="318"/>
      <c r="J14" s="318"/>
      <c r="K14" s="318"/>
      <c r="L14" s="318"/>
      <c r="M14" s="318"/>
      <c r="N14" s="318"/>
      <c r="O14" s="318"/>
      <c r="P14" s="318"/>
      <c r="Q14" s="28">
        <f t="shared" si="0"/>
        <v>2</v>
      </c>
      <c r="R14" s="28">
        <f t="shared" si="1"/>
        <v>2</v>
      </c>
    </row>
    <row r="15" spans="2:18" x14ac:dyDescent="0.25">
      <c r="B15" s="283" t="s">
        <v>389</v>
      </c>
      <c r="C15" s="284"/>
      <c r="D15" s="284"/>
      <c r="E15" s="318">
        <v>1</v>
      </c>
      <c r="F15" s="318">
        <v>2</v>
      </c>
      <c r="G15" s="318"/>
      <c r="H15" s="318"/>
      <c r="I15" s="318"/>
      <c r="J15" s="318"/>
      <c r="K15" s="318">
        <v>1</v>
      </c>
      <c r="L15" s="318">
        <v>1</v>
      </c>
      <c r="M15" s="318">
        <v>1</v>
      </c>
      <c r="N15" s="318">
        <v>4</v>
      </c>
      <c r="O15" s="318"/>
      <c r="P15" s="318"/>
      <c r="Q15" s="28">
        <f t="shared" si="0"/>
        <v>10</v>
      </c>
      <c r="R15" s="28">
        <f t="shared" si="1"/>
        <v>6</v>
      </c>
    </row>
    <row r="16" spans="2:18" x14ac:dyDescent="0.25">
      <c r="B16" s="283" t="s">
        <v>390</v>
      </c>
      <c r="C16" s="284"/>
      <c r="D16" s="284"/>
      <c r="E16" s="284"/>
      <c r="F16" s="318">
        <v>3</v>
      </c>
      <c r="G16" s="318">
        <v>7</v>
      </c>
      <c r="H16" s="318">
        <v>2</v>
      </c>
      <c r="I16" s="318"/>
      <c r="J16" s="318"/>
      <c r="K16" s="318"/>
      <c r="L16" s="318"/>
      <c r="M16" s="318"/>
      <c r="N16" s="318"/>
      <c r="O16" s="318"/>
      <c r="P16" s="318"/>
      <c r="Q16" s="28">
        <f t="shared" si="0"/>
        <v>12</v>
      </c>
      <c r="R16" s="28">
        <f t="shared" si="1"/>
        <v>3</v>
      </c>
    </row>
    <row r="17" spans="2:20" x14ac:dyDescent="0.25">
      <c r="B17" s="283" t="s">
        <v>391</v>
      </c>
      <c r="C17" s="284"/>
      <c r="D17" s="284"/>
      <c r="E17" s="284"/>
      <c r="F17" s="318">
        <v>1</v>
      </c>
      <c r="G17" s="318">
        <v>1</v>
      </c>
      <c r="H17" s="318"/>
      <c r="I17" s="318"/>
      <c r="J17" s="318">
        <v>1</v>
      </c>
      <c r="K17" s="318"/>
      <c r="L17" s="318"/>
      <c r="M17" s="318"/>
      <c r="N17" s="318">
        <v>1</v>
      </c>
      <c r="O17" s="318"/>
      <c r="P17" s="318"/>
      <c r="Q17" s="28">
        <f t="shared" si="0"/>
        <v>4</v>
      </c>
      <c r="R17" s="28">
        <f t="shared" si="1"/>
        <v>4</v>
      </c>
    </row>
    <row r="18" spans="2:20" x14ac:dyDescent="0.25">
      <c r="B18" s="283" t="s">
        <v>392</v>
      </c>
      <c r="C18" s="284"/>
      <c r="D18" s="284"/>
      <c r="E18" s="284"/>
      <c r="F18" s="318">
        <v>1</v>
      </c>
      <c r="G18" s="318"/>
      <c r="H18" s="318">
        <v>2</v>
      </c>
      <c r="I18" s="318"/>
      <c r="J18" s="318"/>
      <c r="K18" s="318"/>
      <c r="L18" s="318"/>
      <c r="M18" s="318"/>
      <c r="N18" s="318"/>
      <c r="O18" s="318"/>
      <c r="P18" s="318">
        <v>1</v>
      </c>
      <c r="Q18" s="28">
        <f t="shared" si="0"/>
        <v>4</v>
      </c>
      <c r="R18" s="28">
        <f t="shared" si="1"/>
        <v>3</v>
      </c>
    </row>
    <row r="19" spans="2:20" x14ac:dyDescent="0.25">
      <c r="B19" s="283" t="s">
        <v>393</v>
      </c>
      <c r="C19" s="284"/>
      <c r="D19" s="284"/>
      <c r="E19" s="284"/>
      <c r="F19" s="318"/>
      <c r="G19" s="318">
        <v>1</v>
      </c>
      <c r="H19" s="318"/>
      <c r="I19" s="318"/>
      <c r="J19" s="318"/>
      <c r="K19" s="318"/>
      <c r="L19" s="318"/>
      <c r="M19" s="318"/>
      <c r="N19" s="318"/>
      <c r="O19" s="318"/>
      <c r="P19" s="318">
        <v>1</v>
      </c>
      <c r="Q19" s="28">
        <f t="shared" si="0"/>
        <v>2</v>
      </c>
      <c r="R19" s="28">
        <f t="shared" si="1"/>
        <v>2</v>
      </c>
    </row>
    <row r="20" spans="2:20" x14ac:dyDescent="0.25">
      <c r="B20" s="283" t="s">
        <v>394</v>
      </c>
      <c r="C20" s="284"/>
      <c r="D20" s="284"/>
      <c r="E20" s="284"/>
      <c r="F20" s="318"/>
      <c r="G20" s="318"/>
      <c r="H20" s="318">
        <v>3</v>
      </c>
      <c r="I20" s="318"/>
      <c r="J20" s="318"/>
      <c r="K20" s="318"/>
      <c r="L20" s="318"/>
      <c r="M20" s="318"/>
      <c r="N20" s="318"/>
      <c r="O20" s="318"/>
      <c r="P20" s="318"/>
      <c r="Q20" s="28">
        <f t="shared" si="0"/>
        <v>3</v>
      </c>
      <c r="R20" s="28">
        <f t="shared" si="1"/>
        <v>1</v>
      </c>
    </row>
    <row r="21" spans="2:20" x14ac:dyDescent="0.25">
      <c r="C21" s="28">
        <f t="shared" ref="C21:Q21" si="2">SUM(C3:C20)</f>
        <v>7</v>
      </c>
      <c r="D21" s="28">
        <f t="shared" si="2"/>
        <v>5</v>
      </c>
      <c r="E21" s="28">
        <f t="shared" si="2"/>
        <v>10</v>
      </c>
      <c r="F21" s="28">
        <f t="shared" si="2"/>
        <v>32</v>
      </c>
      <c r="G21" s="28">
        <f t="shared" si="2"/>
        <v>47</v>
      </c>
      <c r="H21" s="28">
        <f t="shared" si="2"/>
        <v>54</v>
      </c>
      <c r="I21" s="28">
        <f t="shared" si="2"/>
        <v>32</v>
      </c>
      <c r="J21" s="28">
        <f t="shared" si="2"/>
        <v>18</v>
      </c>
      <c r="K21" s="28">
        <f t="shared" si="2"/>
        <v>36</v>
      </c>
      <c r="L21" s="28">
        <f t="shared" si="2"/>
        <v>35</v>
      </c>
      <c r="M21" s="28">
        <f t="shared" si="2"/>
        <v>33</v>
      </c>
      <c r="N21" s="28">
        <f t="shared" si="2"/>
        <v>59</v>
      </c>
      <c r="O21" s="28">
        <f t="shared" si="2"/>
        <v>39</v>
      </c>
      <c r="P21" s="28">
        <f t="shared" si="2"/>
        <v>37</v>
      </c>
      <c r="Q21" s="28">
        <f t="shared" si="2"/>
        <v>444</v>
      </c>
    </row>
    <row r="24" spans="2:20" x14ac:dyDescent="0.25">
      <c r="C24" s="189">
        <v>2004</v>
      </c>
      <c r="D24" s="189">
        <v>2005</v>
      </c>
      <c r="E24" s="189">
        <v>2006</v>
      </c>
      <c r="F24" s="189">
        <v>2007</v>
      </c>
      <c r="G24" s="189">
        <v>2008</v>
      </c>
      <c r="H24" s="189">
        <v>2009</v>
      </c>
      <c r="I24" s="189">
        <v>2010</v>
      </c>
      <c r="J24" s="189">
        <v>2011</v>
      </c>
      <c r="K24" s="189">
        <v>2012</v>
      </c>
      <c r="L24" s="189">
        <v>2013</v>
      </c>
      <c r="M24" s="189">
        <v>2014</v>
      </c>
      <c r="N24" s="189">
        <v>2015</v>
      </c>
      <c r="O24" s="189">
        <v>2016</v>
      </c>
      <c r="P24" s="189">
        <v>2017</v>
      </c>
    </row>
    <row r="25" spans="2:20" x14ac:dyDescent="0.25">
      <c r="C25" s="189" t="s">
        <v>396</v>
      </c>
      <c r="D25" s="189"/>
      <c r="E25" s="189"/>
      <c r="F25" s="189"/>
      <c r="G25" s="189"/>
      <c r="H25" s="189"/>
      <c r="I25" s="189"/>
      <c r="J25" s="189"/>
      <c r="K25" s="189"/>
      <c r="L25" s="189"/>
      <c r="M25" s="189"/>
      <c r="N25" s="189"/>
      <c r="O25" s="189"/>
      <c r="P25" s="189"/>
    </row>
    <row r="26" spans="2:20" ht="13.8" thickBot="1" x14ac:dyDescent="0.3">
      <c r="C26" s="189">
        <f>C21</f>
        <v>7</v>
      </c>
      <c r="D26" s="189">
        <f t="shared" ref="D26:P26" si="3">D21</f>
        <v>5</v>
      </c>
      <c r="E26" s="189">
        <f t="shared" si="3"/>
        <v>10</v>
      </c>
      <c r="F26" s="189">
        <f t="shared" si="3"/>
        <v>32</v>
      </c>
      <c r="G26" s="189">
        <f t="shared" si="3"/>
        <v>47</v>
      </c>
      <c r="H26" s="189">
        <f t="shared" si="3"/>
        <v>54</v>
      </c>
      <c r="I26" s="189">
        <f t="shared" si="3"/>
        <v>32</v>
      </c>
      <c r="J26" s="189">
        <f t="shared" si="3"/>
        <v>18</v>
      </c>
      <c r="K26" s="189">
        <f t="shared" si="3"/>
        <v>36</v>
      </c>
      <c r="L26" s="189">
        <f t="shared" si="3"/>
        <v>35</v>
      </c>
      <c r="M26" s="189">
        <f t="shared" si="3"/>
        <v>33</v>
      </c>
      <c r="N26" s="189">
        <f t="shared" si="3"/>
        <v>59</v>
      </c>
      <c r="O26" s="189">
        <f t="shared" si="3"/>
        <v>39</v>
      </c>
      <c r="P26" s="189">
        <f t="shared" si="3"/>
        <v>37</v>
      </c>
      <c r="R26" t="s">
        <v>345</v>
      </c>
      <c r="S26" s="28" t="s">
        <v>34</v>
      </c>
      <c r="T26" t="s">
        <v>42</v>
      </c>
    </row>
    <row r="27" spans="2:20" x14ac:dyDescent="0.25">
      <c r="B27" s="891" t="s">
        <v>377</v>
      </c>
      <c r="C27" s="888" t="s">
        <v>350</v>
      </c>
      <c r="D27" s="888" t="s">
        <v>350</v>
      </c>
      <c r="E27" s="888" t="s">
        <v>350</v>
      </c>
      <c r="F27" s="888" t="s">
        <v>350</v>
      </c>
      <c r="G27" s="283" t="s">
        <v>348</v>
      </c>
      <c r="H27" s="888" t="s">
        <v>350</v>
      </c>
      <c r="I27" s="896" t="s">
        <v>410</v>
      </c>
      <c r="J27" s="896" t="s">
        <v>410</v>
      </c>
      <c r="K27" s="283" t="s">
        <v>348</v>
      </c>
      <c r="L27" s="283" t="s">
        <v>348</v>
      </c>
      <c r="M27" s="894" t="s">
        <v>66</v>
      </c>
      <c r="N27" s="319" t="s">
        <v>400</v>
      </c>
      <c r="O27" s="894" t="s">
        <v>66</v>
      </c>
      <c r="P27" s="892" t="s">
        <v>351</v>
      </c>
      <c r="Q27" s="28"/>
      <c r="R27" s="888" t="s">
        <v>350</v>
      </c>
      <c r="S27" s="322" t="s">
        <v>430</v>
      </c>
      <c r="T27" s="322" t="s">
        <v>431</v>
      </c>
    </row>
    <row r="28" spans="2:20" ht="13.8" thickBot="1" x14ac:dyDescent="0.3">
      <c r="B28" s="891"/>
      <c r="C28" s="889"/>
      <c r="D28" s="889"/>
      <c r="E28" s="889"/>
      <c r="F28" s="889"/>
      <c r="G28" s="283" t="s">
        <v>398</v>
      </c>
      <c r="H28" s="889"/>
      <c r="I28" s="897"/>
      <c r="J28" s="897"/>
      <c r="K28" s="283" t="s">
        <v>404</v>
      </c>
      <c r="L28" s="283" t="s">
        <v>399</v>
      </c>
      <c r="M28" s="895"/>
      <c r="N28" s="319" t="s">
        <v>401</v>
      </c>
      <c r="O28" s="895"/>
      <c r="P28" s="893"/>
      <c r="Q28" s="28"/>
      <c r="R28" s="889"/>
      <c r="S28" s="322"/>
      <c r="T28" s="322"/>
    </row>
    <row r="29" spans="2:20" x14ac:dyDescent="0.25">
      <c r="B29" s="890" t="s">
        <v>378</v>
      </c>
      <c r="C29" s="886" t="s">
        <v>395</v>
      </c>
      <c r="D29" s="886" t="s">
        <v>395</v>
      </c>
      <c r="E29" s="886" t="s">
        <v>395</v>
      </c>
      <c r="F29" s="894" t="s">
        <v>66</v>
      </c>
      <c r="G29" s="888" t="s">
        <v>350</v>
      </c>
      <c r="H29" s="892" t="s">
        <v>351</v>
      </c>
      <c r="I29" s="892" t="s">
        <v>351</v>
      </c>
      <c r="J29" s="892" t="s">
        <v>351</v>
      </c>
      <c r="K29" s="894" t="s">
        <v>66</v>
      </c>
      <c r="L29" s="892" t="s">
        <v>351</v>
      </c>
      <c r="M29" s="283" t="s">
        <v>348</v>
      </c>
      <c r="N29" s="888" t="s">
        <v>350</v>
      </c>
      <c r="O29" s="888" t="s">
        <v>350</v>
      </c>
      <c r="P29" s="888" t="s">
        <v>350</v>
      </c>
      <c r="Q29" s="28"/>
      <c r="R29" s="888" t="s">
        <v>350</v>
      </c>
      <c r="S29" s="322" t="s">
        <v>432</v>
      </c>
      <c r="T29" s="322" t="s">
        <v>433</v>
      </c>
    </row>
    <row r="30" spans="2:20" ht="13.95" customHeight="1" thickBot="1" x14ac:dyDescent="0.3">
      <c r="B30" s="890"/>
      <c r="C30" s="887"/>
      <c r="D30" s="887"/>
      <c r="E30" s="887"/>
      <c r="F30" s="895"/>
      <c r="G30" s="889"/>
      <c r="H30" s="893"/>
      <c r="I30" s="893"/>
      <c r="J30" s="893"/>
      <c r="K30" s="895"/>
      <c r="L30" s="893"/>
      <c r="M30" s="283" t="s">
        <v>399</v>
      </c>
      <c r="N30" s="889"/>
      <c r="O30" s="889"/>
      <c r="P30" s="889"/>
      <c r="Q30" s="28"/>
      <c r="R30" s="889"/>
      <c r="S30" s="322"/>
      <c r="T30" s="322"/>
    </row>
    <row r="31" spans="2:20" ht="13.95" customHeight="1" x14ac:dyDescent="0.25">
      <c r="B31" s="890" t="s">
        <v>379</v>
      </c>
      <c r="C31" s="887" t="s">
        <v>395</v>
      </c>
      <c r="D31" s="887" t="s">
        <v>395</v>
      </c>
      <c r="E31" s="887" t="s">
        <v>395</v>
      </c>
      <c r="F31" s="283" t="s">
        <v>348</v>
      </c>
      <c r="G31" s="319" t="s">
        <v>406</v>
      </c>
      <c r="H31" s="319" t="s">
        <v>400</v>
      </c>
      <c r="I31" s="887" t="s">
        <v>395</v>
      </c>
      <c r="J31" s="887" t="s">
        <v>395</v>
      </c>
      <c r="K31" s="283" t="s">
        <v>348</v>
      </c>
      <c r="L31" s="319" t="s">
        <v>400</v>
      </c>
      <c r="M31" s="888" t="s">
        <v>350</v>
      </c>
      <c r="N31" s="892" t="s">
        <v>351</v>
      </c>
      <c r="O31" s="319" t="s">
        <v>400</v>
      </c>
      <c r="P31" s="894" t="s">
        <v>66</v>
      </c>
      <c r="Q31" s="28"/>
      <c r="R31" s="888" t="s">
        <v>350</v>
      </c>
      <c r="S31" s="322">
        <v>2014</v>
      </c>
      <c r="T31" s="322" t="s">
        <v>83</v>
      </c>
    </row>
    <row r="32" spans="2:20" ht="13.8" thickBot="1" x14ac:dyDescent="0.3">
      <c r="B32" s="890"/>
      <c r="C32" s="887"/>
      <c r="D32" s="887"/>
      <c r="E32" s="887"/>
      <c r="F32" s="283" t="s">
        <v>398</v>
      </c>
      <c r="G32" s="319" t="s">
        <v>407</v>
      </c>
      <c r="H32" s="319" t="s">
        <v>414</v>
      </c>
      <c r="I32" s="887"/>
      <c r="J32" s="887"/>
      <c r="K32" s="283" t="s">
        <v>397</v>
      </c>
      <c r="L32" s="319" t="s">
        <v>401</v>
      </c>
      <c r="M32" s="889"/>
      <c r="N32" s="893"/>
      <c r="O32" s="319" t="s">
        <v>401</v>
      </c>
      <c r="P32" s="895"/>
      <c r="Q32" s="28"/>
      <c r="R32" s="889"/>
      <c r="S32" s="322"/>
      <c r="T32" s="322"/>
    </row>
    <row r="33" spans="2:20" x14ac:dyDescent="0.25">
      <c r="B33" s="887" t="s">
        <v>380</v>
      </c>
      <c r="C33" s="887" t="s">
        <v>395</v>
      </c>
      <c r="D33" s="887" t="s">
        <v>395</v>
      </c>
      <c r="E33" s="887" t="s">
        <v>395</v>
      </c>
      <c r="F33" s="319" t="s">
        <v>400</v>
      </c>
      <c r="G33" s="894" t="s">
        <v>66</v>
      </c>
      <c r="H33" s="319" t="s">
        <v>400</v>
      </c>
      <c r="I33" s="888" t="s">
        <v>350</v>
      </c>
      <c r="J33" s="319" t="s">
        <v>400</v>
      </c>
      <c r="K33" s="892" t="s">
        <v>351</v>
      </c>
      <c r="L33" s="894" t="s">
        <v>66</v>
      </c>
      <c r="M33" s="283" t="s">
        <v>348</v>
      </c>
      <c r="N33" s="896" t="s">
        <v>410</v>
      </c>
      <c r="O33" s="887" t="s">
        <v>395</v>
      </c>
      <c r="P33" s="319" t="s">
        <v>423</v>
      </c>
      <c r="Q33" s="28"/>
      <c r="R33" s="888" t="s">
        <v>350</v>
      </c>
      <c r="S33" s="322">
        <v>2010</v>
      </c>
      <c r="T33" s="322" t="s">
        <v>85</v>
      </c>
    </row>
    <row r="34" spans="2:20" ht="13.8" thickBot="1" x14ac:dyDescent="0.3">
      <c r="B34" s="887"/>
      <c r="C34" s="887"/>
      <c r="D34" s="887"/>
      <c r="E34" s="887"/>
      <c r="F34" s="319" t="s">
        <v>401</v>
      </c>
      <c r="G34" s="895"/>
      <c r="H34" s="319" t="s">
        <v>415</v>
      </c>
      <c r="I34" s="889"/>
      <c r="J34" s="319" t="s">
        <v>401</v>
      </c>
      <c r="K34" s="893"/>
      <c r="L34" s="895"/>
      <c r="M34" s="283" t="s">
        <v>397</v>
      </c>
      <c r="N34" s="897"/>
      <c r="O34" s="887"/>
      <c r="P34" s="319" t="s">
        <v>408</v>
      </c>
      <c r="Q34" s="28"/>
      <c r="R34" s="889"/>
      <c r="T34" s="322"/>
    </row>
    <row r="35" spans="2:20" x14ac:dyDescent="0.25">
      <c r="B35" s="887" t="s">
        <v>381</v>
      </c>
      <c r="C35" s="887" t="s">
        <v>395</v>
      </c>
      <c r="D35" s="887" t="s">
        <v>395</v>
      </c>
      <c r="E35" s="283" t="s">
        <v>348</v>
      </c>
      <c r="F35" s="283" t="s">
        <v>348</v>
      </c>
      <c r="G35" s="319" t="s">
        <v>406</v>
      </c>
      <c r="H35" s="887" t="s">
        <v>395</v>
      </c>
      <c r="I35" s="319" t="s">
        <v>406</v>
      </c>
      <c r="J35" s="887" t="s">
        <v>395</v>
      </c>
      <c r="K35" s="319" t="s">
        <v>406</v>
      </c>
      <c r="L35" s="319" t="s">
        <v>68</v>
      </c>
      <c r="M35" s="887" t="s">
        <v>395</v>
      </c>
      <c r="N35" s="319" t="s">
        <v>406</v>
      </c>
      <c r="O35" s="283" t="s">
        <v>426</v>
      </c>
      <c r="P35" s="887" t="s">
        <v>395</v>
      </c>
      <c r="Q35" s="28"/>
      <c r="R35" s="283" t="s">
        <v>348</v>
      </c>
      <c r="S35" s="323" t="s">
        <v>434</v>
      </c>
      <c r="T35" s="323" t="s">
        <v>435</v>
      </c>
    </row>
    <row r="36" spans="2:20" ht="13.8" thickBot="1" x14ac:dyDescent="0.3">
      <c r="B36" s="887"/>
      <c r="C36" s="887"/>
      <c r="D36" s="887"/>
      <c r="E36" s="283" t="s">
        <v>397</v>
      </c>
      <c r="F36" s="283" t="s">
        <v>397</v>
      </c>
      <c r="G36" s="319" t="s">
        <v>408</v>
      </c>
      <c r="H36" s="887"/>
      <c r="I36" s="319" t="s">
        <v>417</v>
      </c>
      <c r="J36" s="887"/>
      <c r="K36" s="319" t="s">
        <v>407</v>
      </c>
      <c r="L36" s="319" t="s">
        <v>418</v>
      </c>
      <c r="M36" s="887"/>
      <c r="N36" s="319" t="s">
        <v>419</v>
      </c>
      <c r="O36" s="283" t="s">
        <v>405</v>
      </c>
      <c r="P36" s="887"/>
      <c r="Q36" s="28"/>
      <c r="R36" s="283" t="s">
        <v>397</v>
      </c>
    </row>
    <row r="37" spans="2:20" x14ac:dyDescent="0.25">
      <c r="B37" s="887" t="s">
        <v>382</v>
      </c>
      <c r="C37" s="887" t="s">
        <v>395</v>
      </c>
      <c r="D37" s="887" t="s">
        <v>395</v>
      </c>
      <c r="E37" s="887" t="s">
        <v>395</v>
      </c>
      <c r="F37" s="887" t="s">
        <v>395</v>
      </c>
      <c r="G37" s="887" t="s">
        <v>395</v>
      </c>
      <c r="H37" s="887" t="s">
        <v>395</v>
      </c>
      <c r="I37" s="887" t="s">
        <v>395</v>
      </c>
      <c r="J37" s="888" t="s">
        <v>350</v>
      </c>
      <c r="K37" s="319" t="s">
        <v>406</v>
      </c>
      <c r="L37" s="283" t="s">
        <v>348</v>
      </c>
      <c r="M37" s="319" t="s">
        <v>400</v>
      </c>
      <c r="N37" s="319" t="s">
        <v>321</v>
      </c>
      <c r="O37" s="283" t="s">
        <v>426</v>
      </c>
      <c r="P37" s="283" t="s">
        <v>348</v>
      </c>
      <c r="Q37" s="28"/>
      <c r="R37" s="888" t="s">
        <v>350</v>
      </c>
      <c r="S37" s="322">
        <v>2011</v>
      </c>
      <c r="T37" t="s">
        <v>131</v>
      </c>
    </row>
    <row r="38" spans="2:20" ht="13.8" thickBot="1" x14ac:dyDescent="0.3">
      <c r="B38" s="887"/>
      <c r="C38" s="887"/>
      <c r="D38" s="887"/>
      <c r="E38" s="887"/>
      <c r="F38" s="887"/>
      <c r="G38" s="887"/>
      <c r="H38" s="887"/>
      <c r="I38" s="887"/>
      <c r="J38" s="889"/>
      <c r="K38" s="319" t="s">
        <v>403</v>
      </c>
      <c r="L38" s="283" t="s">
        <v>404</v>
      </c>
      <c r="M38" s="319" t="s">
        <v>402</v>
      </c>
      <c r="N38" s="319" t="s">
        <v>418</v>
      </c>
      <c r="O38" s="283" t="s">
        <v>413</v>
      </c>
      <c r="P38" s="283" t="s">
        <v>398</v>
      </c>
      <c r="Q38" s="28"/>
      <c r="R38" s="889"/>
    </row>
    <row r="39" spans="2:20" x14ac:dyDescent="0.25">
      <c r="B39" s="887" t="s">
        <v>383</v>
      </c>
      <c r="C39" s="887" t="s">
        <v>395</v>
      </c>
      <c r="D39" s="887" t="s">
        <v>395</v>
      </c>
      <c r="E39" s="887" t="s">
        <v>395</v>
      </c>
      <c r="F39" s="887" t="s">
        <v>395</v>
      </c>
      <c r="G39" s="319" t="s">
        <v>400</v>
      </c>
      <c r="H39" s="283" t="s">
        <v>348</v>
      </c>
      <c r="I39" s="887" t="s">
        <v>395</v>
      </c>
      <c r="J39" s="887" t="s">
        <v>395</v>
      </c>
      <c r="K39" s="888" t="s">
        <v>350</v>
      </c>
      <c r="L39" s="888" t="s">
        <v>350</v>
      </c>
      <c r="M39" s="892" t="s">
        <v>351</v>
      </c>
      <c r="N39" s="887" t="s">
        <v>395</v>
      </c>
      <c r="O39" s="283" t="s">
        <v>348</v>
      </c>
      <c r="P39" s="319" t="s">
        <v>423</v>
      </c>
      <c r="Q39" s="28"/>
      <c r="R39" s="888" t="s">
        <v>350</v>
      </c>
      <c r="S39" t="s">
        <v>436</v>
      </c>
      <c r="T39" s="323" t="s">
        <v>139</v>
      </c>
    </row>
    <row r="40" spans="2:20" ht="13.8" thickBot="1" x14ac:dyDescent="0.3">
      <c r="B40" s="887"/>
      <c r="C40" s="887"/>
      <c r="D40" s="887"/>
      <c r="E40" s="887"/>
      <c r="F40" s="887"/>
      <c r="G40" s="319" t="s">
        <v>409</v>
      </c>
      <c r="H40" s="283" t="s">
        <v>399</v>
      </c>
      <c r="I40" s="887"/>
      <c r="J40" s="887"/>
      <c r="K40" s="889"/>
      <c r="L40" s="889"/>
      <c r="M40" s="893"/>
      <c r="N40" s="887"/>
      <c r="O40" s="283" t="s">
        <v>397</v>
      </c>
      <c r="P40" s="319" t="s">
        <v>425</v>
      </c>
      <c r="Q40" s="28"/>
      <c r="R40" s="889"/>
    </row>
    <row r="41" spans="2:20" x14ac:dyDescent="0.25">
      <c r="B41" s="887" t="s">
        <v>384</v>
      </c>
      <c r="C41" s="887" t="s">
        <v>395</v>
      </c>
      <c r="D41" s="887" t="s">
        <v>395</v>
      </c>
      <c r="E41" s="887" t="s">
        <v>395</v>
      </c>
      <c r="F41" s="887" t="s">
        <v>395</v>
      </c>
      <c r="G41" s="887" t="s">
        <v>395</v>
      </c>
      <c r="H41" s="887" t="s">
        <v>395</v>
      </c>
      <c r="I41" s="887" t="s">
        <v>395</v>
      </c>
      <c r="J41" s="887" t="s">
        <v>395</v>
      </c>
      <c r="K41" s="887" t="s">
        <v>395</v>
      </c>
      <c r="L41" s="319" t="s">
        <v>68</v>
      </c>
      <c r="M41" s="319" t="s">
        <v>421</v>
      </c>
      <c r="N41" s="319" t="s">
        <v>321</v>
      </c>
      <c r="O41" s="283" t="s">
        <v>426</v>
      </c>
      <c r="P41" s="887" t="s">
        <v>395</v>
      </c>
      <c r="Q41" s="28"/>
      <c r="R41" s="283" t="s">
        <v>426</v>
      </c>
      <c r="S41" s="322">
        <v>2016</v>
      </c>
      <c r="T41" t="s">
        <v>287</v>
      </c>
    </row>
    <row r="42" spans="2:20" x14ac:dyDescent="0.25">
      <c r="B42" s="887"/>
      <c r="C42" s="887"/>
      <c r="D42" s="887"/>
      <c r="E42" s="887"/>
      <c r="F42" s="887"/>
      <c r="G42" s="887"/>
      <c r="H42" s="887"/>
      <c r="I42" s="887"/>
      <c r="J42" s="887"/>
      <c r="K42" s="887"/>
      <c r="L42" s="319" t="s">
        <v>419</v>
      </c>
      <c r="M42" s="319" t="s">
        <v>422</v>
      </c>
      <c r="N42" s="319" t="s">
        <v>424</v>
      </c>
      <c r="O42" s="283" t="s">
        <v>422</v>
      </c>
      <c r="P42" s="887"/>
      <c r="Q42" s="28"/>
      <c r="R42" s="283" t="s">
        <v>422</v>
      </c>
    </row>
    <row r="43" spans="2:20" x14ac:dyDescent="0.25">
      <c r="B43" s="887" t="s">
        <v>385</v>
      </c>
      <c r="C43" s="887" t="s">
        <v>395</v>
      </c>
      <c r="D43" s="887" t="s">
        <v>395</v>
      </c>
      <c r="E43" s="887" t="s">
        <v>395</v>
      </c>
      <c r="F43" s="887" t="s">
        <v>395</v>
      </c>
      <c r="G43" s="887" t="s">
        <v>395</v>
      </c>
      <c r="H43" s="887" t="s">
        <v>395</v>
      </c>
      <c r="I43" s="887" t="s">
        <v>395</v>
      </c>
      <c r="J43" s="887" t="s">
        <v>395</v>
      </c>
      <c r="K43" s="887" t="s">
        <v>395</v>
      </c>
      <c r="L43" s="887" t="s">
        <v>395</v>
      </c>
      <c r="M43" s="887" t="s">
        <v>395</v>
      </c>
      <c r="N43" s="887" t="s">
        <v>395</v>
      </c>
      <c r="O43" s="887" t="s">
        <v>395</v>
      </c>
      <c r="P43" s="319" t="s">
        <v>68</v>
      </c>
      <c r="Q43" s="28"/>
      <c r="R43" s="319" t="s">
        <v>68</v>
      </c>
      <c r="S43" s="322">
        <v>2017</v>
      </c>
      <c r="T43" t="s">
        <v>187</v>
      </c>
    </row>
    <row r="44" spans="2:20" x14ac:dyDescent="0.25">
      <c r="B44" s="887"/>
      <c r="C44" s="887"/>
      <c r="D44" s="887"/>
      <c r="E44" s="887"/>
      <c r="F44" s="887"/>
      <c r="G44" s="887"/>
      <c r="H44" s="887"/>
      <c r="I44" s="887"/>
      <c r="J44" s="887"/>
      <c r="K44" s="887"/>
      <c r="L44" s="887"/>
      <c r="M44" s="887"/>
      <c r="N44" s="887"/>
      <c r="O44" s="887"/>
      <c r="P44" s="319" t="s">
        <v>418</v>
      </c>
      <c r="Q44" s="28"/>
      <c r="R44" s="319" t="s">
        <v>418</v>
      </c>
    </row>
    <row r="45" spans="2:20" x14ac:dyDescent="0.25">
      <c r="B45" s="887" t="s">
        <v>386</v>
      </c>
      <c r="C45" s="887" t="s">
        <v>395</v>
      </c>
      <c r="D45" s="887" t="s">
        <v>395</v>
      </c>
      <c r="E45" s="887" t="s">
        <v>395</v>
      </c>
      <c r="F45" s="887" t="s">
        <v>395</v>
      </c>
      <c r="G45" s="887" t="s">
        <v>395</v>
      </c>
      <c r="H45" s="887" t="s">
        <v>395</v>
      </c>
      <c r="I45" s="887" t="s">
        <v>395</v>
      </c>
      <c r="J45" s="887" t="s">
        <v>395</v>
      </c>
      <c r="K45" s="887" t="s">
        <v>395</v>
      </c>
      <c r="L45" s="887" t="s">
        <v>395</v>
      </c>
      <c r="M45" s="887" t="s">
        <v>395</v>
      </c>
      <c r="N45" s="887" t="s">
        <v>395</v>
      </c>
      <c r="O45" s="887" t="s">
        <v>395</v>
      </c>
      <c r="P45" s="319" t="s">
        <v>68</v>
      </c>
      <c r="Q45" s="28"/>
      <c r="R45" s="319" t="s">
        <v>68</v>
      </c>
      <c r="S45" s="322">
        <v>2017</v>
      </c>
      <c r="T45" t="s">
        <v>185</v>
      </c>
    </row>
    <row r="46" spans="2:20" ht="13.8" thickBot="1" x14ac:dyDescent="0.3">
      <c r="B46" s="887"/>
      <c r="C46" s="887"/>
      <c r="D46" s="887"/>
      <c r="E46" s="887"/>
      <c r="F46" s="887"/>
      <c r="G46" s="887"/>
      <c r="H46" s="887"/>
      <c r="I46" s="887"/>
      <c r="J46" s="887"/>
      <c r="K46" s="887"/>
      <c r="L46" s="887"/>
      <c r="M46" s="887"/>
      <c r="N46" s="887"/>
      <c r="O46" s="887"/>
      <c r="P46" s="319" t="s">
        <v>428</v>
      </c>
      <c r="Q46" s="28"/>
      <c r="R46" s="319" t="s">
        <v>428</v>
      </c>
    </row>
    <row r="47" spans="2:20" x14ac:dyDescent="0.25">
      <c r="B47" s="887" t="s">
        <v>387</v>
      </c>
      <c r="C47" s="887" t="s">
        <v>395</v>
      </c>
      <c r="D47" s="887" t="s">
        <v>395</v>
      </c>
      <c r="E47" s="887" t="s">
        <v>395</v>
      </c>
      <c r="F47" s="892" t="s">
        <v>351</v>
      </c>
      <c r="G47" s="896" t="s">
        <v>410</v>
      </c>
      <c r="H47" s="894" t="s">
        <v>66</v>
      </c>
      <c r="I47" s="887" t="s">
        <v>395</v>
      </c>
      <c r="J47" s="887" t="s">
        <v>395</v>
      </c>
      <c r="K47" s="887" t="s">
        <v>395</v>
      </c>
      <c r="L47" s="319" t="s">
        <v>68</v>
      </c>
      <c r="M47" s="887" t="s">
        <v>395</v>
      </c>
      <c r="N47" s="887" t="s">
        <v>395</v>
      </c>
      <c r="O47" s="892" t="s">
        <v>351</v>
      </c>
      <c r="P47" s="887" t="s">
        <v>395</v>
      </c>
      <c r="Q47" s="28"/>
      <c r="R47" s="892" t="s">
        <v>351</v>
      </c>
      <c r="S47" t="s">
        <v>437</v>
      </c>
      <c r="T47" t="s">
        <v>438</v>
      </c>
    </row>
    <row r="48" spans="2:20" ht="13.8" thickBot="1" x14ac:dyDescent="0.3">
      <c r="B48" s="887"/>
      <c r="C48" s="887"/>
      <c r="D48" s="887"/>
      <c r="E48" s="887"/>
      <c r="F48" s="893"/>
      <c r="G48" s="897"/>
      <c r="H48" s="895"/>
      <c r="I48" s="887"/>
      <c r="J48" s="887"/>
      <c r="K48" s="887"/>
      <c r="L48" s="319" t="s">
        <v>420</v>
      </c>
      <c r="M48" s="887"/>
      <c r="N48" s="887"/>
      <c r="O48" s="893"/>
      <c r="P48" s="887"/>
      <c r="Q48" s="28"/>
      <c r="R48" s="893"/>
    </row>
    <row r="49" spans="2:20" x14ac:dyDescent="0.25">
      <c r="B49" s="887" t="s">
        <v>388</v>
      </c>
      <c r="C49" s="887" t="s">
        <v>395</v>
      </c>
      <c r="D49" s="887" t="s">
        <v>395</v>
      </c>
      <c r="E49" s="887" t="s">
        <v>395</v>
      </c>
      <c r="F49" s="319" t="s">
        <v>400</v>
      </c>
      <c r="G49" s="319" t="s">
        <v>426</v>
      </c>
      <c r="H49" s="887" t="s">
        <v>395</v>
      </c>
      <c r="I49" s="887" t="s">
        <v>395</v>
      </c>
      <c r="J49" s="887" t="s">
        <v>395</v>
      </c>
      <c r="K49" s="887" t="s">
        <v>395</v>
      </c>
      <c r="L49" s="887" t="s">
        <v>395</v>
      </c>
      <c r="M49" s="887" t="s">
        <v>395</v>
      </c>
      <c r="N49" s="887" t="s">
        <v>395</v>
      </c>
      <c r="O49" s="887" t="s">
        <v>395</v>
      </c>
      <c r="P49" s="887" t="s">
        <v>395</v>
      </c>
      <c r="Q49" s="28"/>
      <c r="R49" s="319" t="s">
        <v>400</v>
      </c>
      <c r="S49" s="322">
        <v>2007</v>
      </c>
      <c r="T49" t="s">
        <v>88</v>
      </c>
    </row>
    <row r="50" spans="2:20" x14ac:dyDescent="0.25">
      <c r="B50" s="887"/>
      <c r="C50" s="887"/>
      <c r="D50" s="887"/>
      <c r="E50" s="887"/>
      <c r="F50" s="319" t="s">
        <v>402</v>
      </c>
      <c r="G50" s="319" t="s">
        <v>411</v>
      </c>
      <c r="H50" s="887"/>
      <c r="I50" s="887"/>
      <c r="J50" s="887"/>
      <c r="K50" s="887"/>
      <c r="L50" s="887"/>
      <c r="M50" s="887"/>
      <c r="N50" s="887"/>
      <c r="O50" s="887"/>
      <c r="P50" s="887"/>
      <c r="Q50" s="28"/>
      <c r="R50" s="319" t="s">
        <v>402</v>
      </c>
    </row>
    <row r="51" spans="2:20" x14ac:dyDescent="0.25">
      <c r="B51" s="887" t="s">
        <v>389</v>
      </c>
      <c r="C51" s="887" t="s">
        <v>395</v>
      </c>
      <c r="D51" s="887" t="s">
        <v>395</v>
      </c>
      <c r="E51" s="319" t="s">
        <v>348</v>
      </c>
      <c r="F51" s="319" t="s">
        <v>68</v>
      </c>
      <c r="G51" s="887" t="s">
        <v>395</v>
      </c>
      <c r="H51" s="887" t="s">
        <v>395</v>
      </c>
      <c r="I51" s="887" t="s">
        <v>395</v>
      </c>
      <c r="J51" s="887" t="s">
        <v>395</v>
      </c>
      <c r="K51" s="319" t="s">
        <v>406</v>
      </c>
      <c r="L51" s="319" t="s">
        <v>68</v>
      </c>
      <c r="M51" s="319" t="s">
        <v>423</v>
      </c>
      <c r="N51" s="319" t="s">
        <v>406</v>
      </c>
      <c r="O51" s="887" t="s">
        <v>395</v>
      </c>
      <c r="P51" s="887" t="s">
        <v>395</v>
      </c>
      <c r="Q51" s="28"/>
      <c r="R51" s="319" t="s">
        <v>348</v>
      </c>
      <c r="S51" s="322">
        <v>2006</v>
      </c>
      <c r="T51" t="s">
        <v>63</v>
      </c>
    </row>
    <row r="52" spans="2:20" x14ac:dyDescent="0.25">
      <c r="B52" s="887"/>
      <c r="C52" s="887"/>
      <c r="D52" s="887"/>
      <c r="E52" s="319" t="s">
        <v>398</v>
      </c>
      <c r="F52" s="319" t="s">
        <v>403</v>
      </c>
      <c r="G52" s="887"/>
      <c r="H52" s="887"/>
      <c r="I52" s="887"/>
      <c r="J52" s="887"/>
      <c r="K52" s="319" t="s">
        <v>463</v>
      </c>
      <c r="L52" s="319" t="s">
        <v>408</v>
      </c>
      <c r="M52" s="319" t="s">
        <v>417</v>
      </c>
      <c r="N52" s="319" t="s">
        <v>425</v>
      </c>
      <c r="O52" s="887"/>
      <c r="P52" s="887"/>
      <c r="Q52" s="28"/>
      <c r="R52" s="319" t="s">
        <v>398</v>
      </c>
    </row>
    <row r="53" spans="2:20" x14ac:dyDescent="0.25">
      <c r="B53" s="887" t="s">
        <v>390</v>
      </c>
      <c r="C53" s="887" t="s">
        <v>395</v>
      </c>
      <c r="D53" s="887" t="s">
        <v>395</v>
      </c>
      <c r="E53" s="887" t="s">
        <v>395</v>
      </c>
      <c r="F53" s="283" t="s">
        <v>348</v>
      </c>
      <c r="G53" s="283" t="s">
        <v>348</v>
      </c>
      <c r="H53" s="283" t="s">
        <v>348</v>
      </c>
      <c r="I53" s="887" t="s">
        <v>395</v>
      </c>
      <c r="J53" s="887" t="s">
        <v>395</v>
      </c>
      <c r="K53" s="887" t="s">
        <v>395</v>
      </c>
      <c r="L53" s="887" t="s">
        <v>395</v>
      </c>
      <c r="M53" s="887" t="s">
        <v>395</v>
      </c>
      <c r="N53" s="887" t="s">
        <v>395</v>
      </c>
      <c r="O53" s="887" t="s">
        <v>395</v>
      </c>
      <c r="P53" s="887" t="s">
        <v>395</v>
      </c>
      <c r="Q53" s="28"/>
      <c r="R53" s="283" t="s">
        <v>348</v>
      </c>
      <c r="S53" t="s">
        <v>439</v>
      </c>
      <c r="T53" t="s">
        <v>440</v>
      </c>
    </row>
    <row r="54" spans="2:20" x14ac:dyDescent="0.25">
      <c r="B54" s="887"/>
      <c r="C54" s="887"/>
      <c r="D54" s="887"/>
      <c r="E54" s="887"/>
      <c r="F54" s="283" t="s">
        <v>404</v>
      </c>
      <c r="G54" s="283" t="s">
        <v>404</v>
      </c>
      <c r="H54" s="283" t="s">
        <v>404</v>
      </c>
      <c r="I54" s="887"/>
      <c r="J54" s="887"/>
      <c r="K54" s="887"/>
      <c r="L54" s="887"/>
      <c r="M54" s="887"/>
      <c r="N54" s="887"/>
      <c r="O54" s="887"/>
      <c r="P54" s="887"/>
      <c r="Q54" s="28"/>
      <c r="R54" s="283" t="s">
        <v>404</v>
      </c>
    </row>
    <row r="55" spans="2:20" x14ac:dyDescent="0.25">
      <c r="B55" s="887" t="s">
        <v>391</v>
      </c>
      <c r="C55" s="887" t="s">
        <v>395</v>
      </c>
      <c r="D55" s="887" t="s">
        <v>395</v>
      </c>
      <c r="E55" s="887" t="s">
        <v>395</v>
      </c>
      <c r="F55" s="319" t="s">
        <v>68</v>
      </c>
      <c r="G55" s="319" t="s">
        <v>406</v>
      </c>
      <c r="H55" s="887" t="s">
        <v>395</v>
      </c>
      <c r="I55" s="887" t="s">
        <v>395</v>
      </c>
      <c r="J55" s="319" t="s">
        <v>400</v>
      </c>
      <c r="K55" s="887" t="s">
        <v>395</v>
      </c>
      <c r="L55" s="887" t="s">
        <v>395</v>
      </c>
      <c r="M55" s="887" t="s">
        <v>395</v>
      </c>
      <c r="N55" s="319" t="s">
        <v>400</v>
      </c>
      <c r="O55" s="887" t="s">
        <v>395</v>
      </c>
      <c r="P55" s="887" t="s">
        <v>395</v>
      </c>
      <c r="Q55" s="28"/>
      <c r="R55" s="319" t="s">
        <v>400</v>
      </c>
      <c r="S55" s="322">
        <v>2011</v>
      </c>
      <c r="T55" t="s">
        <v>96</v>
      </c>
    </row>
    <row r="56" spans="2:20" x14ac:dyDescent="0.25">
      <c r="B56" s="887"/>
      <c r="C56" s="887"/>
      <c r="D56" s="887"/>
      <c r="E56" s="887"/>
      <c r="F56" s="319" t="s">
        <v>405</v>
      </c>
      <c r="G56" s="319" t="s">
        <v>412</v>
      </c>
      <c r="H56" s="887"/>
      <c r="I56" s="887"/>
      <c r="J56" s="319" t="s">
        <v>414</v>
      </c>
      <c r="K56" s="887"/>
      <c r="L56" s="887"/>
      <c r="M56" s="887"/>
      <c r="N56" s="319" t="s">
        <v>402</v>
      </c>
      <c r="O56" s="887"/>
      <c r="P56" s="887"/>
      <c r="Q56" s="28"/>
      <c r="R56" s="319" t="s">
        <v>414</v>
      </c>
    </row>
    <row r="57" spans="2:20" x14ac:dyDescent="0.25">
      <c r="B57" s="887" t="s">
        <v>392</v>
      </c>
      <c r="C57" s="887" t="s">
        <v>395</v>
      </c>
      <c r="D57" s="887" t="s">
        <v>395</v>
      </c>
      <c r="E57" s="887" t="s">
        <v>395</v>
      </c>
      <c r="F57" s="283" t="s">
        <v>348</v>
      </c>
      <c r="G57" s="887" t="s">
        <v>395</v>
      </c>
      <c r="H57" s="319" t="s">
        <v>400</v>
      </c>
      <c r="I57" s="887" t="s">
        <v>395</v>
      </c>
      <c r="J57" s="887" t="s">
        <v>395</v>
      </c>
      <c r="K57" s="887" t="s">
        <v>395</v>
      </c>
      <c r="L57" s="887" t="s">
        <v>395</v>
      </c>
      <c r="M57" s="887" t="s">
        <v>395</v>
      </c>
      <c r="N57" s="887" t="s">
        <v>395</v>
      </c>
      <c r="O57" s="887" t="s">
        <v>395</v>
      </c>
      <c r="P57" s="319" t="s">
        <v>423</v>
      </c>
      <c r="Q57" s="28"/>
      <c r="R57" s="283" t="s">
        <v>348</v>
      </c>
      <c r="S57" s="322">
        <v>2007</v>
      </c>
      <c r="T57" t="s">
        <v>117</v>
      </c>
    </row>
    <row r="58" spans="2:20" x14ac:dyDescent="0.25">
      <c r="B58" s="887"/>
      <c r="C58" s="887"/>
      <c r="D58" s="887"/>
      <c r="E58" s="887"/>
      <c r="F58" s="283" t="s">
        <v>399</v>
      </c>
      <c r="G58" s="887"/>
      <c r="H58" s="319" t="s">
        <v>401</v>
      </c>
      <c r="I58" s="887"/>
      <c r="J58" s="887"/>
      <c r="K58" s="887"/>
      <c r="L58" s="887"/>
      <c r="M58" s="887"/>
      <c r="N58" s="887"/>
      <c r="O58" s="887"/>
      <c r="P58" s="319" t="s">
        <v>429</v>
      </c>
      <c r="Q58" s="28"/>
      <c r="R58" s="283" t="s">
        <v>399</v>
      </c>
    </row>
    <row r="59" spans="2:20" x14ac:dyDescent="0.25">
      <c r="B59" s="887" t="s">
        <v>393</v>
      </c>
      <c r="C59" s="887" t="s">
        <v>395</v>
      </c>
      <c r="D59" s="887" t="s">
        <v>395</v>
      </c>
      <c r="E59" s="887" t="s">
        <v>395</v>
      </c>
      <c r="F59" s="887" t="s">
        <v>395</v>
      </c>
      <c r="G59" s="319" t="s">
        <v>406</v>
      </c>
      <c r="H59" s="887" t="s">
        <v>395</v>
      </c>
      <c r="I59" s="887" t="s">
        <v>395</v>
      </c>
      <c r="J59" s="887" t="s">
        <v>395</v>
      </c>
      <c r="K59" s="887" t="s">
        <v>395</v>
      </c>
      <c r="L59" s="887" t="s">
        <v>395</v>
      </c>
      <c r="M59" s="887" t="s">
        <v>395</v>
      </c>
      <c r="N59" s="887" t="s">
        <v>395</v>
      </c>
      <c r="O59" s="887" t="s">
        <v>395</v>
      </c>
      <c r="P59" s="283" t="s">
        <v>426</v>
      </c>
      <c r="Q59" s="28"/>
      <c r="R59" s="283" t="s">
        <v>426</v>
      </c>
      <c r="S59" s="322">
        <v>2017</v>
      </c>
      <c r="T59" t="s">
        <v>441</v>
      </c>
    </row>
    <row r="60" spans="2:20" x14ac:dyDescent="0.25">
      <c r="B60" s="887"/>
      <c r="C60" s="887"/>
      <c r="D60" s="887"/>
      <c r="E60" s="887"/>
      <c r="F60" s="887"/>
      <c r="G60" s="319" t="s">
        <v>413</v>
      </c>
      <c r="H60" s="887"/>
      <c r="I60" s="887"/>
      <c r="J60" s="887"/>
      <c r="K60" s="887"/>
      <c r="L60" s="887"/>
      <c r="M60" s="887"/>
      <c r="N60" s="887"/>
      <c r="O60" s="887"/>
      <c r="P60" s="283" t="s">
        <v>407</v>
      </c>
      <c r="Q60" s="28"/>
      <c r="R60" s="283" t="s">
        <v>407</v>
      </c>
    </row>
    <row r="61" spans="2:20" x14ac:dyDescent="0.25">
      <c r="B61" s="887" t="s">
        <v>394</v>
      </c>
      <c r="C61" s="887" t="s">
        <v>395</v>
      </c>
      <c r="D61" s="887" t="s">
        <v>395</v>
      </c>
      <c r="E61" s="887" t="s">
        <v>395</v>
      </c>
      <c r="F61" s="887" t="s">
        <v>395</v>
      </c>
      <c r="G61" s="887" t="s">
        <v>395</v>
      </c>
      <c r="H61" s="319" t="s">
        <v>400</v>
      </c>
      <c r="I61" s="887" t="s">
        <v>395</v>
      </c>
      <c r="J61" s="887" t="s">
        <v>395</v>
      </c>
      <c r="K61" s="887" t="s">
        <v>395</v>
      </c>
      <c r="L61" s="887" t="s">
        <v>395</v>
      </c>
      <c r="M61" s="887" t="s">
        <v>395</v>
      </c>
      <c r="N61" s="887" t="s">
        <v>395</v>
      </c>
      <c r="O61" s="887" t="s">
        <v>395</v>
      </c>
      <c r="P61" s="887" t="s">
        <v>395</v>
      </c>
      <c r="Q61" s="28"/>
      <c r="R61" s="319" t="s">
        <v>400</v>
      </c>
      <c r="S61" s="322">
        <v>2009</v>
      </c>
      <c r="T61" t="s">
        <v>232</v>
      </c>
    </row>
    <row r="62" spans="2:20" x14ac:dyDescent="0.25">
      <c r="B62" s="887"/>
      <c r="C62" s="887"/>
      <c r="D62" s="887"/>
      <c r="E62" s="887"/>
      <c r="F62" s="887"/>
      <c r="G62" s="887"/>
      <c r="H62" s="319" t="s">
        <v>416</v>
      </c>
      <c r="I62" s="887"/>
      <c r="J62" s="887"/>
      <c r="K62" s="887"/>
      <c r="L62" s="887"/>
      <c r="M62" s="887"/>
      <c r="N62" s="887"/>
      <c r="O62" s="887"/>
      <c r="P62" s="887"/>
      <c r="Q62" s="28"/>
      <c r="R62" s="319" t="s">
        <v>416</v>
      </c>
    </row>
  </sheetData>
  <mergeCells count="215">
    <mergeCell ref="P55:P56"/>
    <mergeCell ref="P61:P62"/>
    <mergeCell ref="R27:R28"/>
    <mergeCell ref="R29:R30"/>
    <mergeCell ref="R31:R32"/>
    <mergeCell ref="R33:R34"/>
    <mergeCell ref="R37:R38"/>
    <mergeCell ref="R39:R40"/>
    <mergeCell ref="R47:R48"/>
    <mergeCell ref="P27:P28"/>
    <mergeCell ref="P29:P30"/>
    <mergeCell ref="P31:P32"/>
    <mergeCell ref="P35:P36"/>
    <mergeCell ref="P41:P42"/>
    <mergeCell ref="P47:P48"/>
    <mergeCell ref="P49:P50"/>
    <mergeCell ref="P51:P52"/>
    <mergeCell ref="P53:P54"/>
    <mergeCell ref="N53:N54"/>
    <mergeCell ref="N57:N58"/>
    <mergeCell ref="N59:N60"/>
    <mergeCell ref="N61:N62"/>
    <mergeCell ref="O27:O28"/>
    <mergeCell ref="O29:O30"/>
    <mergeCell ref="O47:O48"/>
    <mergeCell ref="O33:O34"/>
    <mergeCell ref="O43:O44"/>
    <mergeCell ref="O45:O46"/>
    <mergeCell ref="O61:O62"/>
    <mergeCell ref="O49:O50"/>
    <mergeCell ref="O51:O52"/>
    <mergeCell ref="O53:O54"/>
    <mergeCell ref="O55:O56"/>
    <mergeCell ref="O57:O58"/>
    <mergeCell ref="O59:O60"/>
    <mergeCell ref="N29:N30"/>
    <mergeCell ref="N31:N32"/>
    <mergeCell ref="N33:N34"/>
    <mergeCell ref="N39:N40"/>
    <mergeCell ref="N43:N44"/>
    <mergeCell ref="N45:N46"/>
    <mergeCell ref="N47:N48"/>
    <mergeCell ref="N49:N50"/>
    <mergeCell ref="M47:M48"/>
    <mergeCell ref="M49:M50"/>
    <mergeCell ref="L53:L54"/>
    <mergeCell ref="L55:L56"/>
    <mergeCell ref="L57:L58"/>
    <mergeCell ref="L59:L60"/>
    <mergeCell ref="L61:L62"/>
    <mergeCell ref="M27:M28"/>
    <mergeCell ref="M31:M32"/>
    <mergeCell ref="M35:M36"/>
    <mergeCell ref="M43:M44"/>
    <mergeCell ref="M45:M46"/>
    <mergeCell ref="L29:L30"/>
    <mergeCell ref="L33:L34"/>
    <mergeCell ref="L39:L40"/>
    <mergeCell ref="L43:L44"/>
    <mergeCell ref="L45:L46"/>
    <mergeCell ref="L49:L50"/>
    <mergeCell ref="M61:M62"/>
    <mergeCell ref="M39:M40"/>
    <mergeCell ref="M53:M54"/>
    <mergeCell ref="M55:M56"/>
    <mergeCell ref="M57:M58"/>
    <mergeCell ref="M59:M60"/>
    <mergeCell ref="K53:K54"/>
    <mergeCell ref="K55:K56"/>
    <mergeCell ref="K57:K58"/>
    <mergeCell ref="K59:K60"/>
    <mergeCell ref="K61:K62"/>
    <mergeCell ref="J59:J60"/>
    <mergeCell ref="J61:J62"/>
    <mergeCell ref="J37:J38"/>
    <mergeCell ref="J51:J52"/>
    <mergeCell ref="J53:J54"/>
    <mergeCell ref="J57:J58"/>
    <mergeCell ref="K29:K30"/>
    <mergeCell ref="K33:K34"/>
    <mergeCell ref="K39:K40"/>
    <mergeCell ref="K41:K42"/>
    <mergeCell ref="K43:K44"/>
    <mergeCell ref="K45:K46"/>
    <mergeCell ref="K47:K48"/>
    <mergeCell ref="J47:J48"/>
    <mergeCell ref="J49:J50"/>
    <mergeCell ref="K49:K50"/>
    <mergeCell ref="I61:I62"/>
    <mergeCell ref="J27:J28"/>
    <mergeCell ref="J29:J30"/>
    <mergeCell ref="J31:J32"/>
    <mergeCell ref="J35:J36"/>
    <mergeCell ref="J39:J40"/>
    <mergeCell ref="J41:J42"/>
    <mergeCell ref="J43:J44"/>
    <mergeCell ref="J45:J46"/>
    <mergeCell ref="I47:I48"/>
    <mergeCell ref="I49:I50"/>
    <mergeCell ref="I51:I52"/>
    <mergeCell ref="I53:I54"/>
    <mergeCell ref="I55:I56"/>
    <mergeCell ref="I57:I58"/>
    <mergeCell ref="H27:H28"/>
    <mergeCell ref="H29:H30"/>
    <mergeCell ref="H47:H48"/>
    <mergeCell ref="H35:H36"/>
    <mergeCell ref="H37:H38"/>
    <mergeCell ref="H59:H60"/>
    <mergeCell ref="I27:I28"/>
    <mergeCell ref="I29:I30"/>
    <mergeCell ref="I31:I32"/>
    <mergeCell ref="I33:I34"/>
    <mergeCell ref="I37:I38"/>
    <mergeCell ref="I39:I40"/>
    <mergeCell ref="I41:I42"/>
    <mergeCell ref="I43:I44"/>
    <mergeCell ref="I45:I46"/>
    <mergeCell ref="H41:H42"/>
    <mergeCell ref="H43:H44"/>
    <mergeCell ref="H45:H46"/>
    <mergeCell ref="H49:H50"/>
    <mergeCell ref="H51:H52"/>
    <mergeCell ref="H55:H56"/>
    <mergeCell ref="I59:I60"/>
    <mergeCell ref="F59:F60"/>
    <mergeCell ref="F61:F62"/>
    <mergeCell ref="G29:G30"/>
    <mergeCell ref="G33:G34"/>
    <mergeCell ref="G37:G38"/>
    <mergeCell ref="G41:G42"/>
    <mergeCell ref="G43:G44"/>
    <mergeCell ref="G45:G46"/>
    <mergeCell ref="G47:G48"/>
    <mergeCell ref="G51:G52"/>
    <mergeCell ref="G57:G58"/>
    <mergeCell ref="G61:G62"/>
    <mergeCell ref="E55:E56"/>
    <mergeCell ref="E57:E58"/>
    <mergeCell ref="E59:E60"/>
    <mergeCell ref="E61:E62"/>
    <mergeCell ref="F27:F28"/>
    <mergeCell ref="F47:F48"/>
    <mergeCell ref="F29:F30"/>
    <mergeCell ref="F37:F38"/>
    <mergeCell ref="F39:F40"/>
    <mergeCell ref="F41:F42"/>
    <mergeCell ref="E41:E42"/>
    <mergeCell ref="E43:E44"/>
    <mergeCell ref="E45:E46"/>
    <mergeCell ref="E47:E48"/>
    <mergeCell ref="E49:E50"/>
    <mergeCell ref="E53:E54"/>
    <mergeCell ref="E27:E28"/>
    <mergeCell ref="E29:E30"/>
    <mergeCell ref="E31:E32"/>
    <mergeCell ref="E33:E34"/>
    <mergeCell ref="E37:E38"/>
    <mergeCell ref="E39:E40"/>
    <mergeCell ref="F43:F44"/>
    <mergeCell ref="F45:F46"/>
    <mergeCell ref="B55:B56"/>
    <mergeCell ref="B57:B58"/>
    <mergeCell ref="B59:B60"/>
    <mergeCell ref="B61:B62"/>
    <mergeCell ref="B39:B40"/>
    <mergeCell ref="B41:B42"/>
    <mergeCell ref="B43:B44"/>
    <mergeCell ref="B45:B46"/>
    <mergeCell ref="B47:B48"/>
    <mergeCell ref="B49:B50"/>
    <mergeCell ref="C61:C62"/>
    <mergeCell ref="D61:D62"/>
    <mergeCell ref="B29:B30"/>
    <mergeCell ref="B27:B28"/>
    <mergeCell ref="B31:B32"/>
    <mergeCell ref="B33:B34"/>
    <mergeCell ref="B35:B36"/>
    <mergeCell ref="B37:B38"/>
    <mergeCell ref="C53:C54"/>
    <mergeCell ref="D53:D54"/>
    <mergeCell ref="C55:C56"/>
    <mergeCell ref="D55:D56"/>
    <mergeCell ref="C57:C58"/>
    <mergeCell ref="D57:D58"/>
    <mergeCell ref="C47:C48"/>
    <mergeCell ref="D47:D48"/>
    <mergeCell ref="C49:C50"/>
    <mergeCell ref="D49:D50"/>
    <mergeCell ref="C51:C52"/>
    <mergeCell ref="D51:D52"/>
    <mergeCell ref="C41:C42"/>
    <mergeCell ref="D41:D42"/>
    <mergeCell ref="B51:B52"/>
    <mergeCell ref="B53:B54"/>
    <mergeCell ref="C45:C46"/>
    <mergeCell ref="D45:D46"/>
    <mergeCell ref="C35:C36"/>
    <mergeCell ref="D35:D36"/>
    <mergeCell ref="C37:C38"/>
    <mergeCell ref="D37:D38"/>
    <mergeCell ref="C39:C40"/>
    <mergeCell ref="D39:D40"/>
    <mergeCell ref="C59:C60"/>
    <mergeCell ref="D59:D60"/>
    <mergeCell ref="C29:C30"/>
    <mergeCell ref="D29:D30"/>
    <mergeCell ref="C31:C32"/>
    <mergeCell ref="D31:D32"/>
    <mergeCell ref="C33:C34"/>
    <mergeCell ref="D33:D34"/>
    <mergeCell ref="C27:C28"/>
    <mergeCell ref="D27:D28"/>
    <mergeCell ref="C43:C44"/>
    <mergeCell ref="D43:D44"/>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Z183"/>
  <sheetViews>
    <sheetView workbookViewId="0">
      <pane xSplit="1" ySplit="1" topLeftCell="O146" activePane="bottomRight" state="frozen"/>
      <selection pane="topRight" activeCell="B1" sqref="B1"/>
      <selection pane="bottomLeft" activeCell="A2" sqref="A2"/>
      <selection pane="bottomRight" activeCell="Z2" sqref="Z2:Z183"/>
    </sheetView>
  </sheetViews>
  <sheetFormatPr defaultRowHeight="13.2" x14ac:dyDescent="0.25"/>
  <cols>
    <col min="1" max="1" width="14.5546875" style="28" bestFit="1" customWidth="1"/>
    <col min="2" max="15" width="8.88671875" style="28"/>
    <col min="16" max="18" width="9.44140625" style="319" bestFit="1" customWidth="1"/>
    <col min="19" max="19" width="9.44140625" style="422" bestFit="1" customWidth="1"/>
    <col min="20" max="20" width="12" bestFit="1" customWidth="1"/>
    <col min="21" max="21" width="12.33203125" bestFit="1" customWidth="1"/>
    <col min="22" max="22" width="11.33203125" bestFit="1" customWidth="1"/>
    <col min="23" max="23" width="8.33203125" customWidth="1"/>
    <col min="24" max="24" width="10.44140625" bestFit="1" customWidth="1"/>
    <col min="25" max="25" width="9.44140625" bestFit="1" customWidth="1"/>
  </cols>
  <sheetData>
    <row r="1" spans="1:26" x14ac:dyDescent="0.25">
      <c r="A1" s="28" t="s">
        <v>42</v>
      </c>
      <c r="B1" s="28">
        <v>2004</v>
      </c>
      <c r="C1" s="28">
        <v>2005</v>
      </c>
      <c r="D1" s="28">
        <v>2006</v>
      </c>
      <c r="E1" s="28">
        <v>2007</v>
      </c>
      <c r="F1" s="28">
        <v>2008</v>
      </c>
      <c r="G1" s="28">
        <v>2009</v>
      </c>
      <c r="H1" s="28">
        <v>2010</v>
      </c>
      <c r="I1" s="28">
        <v>2011</v>
      </c>
      <c r="J1" s="28">
        <v>2012</v>
      </c>
      <c r="K1" s="28">
        <v>2013</v>
      </c>
      <c r="L1" s="28">
        <v>2014</v>
      </c>
      <c r="M1" s="28">
        <v>2015</v>
      </c>
      <c r="N1" s="28">
        <v>2016</v>
      </c>
      <c r="O1" s="28">
        <v>2017</v>
      </c>
      <c r="P1" s="319">
        <v>2018</v>
      </c>
      <c r="Q1" s="319">
        <v>2019</v>
      </c>
      <c r="R1" s="319">
        <v>2020</v>
      </c>
      <c r="S1" s="422">
        <v>2021</v>
      </c>
      <c r="T1" s="281" t="s">
        <v>31</v>
      </c>
      <c r="U1" t="s">
        <v>341</v>
      </c>
      <c r="V1" t="s">
        <v>342</v>
      </c>
      <c r="W1" t="s">
        <v>343</v>
      </c>
      <c r="X1" t="s">
        <v>344</v>
      </c>
      <c r="Y1" t="s">
        <v>345</v>
      </c>
    </row>
    <row r="2" spans="1:26" x14ac:dyDescent="0.25">
      <c r="A2" s="28" t="s">
        <v>37</v>
      </c>
      <c r="B2" s="28">
        <v>3</v>
      </c>
      <c r="C2" s="28">
        <v>5</v>
      </c>
      <c r="D2" s="28">
        <v>10</v>
      </c>
      <c r="E2" s="28">
        <v>13</v>
      </c>
      <c r="F2" s="28">
        <v>22</v>
      </c>
      <c r="G2" s="28">
        <v>33</v>
      </c>
      <c r="H2" s="28">
        <v>10</v>
      </c>
      <c r="I2" s="28">
        <v>10</v>
      </c>
      <c r="J2" s="28">
        <v>13</v>
      </c>
      <c r="K2" s="28">
        <v>14</v>
      </c>
      <c r="L2" s="28">
        <v>18</v>
      </c>
      <c r="M2" s="28">
        <v>27</v>
      </c>
      <c r="N2" s="28">
        <v>15</v>
      </c>
      <c r="O2" s="28">
        <v>9</v>
      </c>
      <c r="P2" s="319">
        <v>12</v>
      </c>
      <c r="Q2" s="319">
        <v>13</v>
      </c>
      <c r="R2" s="319">
        <v>5</v>
      </c>
      <c r="S2" s="422">
        <v>7</v>
      </c>
      <c r="T2" s="282">
        <f t="shared" ref="T2:T33" si="0">COUNT(B2:S2)</f>
        <v>18</v>
      </c>
      <c r="U2" s="28">
        <v>18</v>
      </c>
      <c r="V2" s="28">
        <v>18</v>
      </c>
      <c r="W2" s="28">
        <v>2004</v>
      </c>
      <c r="X2" s="28">
        <v>2021</v>
      </c>
      <c r="Y2" s="273">
        <f t="shared" ref="Y2:Y33" si="1">MIN(B2:S2)</f>
        <v>3</v>
      </c>
      <c r="Z2" t="s">
        <v>377</v>
      </c>
    </row>
    <row r="3" spans="1:26" x14ac:dyDescent="0.25">
      <c r="A3" s="28" t="s">
        <v>61</v>
      </c>
      <c r="D3" s="28">
        <v>4</v>
      </c>
      <c r="E3" s="28">
        <v>18</v>
      </c>
      <c r="F3" s="28">
        <v>19</v>
      </c>
      <c r="G3" s="28">
        <v>32</v>
      </c>
      <c r="H3" s="28">
        <v>17</v>
      </c>
      <c r="I3" s="28">
        <v>4</v>
      </c>
      <c r="J3" s="28">
        <v>15</v>
      </c>
      <c r="K3" s="28">
        <v>19</v>
      </c>
      <c r="L3" s="28">
        <v>19</v>
      </c>
      <c r="M3" s="28">
        <v>49</v>
      </c>
      <c r="N3" s="28">
        <v>19</v>
      </c>
      <c r="O3" s="28">
        <v>18</v>
      </c>
      <c r="P3" s="319">
        <v>23</v>
      </c>
      <c r="Q3" s="319">
        <v>15</v>
      </c>
      <c r="S3" s="422">
        <v>10</v>
      </c>
      <c r="T3" s="282">
        <f t="shared" si="0"/>
        <v>15</v>
      </c>
      <c r="U3" s="28">
        <v>14</v>
      </c>
      <c r="V3" s="28">
        <v>1</v>
      </c>
      <c r="W3" s="283">
        <v>2006</v>
      </c>
      <c r="X3" s="422">
        <v>2021</v>
      </c>
      <c r="Y3" s="424">
        <f t="shared" si="1"/>
        <v>4</v>
      </c>
      <c r="Z3" t="s">
        <v>377</v>
      </c>
    </row>
    <row r="4" spans="1:26" x14ac:dyDescent="0.25">
      <c r="A4" s="28" t="s">
        <v>80</v>
      </c>
      <c r="E4" s="28">
        <v>3</v>
      </c>
      <c r="F4" s="28">
        <v>1</v>
      </c>
      <c r="G4" s="28">
        <v>4</v>
      </c>
      <c r="H4" s="28">
        <v>9</v>
      </c>
      <c r="I4" s="28">
        <v>2</v>
      </c>
      <c r="J4" s="28">
        <v>9</v>
      </c>
      <c r="K4" s="28">
        <v>7</v>
      </c>
      <c r="L4" s="28">
        <v>7</v>
      </c>
      <c r="M4" s="28">
        <v>7</v>
      </c>
      <c r="N4" s="28">
        <v>7</v>
      </c>
      <c r="O4" s="28">
        <v>5</v>
      </c>
      <c r="P4" s="319">
        <v>6</v>
      </c>
      <c r="Q4" s="319">
        <v>7</v>
      </c>
      <c r="R4" s="319">
        <v>3</v>
      </c>
      <c r="S4" s="422">
        <v>1</v>
      </c>
      <c r="T4" s="282">
        <f t="shared" si="0"/>
        <v>15</v>
      </c>
      <c r="U4" s="28">
        <v>15</v>
      </c>
      <c r="V4" s="28">
        <v>15</v>
      </c>
      <c r="W4" s="283">
        <v>2007</v>
      </c>
      <c r="X4" s="422">
        <v>2021</v>
      </c>
      <c r="Y4" s="424">
        <f t="shared" si="1"/>
        <v>1</v>
      </c>
      <c r="Z4" t="s">
        <v>378</v>
      </c>
    </row>
    <row r="5" spans="1:26" x14ac:dyDescent="0.25">
      <c r="A5" s="28" t="s">
        <v>94</v>
      </c>
      <c r="E5" s="28">
        <v>22</v>
      </c>
      <c r="F5" s="28">
        <v>15</v>
      </c>
      <c r="G5" s="28">
        <v>15</v>
      </c>
      <c r="H5" s="28">
        <v>8</v>
      </c>
      <c r="J5" s="28">
        <v>8</v>
      </c>
      <c r="K5" s="28">
        <v>10</v>
      </c>
      <c r="L5" s="28">
        <v>8</v>
      </c>
      <c r="M5" s="28">
        <v>9</v>
      </c>
      <c r="N5" s="28">
        <v>4</v>
      </c>
      <c r="O5" s="28">
        <v>4</v>
      </c>
      <c r="P5" s="319">
        <v>9</v>
      </c>
      <c r="Q5" s="319">
        <v>11</v>
      </c>
      <c r="R5" s="319">
        <v>9</v>
      </c>
      <c r="S5" s="422">
        <v>13</v>
      </c>
      <c r="T5" s="282">
        <f t="shared" si="0"/>
        <v>14</v>
      </c>
      <c r="U5" s="28">
        <v>10</v>
      </c>
      <c r="V5" s="28">
        <v>10</v>
      </c>
      <c r="W5" s="283">
        <v>2007</v>
      </c>
      <c r="X5" s="422">
        <v>2021</v>
      </c>
      <c r="Y5" s="424">
        <f t="shared" si="1"/>
        <v>4</v>
      </c>
      <c r="Z5" t="s">
        <v>377</v>
      </c>
    </row>
    <row r="6" spans="1:26" x14ac:dyDescent="0.25">
      <c r="A6" s="28" t="s">
        <v>178</v>
      </c>
      <c r="G6" s="28">
        <v>48</v>
      </c>
      <c r="H6" s="28">
        <v>21</v>
      </c>
      <c r="I6" s="28">
        <v>8</v>
      </c>
      <c r="J6" s="28">
        <v>20</v>
      </c>
      <c r="K6" s="28">
        <v>32</v>
      </c>
      <c r="L6" s="28">
        <v>20</v>
      </c>
      <c r="M6" s="28">
        <v>23</v>
      </c>
      <c r="N6" s="28">
        <v>25</v>
      </c>
      <c r="O6" s="28">
        <v>26</v>
      </c>
      <c r="P6" s="319">
        <v>13</v>
      </c>
      <c r="Q6" s="319">
        <v>25</v>
      </c>
      <c r="R6" s="319">
        <v>6</v>
      </c>
      <c r="S6" s="422">
        <v>16</v>
      </c>
      <c r="T6" s="282">
        <f t="shared" si="0"/>
        <v>13</v>
      </c>
      <c r="U6" s="28">
        <v>13</v>
      </c>
      <c r="V6" s="28">
        <v>13</v>
      </c>
      <c r="W6" s="422">
        <v>2009</v>
      </c>
      <c r="X6" s="422">
        <v>2021</v>
      </c>
      <c r="Y6" s="424">
        <f t="shared" si="1"/>
        <v>6</v>
      </c>
      <c r="Z6" t="s">
        <v>377</v>
      </c>
    </row>
    <row r="7" spans="1:26" x14ac:dyDescent="0.25">
      <c r="A7" s="28" t="s">
        <v>110</v>
      </c>
      <c r="F7" s="28">
        <v>2</v>
      </c>
      <c r="H7" s="28">
        <v>3</v>
      </c>
      <c r="I7" s="28">
        <v>3</v>
      </c>
      <c r="J7" s="28">
        <v>12</v>
      </c>
      <c r="K7" s="28">
        <v>4</v>
      </c>
      <c r="L7" s="28">
        <v>12</v>
      </c>
      <c r="M7" s="28">
        <v>12</v>
      </c>
      <c r="N7" s="28">
        <v>11</v>
      </c>
      <c r="O7" s="28">
        <v>6</v>
      </c>
      <c r="P7" s="319">
        <v>2</v>
      </c>
      <c r="Q7" s="319">
        <v>4</v>
      </c>
      <c r="R7" s="319">
        <v>4</v>
      </c>
      <c r="S7" s="422">
        <v>4</v>
      </c>
      <c r="T7" s="282">
        <f t="shared" si="0"/>
        <v>13</v>
      </c>
      <c r="U7" s="28">
        <v>12</v>
      </c>
      <c r="V7" s="28">
        <v>12</v>
      </c>
      <c r="W7" s="28">
        <v>2008</v>
      </c>
      <c r="X7" s="422">
        <v>2021</v>
      </c>
      <c r="Y7" s="424">
        <f t="shared" si="1"/>
        <v>2</v>
      </c>
      <c r="Z7" t="s">
        <v>378</v>
      </c>
    </row>
    <row r="8" spans="1:26" x14ac:dyDescent="0.25">
      <c r="A8" s="28" t="s">
        <v>91</v>
      </c>
      <c r="E8" s="28">
        <v>19</v>
      </c>
      <c r="F8" s="28">
        <v>38</v>
      </c>
      <c r="G8" s="28">
        <v>39</v>
      </c>
      <c r="H8" s="28">
        <v>18</v>
      </c>
      <c r="J8" s="28">
        <v>25</v>
      </c>
      <c r="K8" s="28">
        <v>24</v>
      </c>
      <c r="L8" s="28">
        <v>27</v>
      </c>
      <c r="M8" s="28">
        <v>50</v>
      </c>
      <c r="O8" s="28">
        <v>24</v>
      </c>
      <c r="P8" s="319">
        <v>24</v>
      </c>
      <c r="Q8" s="319">
        <v>19</v>
      </c>
      <c r="R8" s="319">
        <v>18</v>
      </c>
      <c r="S8" s="422">
        <v>24</v>
      </c>
      <c r="T8" s="282">
        <f t="shared" si="0"/>
        <v>13</v>
      </c>
      <c r="U8" s="28">
        <v>5</v>
      </c>
      <c r="V8" s="28">
        <v>5</v>
      </c>
      <c r="W8" s="283">
        <v>2007</v>
      </c>
      <c r="X8" s="422">
        <v>2021</v>
      </c>
      <c r="Y8" s="424">
        <f t="shared" si="1"/>
        <v>18</v>
      </c>
      <c r="Z8" t="s">
        <v>378</v>
      </c>
    </row>
    <row r="9" spans="1:26" x14ac:dyDescent="0.25">
      <c r="A9" s="28" t="s">
        <v>156</v>
      </c>
      <c r="G9" s="28">
        <v>38</v>
      </c>
      <c r="H9" s="28">
        <v>15</v>
      </c>
      <c r="I9" s="28">
        <v>6</v>
      </c>
      <c r="J9" s="28">
        <v>11</v>
      </c>
      <c r="K9" s="28">
        <v>15</v>
      </c>
      <c r="L9" s="28">
        <v>13</v>
      </c>
      <c r="M9" s="28">
        <v>18</v>
      </c>
      <c r="N9" s="28">
        <v>5</v>
      </c>
      <c r="O9" s="28">
        <v>14</v>
      </c>
      <c r="P9" s="319">
        <v>11</v>
      </c>
      <c r="Q9" s="319">
        <v>9</v>
      </c>
      <c r="S9" s="422">
        <v>14</v>
      </c>
      <c r="T9" s="282">
        <f t="shared" si="0"/>
        <v>12</v>
      </c>
      <c r="U9" s="28">
        <v>11</v>
      </c>
      <c r="V9" s="28">
        <v>1</v>
      </c>
      <c r="W9" s="422">
        <v>2009</v>
      </c>
      <c r="X9" s="422">
        <v>2021</v>
      </c>
      <c r="Y9" s="424">
        <f t="shared" si="1"/>
        <v>5</v>
      </c>
      <c r="Z9" t="s">
        <v>377</v>
      </c>
    </row>
    <row r="10" spans="1:26" x14ac:dyDescent="0.25">
      <c r="A10" s="28" t="s">
        <v>132</v>
      </c>
      <c r="H10" s="28">
        <v>6</v>
      </c>
      <c r="I10" s="28">
        <v>5</v>
      </c>
      <c r="J10" s="28">
        <v>3</v>
      </c>
      <c r="K10" s="28">
        <v>2</v>
      </c>
      <c r="L10" s="28">
        <v>10</v>
      </c>
      <c r="M10" s="28">
        <v>1</v>
      </c>
      <c r="N10" s="28">
        <v>1</v>
      </c>
      <c r="O10" s="28">
        <v>1</v>
      </c>
      <c r="P10" s="319">
        <v>1</v>
      </c>
      <c r="Q10" s="319">
        <v>1</v>
      </c>
      <c r="R10" s="319">
        <v>1</v>
      </c>
      <c r="S10" s="422">
        <v>2</v>
      </c>
      <c r="T10" s="282">
        <f t="shared" si="0"/>
        <v>12</v>
      </c>
      <c r="U10" s="28">
        <v>12</v>
      </c>
      <c r="V10" s="28">
        <v>12</v>
      </c>
      <c r="W10" s="28">
        <v>2010</v>
      </c>
      <c r="X10" s="422">
        <v>2021</v>
      </c>
      <c r="Y10" s="424">
        <f t="shared" si="1"/>
        <v>1</v>
      </c>
      <c r="Z10" t="s">
        <v>378</v>
      </c>
    </row>
    <row r="11" spans="1:26" x14ac:dyDescent="0.25">
      <c r="A11" s="28" t="s">
        <v>174</v>
      </c>
      <c r="G11" s="28">
        <v>21</v>
      </c>
      <c r="H11" s="28">
        <v>23</v>
      </c>
      <c r="J11" s="28">
        <v>22</v>
      </c>
      <c r="K11" s="28">
        <v>18</v>
      </c>
      <c r="L11" s="28">
        <v>15</v>
      </c>
      <c r="M11" s="28">
        <v>36</v>
      </c>
      <c r="N11" s="28">
        <v>18</v>
      </c>
      <c r="O11" s="28">
        <v>21</v>
      </c>
      <c r="P11" s="319">
        <v>33</v>
      </c>
      <c r="Q11" s="319">
        <v>17</v>
      </c>
      <c r="R11" s="319">
        <v>8</v>
      </c>
      <c r="S11" s="422">
        <v>12</v>
      </c>
      <c r="T11" s="282">
        <f t="shared" si="0"/>
        <v>12</v>
      </c>
      <c r="U11" s="28">
        <v>10</v>
      </c>
      <c r="V11" s="28">
        <v>10</v>
      </c>
      <c r="W11" s="422">
        <v>2009</v>
      </c>
      <c r="X11" s="422">
        <v>2021</v>
      </c>
      <c r="Y11" s="424">
        <f t="shared" si="1"/>
        <v>8</v>
      </c>
      <c r="Z11" t="s">
        <v>378</v>
      </c>
    </row>
    <row r="12" spans="1:26" x14ac:dyDescent="0.25">
      <c r="A12" s="28" t="s">
        <v>59</v>
      </c>
      <c r="D12" s="28">
        <v>1</v>
      </c>
      <c r="E12" s="28">
        <v>1</v>
      </c>
      <c r="F12" s="28">
        <v>9</v>
      </c>
      <c r="G12" s="28">
        <v>1</v>
      </c>
      <c r="J12" s="28">
        <v>10</v>
      </c>
      <c r="K12" s="28">
        <v>5</v>
      </c>
      <c r="L12" s="28">
        <v>3</v>
      </c>
      <c r="M12" s="28">
        <v>17</v>
      </c>
      <c r="N12" s="28">
        <v>3</v>
      </c>
      <c r="O12" s="28">
        <v>2</v>
      </c>
      <c r="Q12" s="319">
        <v>5</v>
      </c>
      <c r="T12" s="282">
        <f t="shared" si="0"/>
        <v>11</v>
      </c>
      <c r="U12" s="28">
        <v>6</v>
      </c>
      <c r="V12" s="28">
        <v>0</v>
      </c>
      <c r="W12" s="283">
        <v>2006</v>
      </c>
      <c r="X12" s="283">
        <v>2019</v>
      </c>
      <c r="Y12" s="424">
        <f t="shared" si="1"/>
        <v>1</v>
      </c>
      <c r="Z12" t="s">
        <v>377</v>
      </c>
    </row>
    <row r="13" spans="1:26" x14ac:dyDescent="0.25">
      <c r="A13" s="28" t="s">
        <v>83</v>
      </c>
      <c r="E13" s="28">
        <v>7</v>
      </c>
      <c r="G13" s="28">
        <v>16</v>
      </c>
      <c r="J13" s="28">
        <v>6</v>
      </c>
      <c r="K13" s="28">
        <v>9</v>
      </c>
      <c r="L13" s="28">
        <v>1</v>
      </c>
      <c r="M13" s="28">
        <v>2</v>
      </c>
      <c r="N13" s="28">
        <v>14</v>
      </c>
      <c r="O13" s="28">
        <v>3</v>
      </c>
      <c r="P13" s="319">
        <v>5</v>
      </c>
      <c r="Q13" s="319">
        <v>6</v>
      </c>
      <c r="S13" s="422">
        <v>3</v>
      </c>
      <c r="T13" s="282">
        <f t="shared" si="0"/>
        <v>11</v>
      </c>
      <c r="U13" s="28">
        <v>8</v>
      </c>
      <c r="V13" s="28">
        <v>1</v>
      </c>
      <c r="W13" s="283">
        <v>2007</v>
      </c>
      <c r="X13" s="422">
        <v>2021</v>
      </c>
      <c r="Y13" s="424">
        <f t="shared" si="1"/>
        <v>1</v>
      </c>
      <c r="Z13" t="s">
        <v>379</v>
      </c>
    </row>
    <row r="14" spans="1:26" x14ac:dyDescent="0.25">
      <c r="A14" s="28" t="s">
        <v>85</v>
      </c>
      <c r="E14" s="28">
        <v>9</v>
      </c>
      <c r="F14" s="28">
        <v>3</v>
      </c>
      <c r="G14" s="28">
        <v>12</v>
      </c>
      <c r="H14" s="28">
        <v>1</v>
      </c>
      <c r="I14" s="28">
        <v>9</v>
      </c>
      <c r="J14" s="28">
        <v>2</v>
      </c>
      <c r="K14" s="28">
        <v>3</v>
      </c>
      <c r="L14" s="28">
        <v>6</v>
      </c>
      <c r="M14" s="28">
        <v>4</v>
      </c>
      <c r="P14" s="319">
        <v>7</v>
      </c>
      <c r="T14" s="282">
        <f t="shared" si="0"/>
        <v>10</v>
      </c>
      <c r="U14" s="28">
        <v>9</v>
      </c>
      <c r="V14" s="422">
        <v>0</v>
      </c>
      <c r="W14" s="283">
        <v>2007</v>
      </c>
      <c r="X14" s="422">
        <v>2018</v>
      </c>
      <c r="Y14" s="424">
        <f t="shared" si="1"/>
        <v>1</v>
      </c>
      <c r="Z14" t="s">
        <v>380</v>
      </c>
    </row>
    <row r="15" spans="1:26" x14ac:dyDescent="0.25">
      <c r="A15" s="28" t="s">
        <v>172</v>
      </c>
      <c r="G15" s="28">
        <v>42</v>
      </c>
      <c r="H15" s="28">
        <v>25</v>
      </c>
      <c r="J15" s="28">
        <v>28</v>
      </c>
      <c r="M15" s="28">
        <v>52</v>
      </c>
      <c r="N15" s="28">
        <v>32</v>
      </c>
      <c r="O15" s="28">
        <v>19</v>
      </c>
      <c r="P15" s="319">
        <v>26</v>
      </c>
      <c r="Q15" s="319">
        <v>21</v>
      </c>
      <c r="R15" s="319">
        <v>13</v>
      </c>
      <c r="S15" s="422">
        <v>25</v>
      </c>
      <c r="T15" s="282">
        <f t="shared" si="0"/>
        <v>10</v>
      </c>
      <c r="U15" s="28">
        <v>7</v>
      </c>
      <c r="V15" s="28">
        <v>7</v>
      </c>
      <c r="W15" s="28">
        <v>2009</v>
      </c>
      <c r="X15" s="422">
        <v>2021</v>
      </c>
      <c r="Y15" s="424">
        <f t="shared" si="1"/>
        <v>13</v>
      </c>
      <c r="Z15" t="s">
        <v>377</v>
      </c>
    </row>
    <row r="16" spans="1:26" x14ac:dyDescent="0.25">
      <c r="A16" s="28" t="s">
        <v>93</v>
      </c>
      <c r="E16" s="28">
        <v>21</v>
      </c>
      <c r="F16" s="28">
        <v>16</v>
      </c>
      <c r="G16" s="28">
        <v>22</v>
      </c>
      <c r="J16" s="28">
        <v>5</v>
      </c>
      <c r="L16" s="28">
        <v>9</v>
      </c>
      <c r="M16" s="28">
        <v>10</v>
      </c>
      <c r="P16" s="319">
        <v>20</v>
      </c>
      <c r="Q16" s="319">
        <v>14</v>
      </c>
      <c r="R16" s="319">
        <v>7</v>
      </c>
      <c r="S16" s="422">
        <v>8</v>
      </c>
      <c r="T16" s="282">
        <f t="shared" si="0"/>
        <v>10</v>
      </c>
      <c r="U16" s="28">
        <v>4</v>
      </c>
      <c r="V16" s="28">
        <v>4</v>
      </c>
      <c r="W16" s="283">
        <v>2007</v>
      </c>
      <c r="X16" s="422">
        <v>2021</v>
      </c>
      <c r="Y16" s="424">
        <f t="shared" si="1"/>
        <v>5</v>
      </c>
      <c r="Z16" t="s">
        <v>378</v>
      </c>
    </row>
    <row r="17" spans="1:26" x14ac:dyDescent="0.25">
      <c r="A17" s="28" t="s">
        <v>119</v>
      </c>
      <c r="F17" s="28">
        <v>6</v>
      </c>
      <c r="G17" s="28">
        <v>2</v>
      </c>
      <c r="H17" s="28">
        <v>12</v>
      </c>
      <c r="J17" s="28">
        <v>7</v>
      </c>
      <c r="K17" s="28">
        <v>11</v>
      </c>
      <c r="L17" s="28">
        <v>11</v>
      </c>
      <c r="M17" s="28">
        <v>20</v>
      </c>
      <c r="O17" s="28">
        <v>15</v>
      </c>
      <c r="S17" s="422">
        <v>11</v>
      </c>
      <c r="T17" s="282">
        <f t="shared" si="0"/>
        <v>9</v>
      </c>
      <c r="U17" s="28">
        <v>4</v>
      </c>
      <c r="V17" s="28">
        <v>1</v>
      </c>
      <c r="W17" s="28">
        <v>2008</v>
      </c>
      <c r="X17" s="422">
        <v>2021</v>
      </c>
      <c r="Y17" s="424">
        <f t="shared" si="1"/>
        <v>2</v>
      </c>
      <c r="Z17" t="s">
        <v>378</v>
      </c>
    </row>
    <row r="18" spans="1:26" x14ac:dyDescent="0.25">
      <c r="A18" s="28" t="s">
        <v>168</v>
      </c>
      <c r="J18" s="28">
        <v>16</v>
      </c>
      <c r="K18" s="28">
        <v>20</v>
      </c>
      <c r="L18" s="28">
        <v>17</v>
      </c>
      <c r="M18" s="28">
        <v>6</v>
      </c>
      <c r="N18" s="28">
        <v>9</v>
      </c>
      <c r="O18" s="28">
        <v>11</v>
      </c>
      <c r="P18" s="319">
        <v>14</v>
      </c>
      <c r="Q18" s="319">
        <v>23</v>
      </c>
      <c r="S18" s="422">
        <v>9</v>
      </c>
      <c r="T18" s="282">
        <f t="shared" si="0"/>
        <v>9</v>
      </c>
      <c r="U18" s="28">
        <v>8</v>
      </c>
      <c r="V18" s="28">
        <v>1</v>
      </c>
      <c r="W18" s="28">
        <v>2012</v>
      </c>
      <c r="X18" s="422">
        <v>2021</v>
      </c>
      <c r="Y18" s="424">
        <f t="shared" si="1"/>
        <v>6</v>
      </c>
      <c r="Z18" t="s">
        <v>379</v>
      </c>
    </row>
    <row r="19" spans="1:26" x14ac:dyDescent="0.25">
      <c r="A19" s="28" t="s">
        <v>126</v>
      </c>
      <c r="G19" s="28">
        <v>35</v>
      </c>
      <c r="H19" s="28">
        <v>2</v>
      </c>
      <c r="J19" s="28">
        <v>4</v>
      </c>
      <c r="K19" s="28">
        <v>6</v>
      </c>
      <c r="L19" s="28">
        <v>5</v>
      </c>
      <c r="M19" s="28">
        <v>5</v>
      </c>
      <c r="N19" s="28">
        <v>12</v>
      </c>
      <c r="O19" s="28">
        <v>13</v>
      </c>
      <c r="T19" s="282">
        <f t="shared" si="0"/>
        <v>8</v>
      </c>
      <c r="U19" s="28">
        <v>6</v>
      </c>
      <c r="V19" s="422">
        <v>0</v>
      </c>
      <c r="W19" s="28">
        <v>2009</v>
      </c>
      <c r="X19" s="283">
        <v>2017</v>
      </c>
      <c r="Y19" s="424">
        <f t="shared" si="1"/>
        <v>2</v>
      </c>
      <c r="Z19" t="s">
        <v>378</v>
      </c>
    </row>
    <row r="20" spans="1:26" x14ac:dyDescent="0.25">
      <c r="A20" s="28" t="s">
        <v>64</v>
      </c>
      <c r="D20" s="28">
        <v>8</v>
      </c>
      <c r="E20" s="28">
        <v>6</v>
      </c>
      <c r="F20" s="28">
        <v>28</v>
      </c>
      <c r="J20" s="28">
        <v>17</v>
      </c>
      <c r="M20" s="28">
        <v>29</v>
      </c>
      <c r="N20" s="28">
        <v>28</v>
      </c>
      <c r="P20" s="319">
        <v>21</v>
      </c>
      <c r="Q20" s="319">
        <v>20</v>
      </c>
      <c r="T20" s="282">
        <f t="shared" si="0"/>
        <v>8</v>
      </c>
      <c r="U20" s="28">
        <v>3</v>
      </c>
      <c r="V20" s="422">
        <v>0</v>
      </c>
      <c r="W20" s="283">
        <v>2006</v>
      </c>
      <c r="X20" s="28">
        <v>2019</v>
      </c>
      <c r="Y20" s="424">
        <f t="shared" si="1"/>
        <v>6</v>
      </c>
      <c r="Z20" t="s">
        <v>381</v>
      </c>
    </row>
    <row r="21" spans="1:26" x14ac:dyDescent="0.25">
      <c r="A21" s="28" t="s">
        <v>151</v>
      </c>
      <c r="K21" s="28">
        <v>12</v>
      </c>
      <c r="L21" s="28">
        <v>4</v>
      </c>
      <c r="M21" s="28">
        <v>11</v>
      </c>
      <c r="N21" s="28">
        <v>10</v>
      </c>
      <c r="O21" s="28">
        <v>8</v>
      </c>
      <c r="P21" s="319">
        <v>4</v>
      </c>
      <c r="Q21" s="319">
        <v>3</v>
      </c>
      <c r="S21" s="422">
        <v>6</v>
      </c>
      <c r="T21" s="282">
        <f t="shared" si="0"/>
        <v>8</v>
      </c>
      <c r="U21" s="28">
        <v>7</v>
      </c>
      <c r="V21" s="28">
        <v>1</v>
      </c>
      <c r="W21" s="28">
        <v>2013</v>
      </c>
      <c r="X21" s="422">
        <v>2021</v>
      </c>
      <c r="Y21" s="424">
        <f t="shared" si="1"/>
        <v>3</v>
      </c>
      <c r="Z21" t="s">
        <v>379</v>
      </c>
    </row>
    <row r="22" spans="1:26" x14ac:dyDescent="0.25">
      <c r="A22" s="28" t="s">
        <v>169</v>
      </c>
      <c r="I22" s="28">
        <v>7</v>
      </c>
      <c r="J22" s="28">
        <v>27</v>
      </c>
      <c r="K22" s="28">
        <v>22</v>
      </c>
      <c r="L22" s="28">
        <v>14</v>
      </c>
      <c r="M22" s="28">
        <v>35</v>
      </c>
      <c r="N22" s="28">
        <v>20</v>
      </c>
      <c r="O22" s="28">
        <v>12</v>
      </c>
      <c r="T22" s="282">
        <f t="shared" si="0"/>
        <v>7</v>
      </c>
      <c r="U22" s="28">
        <v>7</v>
      </c>
      <c r="V22" s="422">
        <v>0</v>
      </c>
      <c r="W22" s="28">
        <v>2011</v>
      </c>
      <c r="X22" s="283">
        <v>2017</v>
      </c>
      <c r="Y22" s="424">
        <f t="shared" si="1"/>
        <v>7</v>
      </c>
      <c r="Z22" t="s">
        <v>382</v>
      </c>
    </row>
    <row r="23" spans="1:26" x14ac:dyDescent="0.25">
      <c r="A23" s="28" t="s">
        <v>180</v>
      </c>
      <c r="F23" s="28">
        <v>24</v>
      </c>
      <c r="G23" s="28">
        <v>18</v>
      </c>
      <c r="H23" s="28">
        <v>27</v>
      </c>
      <c r="I23" s="28">
        <v>12</v>
      </c>
      <c r="K23" s="28">
        <v>17</v>
      </c>
      <c r="M23" s="28">
        <v>19</v>
      </c>
      <c r="O23" s="28">
        <v>28</v>
      </c>
      <c r="T23" s="282">
        <f t="shared" si="0"/>
        <v>7</v>
      </c>
      <c r="U23" s="28">
        <v>4</v>
      </c>
      <c r="V23" s="422">
        <v>0</v>
      </c>
      <c r="W23" s="28">
        <v>2008</v>
      </c>
      <c r="X23" s="283">
        <v>2017</v>
      </c>
      <c r="Y23" s="424">
        <f t="shared" si="1"/>
        <v>12</v>
      </c>
      <c r="Z23" t="s">
        <v>380</v>
      </c>
    </row>
    <row r="24" spans="1:26" x14ac:dyDescent="0.25">
      <c r="A24" s="28" t="s">
        <v>139</v>
      </c>
      <c r="F24" s="28">
        <v>10</v>
      </c>
      <c r="G24" s="28">
        <v>5</v>
      </c>
      <c r="J24" s="28">
        <v>1</v>
      </c>
      <c r="K24" s="28">
        <v>1</v>
      </c>
      <c r="L24" s="28">
        <v>2</v>
      </c>
      <c r="N24" s="28">
        <v>6</v>
      </c>
      <c r="Q24" s="319">
        <v>2</v>
      </c>
      <c r="T24" s="282">
        <f t="shared" si="0"/>
        <v>7</v>
      </c>
      <c r="U24" s="28">
        <v>3</v>
      </c>
      <c r="V24" s="422">
        <v>0</v>
      </c>
      <c r="W24" s="422">
        <v>2008</v>
      </c>
      <c r="X24" s="422">
        <v>2019</v>
      </c>
      <c r="Y24" s="424">
        <f t="shared" si="1"/>
        <v>1</v>
      </c>
      <c r="Z24" t="s">
        <v>383</v>
      </c>
    </row>
    <row r="25" spans="1:26" x14ac:dyDescent="0.25">
      <c r="A25" s="28" t="s">
        <v>95</v>
      </c>
      <c r="E25" s="28">
        <v>23</v>
      </c>
      <c r="F25" s="28">
        <v>12</v>
      </c>
      <c r="G25" s="28">
        <v>20</v>
      </c>
      <c r="J25" s="28">
        <v>14</v>
      </c>
      <c r="K25" s="28">
        <v>21</v>
      </c>
      <c r="P25" s="319">
        <v>19</v>
      </c>
      <c r="Q25" s="319">
        <v>12</v>
      </c>
      <c r="T25" s="282">
        <f t="shared" si="0"/>
        <v>7</v>
      </c>
      <c r="U25" s="28">
        <v>3</v>
      </c>
      <c r="V25" s="422">
        <v>0</v>
      </c>
      <c r="W25" s="283">
        <v>2007</v>
      </c>
      <c r="X25" s="422">
        <v>2019</v>
      </c>
      <c r="Y25" s="424">
        <f t="shared" si="1"/>
        <v>12</v>
      </c>
      <c r="Z25" t="s">
        <v>377</v>
      </c>
    </row>
    <row r="26" spans="1:26" x14ac:dyDescent="0.25">
      <c r="A26" s="28" t="s">
        <v>277</v>
      </c>
      <c r="J26" s="28">
        <v>29</v>
      </c>
      <c r="M26" s="28">
        <v>44</v>
      </c>
      <c r="N26" s="28">
        <v>30</v>
      </c>
      <c r="P26" s="319">
        <v>29</v>
      </c>
      <c r="Q26" s="319">
        <v>27</v>
      </c>
      <c r="R26" s="319">
        <v>17</v>
      </c>
      <c r="S26" s="422">
        <v>26</v>
      </c>
      <c r="T26" s="282">
        <f t="shared" si="0"/>
        <v>7</v>
      </c>
      <c r="U26" s="28">
        <v>4</v>
      </c>
      <c r="V26" s="28">
        <v>4</v>
      </c>
      <c r="W26" s="28">
        <v>2012</v>
      </c>
      <c r="X26" s="422">
        <v>2021</v>
      </c>
      <c r="Y26" s="424">
        <f t="shared" si="1"/>
        <v>17</v>
      </c>
      <c r="Z26" t="s">
        <v>381</v>
      </c>
    </row>
    <row r="27" spans="1:26" x14ac:dyDescent="0.25">
      <c r="A27" s="28" t="s">
        <v>170</v>
      </c>
      <c r="H27" s="28">
        <v>13</v>
      </c>
      <c r="M27" s="28">
        <v>26</v>
      </c>
      <c r="O27" s="28">
        <v>16</v>
      </c>
      <c r="P27" s="319">
        <v>10</v>
      </c>
      <c r="Q27" s="319">
        <v>8</v>
      </c>
      <c r="R27" s="319">
        <v>12</v>
      </c>
      <c r="S27" s="422">
        <v>15</v>
      </c>
      <c r="T27" s="282">
        <f t="shared" si="0"/>
        <v>7</v>
      </c>
      <c r="U27" s="28">
        <v>5</v>
      </c>
      <c r="V27" s="28">
        <v>5</v>
      </c>
      <c r="W27" s="28">
        <v>2010</v>
      </c>
      <c r="X27" s="422">
        <v>2021</v>
      </c>
      <c r="Y27" s="424">
        <f t="shared" si="1"/>
        <v>8</v>
      </c>
      <c r="Z27" t="s">
        <v>378</v>
      </c>
    </row>
    <row r="28" spans="1:26" x14ac:dyDescent="0.25">
      <c r="A28" s="28" t="s">
        <v>38</v>
      </c>
      <c r="B28" s="28">
        <v>4</v>
      </c>
      <c r="C28" s="28">
        <v>2</v>
      </c>
      <c r="D28" s="28">
        <v>9</v>
      </c>
      <c r="E28" s="28">
        <v>25</v>
      </c>
      <c r="F28" s="28">
        <v>18</v>
      </c>
      <c r="G28" s="28">
        <v>31</v>
      </c>
      <c r="T28" s="282">
        <f t="shared" si="0"/>
        <v>6</v>
      </c>
      <c r="U28" s="28">
        <v>6</v>
      </c>
      <c r="V28" s="422">
        <v>0</v>
      </c>
      <c r="W28" s="422">
        <v>2004</v>
      </c>
      <c r="X28" s="28">
        <v>2009</v>
      </c>
      <c r="Y28" s="424">
        <f t="shared" si="1"/>
        <v>2</v>
      </c>
      <c r="Z28" t="s">
        <v>377</v>
      </c>
    </row>
    <row r="29" spans="1:26" x14ac:dyDescent="0.25">
      <c r="A29" s="28" t="s">
        <v>36</v>
      </c>
      <c r="B29" s="28">
        <v>2</v>
      </c>
      <c r="C29" s="28">
        <v>1</v>
      </c>
      <c r="D29" s="28">
        <v>2</v>
      </c>
      <c r="E29" s="28">
        <v>10</v>
      </c>
      <c r="F29" s="28">
        <v>7</v>
      </c>
      <c r="G29" s="28">
        <v>6</v>
      </c>
      <c r="T29" s="282">
        <f t="shared" si="0"/>
        <v>6</v>
      </c>
      <c r="U29" s="28">
        <v>6</v>
      </c>
      <c r="V29" s="422">
        <v>0</v>
      </c>
      <c r="W29" s="28">
        <v>2004</v>
      </c>
      <c r="X29" s="422">
        <v>2009</v>
      </c>
      <c r="Y29" s="424">
        <f t="shared" si="1"/>
        <v>1</v>
      </c>
      <c r="Z29" t="s">
        <v>377</v>
      </c>
    </row>
    <row r="30" spans="1:26" x14ac:dyDescent="0.25">
      <c r="A30" s="28" t="s">
        <v>280</v>
      </c>
      <c r="J30" s="28">
        <v>34</v>
      </c>
      <c r="K30" s="28">
        <v>27</v>
      </c>
      <c r="L30" s="28">
        <v>25</v>
      </c>
      <c r="M30" s="28">
        <v>40</v>
      </c>
      <c r="N30" s="28">
        <v>22</v>
      </c>
      <c r="Q30" s="319">
        <v>24</v>
      </c>
      <c r="T30" s="282">
        <f t="shared" si="0"/>
        <v>6</v>
      </c>
      <c r="U30" s="28">
        <v>5</v>
      </c>
      <c r="V30" s="422">
        <v>0</v>
      </c>
      <c r="W30" s="28">
        <v>2012</v>
      </c>
      <c r="X30" s="422">
        <v>2019</v>
      </c>
      <c r="Y30" s="424">
        <f t="shared" si="1"/>
        <v>22</v>
      </c>
      <c r="Z30" t="s">
        <v>377</v>
      </c>
    </row>
    <row r="31" spans="1:26" x14ac:dyDescent="0.25">
      <c r="A31" s="28" t="s">
        <v>182</v>
      </c>
      <c r="L31" s="28">
        <v>22</v>
      </c>
      <c r="M31" s="28">
        <v>30</v>
      </c>
      <c r="N31" s="28">
        <v>27</v>
      </c>
      <c r="O31" s="28">
        <v>30</v>
      </c>
      <c r="P31" s="319">
        <v>18</v>
      </c>
      <c r="T31" s="282">
        <f t="shared" si="0"/>
        <v>5</v>
      </c>
      <c r="U31" s="28">
        <v>5</v>
      </c>
      <c r="V31" s="422">
        <v>0</v>
      </c>
      <c r="W31" s="28">
        <v>2014</v>
      </c>
      <c r="X31" s="422">
        <v>2018</v>
      </c>
      <c r="Y31" s="424">
        <f t="shared" si="1"/>
        <v>18</v>
      </c>
      <c r="Z31" t="s">
        <v>379</v>
      </c>
    </row>
    <row r="32" spans="1:26" x14ac:dyDescent="0.25">
      <c r="A32" s="28" t="s">
        <v>183</v>
      </c>
      <c r="L32" s="28">
        <v>29</v>
      </c>
      <c r="M32" s="28">
        <v>37</v>
      </c>
      <c r="N32" s="28">
        <v>29</v>
      </c>
      <c r="O32" s="28">
        <v>31</v>
      </c>
      <c r="P32" s="319">
        <v>31</v>
      </c>
      <c r="T32" s="282">
        <f t="shared" si="0"/>
        <v>5</v>
      </c>
      <c r="U32" s="28">
        <v>5</v>
      </c>
      <c r="V32" s="422">
        <v>0</v>
      </c>
      <c r="W32" s="28">
        <v>2014</v>
      </c>
      <c r="X32" s="422">
        <v>2018</v>
      </c>
      <c r="Y32" s="424">
        <f t="shared" si="1"/>
        <v>29</v>
      </c>
      <c r="Z32" t="s">
        <v>379</v>
      </c>
    </row>
    <row r="33" spans="1:26" x14ac:dyDescent="0.25">
      <c r="A33" s="28" t="s">
        <v>173</v>
      </c>
      <c r="L33" s="28">
        <v>28</v>
      </c>
      <c r="M33" s="28">
        <v>21</v>
      </c>
      <c r="N33" s="28">
        <v>16</v>
      </c>
      <c r="O33" s="28">
        <v>20</v>
      </c>
      <c r="P33" s="319">
        <v>22</v>
      </c>
      <c r="T33" s="282">
        <f t="shared" si="0"/>
        <v>5</v>
      </c>
      <c r="U33" s="28">
        <v>5</v>
      </c>
      <c r="V33" s="422">
        <v>0</v>
      </c>
      <c r="W33" s="28">
        <v>2014</v>
      </c>
      <c r="X33" s="422">
        <v>2018</v>
      </c>
      <c r="Y33" s="424">
        <f t="shared" si="1"/>
        <v>16</v>
      </c>
      <c r="Z33" t="s">
        <v>379</v>
      </c>
    </row>
    <row r="34" spans="1:26" x14ac:dyDescent="0.25">
      <c r="A34" s="28" t="s">
        <v>286</v>
      </c>
      <c r="K34" s="28">
        <v>26</v>
      </c>
      <c r="L34" s="28">
        <v>24</v>
      </c>
      <c r="M34" s="28">
        <v>34</v>
      </c>
      <c r="N34" s="28">
        <v>23</v>
      </c>
      <c r="P34" s="319">
        <v>25</v>
      </c>
      <c r="T34" s="282">
        <f t="shared" ref="T34:T65" si="2">COUNT(B34:S34)</f>
        <v>5</v>
      </c>
      <c r="U34" s="28">
        <v>4</v>
      </c>
      <c r="V34" s="422">
        <v>0</v>
      </c>
      <c r="W34" s="28">
        <v>2013</v>
      </c>
      <c r="X34" s="422">
        <v>2018</v>
      </c>
      <c r="Y34" s="424">
        <f t="shared" ref="Y34:Y65" si="3">MIN(B34:S34)</f>
        <v>23</v>
      </c>
      <c r="Z34" t="s">
        <v>377</v>
      </c>
    </row>
    <row r="35" spans="1:26" x14ac:dyDescent="0.25">
      <c r="A35" s="28" t="s">
        <v>294</v>
      </c>
      <c r="L35" s="28">
        <v>16</v>
      </c>
      <c r="M35" s="28">
        <v>24</v>
      </c>
      <c r="N35" s="28">
        <v>13</v>
      </c>
      <c r="P35" s="319">
        <v>3</v>
      </c>
      <c r="Q35" s="319">
        <v>10</v>
      </c>
      <c r="T35" s="282">
        <f t="shared" si="2"/>
        <v>5</v>
      </c>
      <c r="U35" s="28">
        <v>3</v>
      </c>
      <c r="V35" s="422">
        <v>0</v>
      </c>
      <c r="W35" s="422">
        <v>2014</v>
      </c>
      <c r="X35" s="422">
        <v>2019</v>
      </c>
      <c r="Y35" s="424">
        <f t="shared" si="3"/>
        <v>3</v>
      </c>
      <c r="Z35" t="s">
        <v>379</v>
      </c>
    </row>
    <row r="36" spans="1:26" x14ac:dyDescent="0.25">
      <c r="A36" s="28" t="s">
        <v>205</v>
      </c>
      <c r="F36" s="28">
        <v>11</v>
      </c>
      <c r="G36" s="28">
        <v>28</v>
      </c>
      <c r="M36" s="28">
        <v>22</v>
      </c>
      <c r="P36" s="319">
        <v>16</v>
      </c>
      <c r="S36" s="422">
        <v>18</v>
      </c>
      <c r="T36" s="282">
        <f t="shared" si="2"/>
        <v>5</v>
      </c>
      <c r="U36" s="28">
        <v>2</v>
      </c>
      <c r="V36" s="28">
        <v>1</v>
      </c>
      <c r="W36" s="28">
        <v>2008</v>
      </c>
      <c r="X36" s="422">
        <v>2021</v>
      </c>
      <c r="Y36" s="424">
        <f t="shared" si="3"/>
        <v>11</v>
      </c>
      <c r="Z36" t="s">
        <v>378</v>
      </c>
    </row>
    <row r="37" spans="1:26" x14ac:dyDescent="0.25">
      <c r="A37" s="28" t="s">
        <v>312</v>
      </c>
      <c r="M37" s="28">
        <v>48</v>
      </c>
      <c r="N37" s="28">
        <v>34</v>
      </c>
      <c r="P37" s="319">
        <v>32</v>
      </c>
      <c r="Q37" s="319">
        <v>34</v>
      </c>
      <c r="R37" s="319">
        <v>16</v>
      </c>
      <c r="T37" s="282">
        <f t="shared" si="2"/>
        <v>5</v>
      </c>
      <c r="U37" s="28">
        <v>3</v>
      </c>
      <c r="V37" s="422">
        <v>0</v>
      </c>
      <c r="W37" s="422">
        <v>2015</v>
      </c>
      <c r="X37" s="28">
        <v>2020</v>
      </c>
      <c r="Y37" s="424">
        <f t="shared" si="3"/>
        <v>16</v>
      </c>
      <c r="Z37" t="s">
        <v>377</v>
      </c>
    </row>
    <row r="38" spans="1:26" x14ac:dyDescent="0.25">
      <c r="A38" s="28" t="s">
        <v>176</v>
      </c>
      <c r="O38" s="28">
        <v>23</v>
      </c>
      <c r="P38" s="319">
        <v>17</v>
      </c>
      <c r="Q38" s="319">
        <v>18</v>
      </c>
      <c r="R38" s="319">
        <v>11</v>
      </c>
      <c r="S38" s="422">
        <v>21</v>
      </c>
      <c r="T38" s="282">
        <f t="shared" si="2"/>
        <v>5</v>
      </c>
      <c r="U38" s="28">
        <v>4</v>
      </c>
      <c r="V38" s="28">
        <v>4</v>
      </c>
      <c r="W38" s="28">
        <v>2017</v>
      </c>
      <c r="X38" s="422">
        <v>2021</v>
      </c>
      <c r="Y38" s="424">
        <f t="shared" si="3"/>
        <v>11</v>
      </c>
      <c r="Z38" t="s">
        <v>378</v>
      </c>
    </row>
    <row r="39" spans="1:26" x14ac:dyDescent="0.25">
      <c r="A39" s="28" t="s">
        <v>179</v>
      </c>
      <c r="O39" s="28">
        <v>27</v>
      </c>
      <c r="P39" s="319">
        <v>15</v>
      </c>
      <c r="Q39" s="319">
        <v>16</v>
      </c>
      <c r="R39" s="319">
        <v>10</v>
      </c>
      <c r="S39" s="422">
        <v>20</v>
      </c>
      <c r="T39" s="282">
        <f t="shared" si="2"/>
        <v>5</v>
      </c>
      <c r="U39" s="28">
        <v>4</v>
      </c>
      <c r="V39" s="28">
        <v>4</v>
      </c>
      <c r="W39" s="28">
        <v>2017</v>
      </c>
      <c r="X39" s="422">
        <v>2021</v>
      </c>
      <c r="Y39" s="424">
        <f t="shared" si="3"/>
        <v>10</v>
      </c>
      <c r="Z39" t="s">
        <v>378</v>
      </c>
    </row>
    <row r="40" spans="1:26" x14ac:dyDescent="0.25">
      <c r="A40" s="28" t="s">
        <v>287</v>
      </c>
      <c r="K40" s="28">
        <v>29</v>
      </c>
      <c r="L40" s="28">
        <v>21</v>
      </c>
      <c r="M40" s="28">
        <v>42</v>
      </c>
      <c r="N40" s="28">
        <v>21</v>
      </c>
      <c r="T40" s="282">
        <f t="shared" si="2"/>
        <v>4</v>
      </c>
      <c r="U40" s="28">
        <v>4</v>
      </c>
      <c r="V40" s="422">
        <v>0</v>
      </c>
      <c r="W40" s="28">
        <v>2013</v>
      </c>
      <c r="X40" s="28">
        <v>2016</v>
      </c>
      <c r="Y40" s="424">
        <f t="shared" si="3"/>
        <v>21</v>
      </c>
      <c r="Z40" t="s">
        <v>384</v>
      </c>
    </row>
    <row r="41" spans="1:26" x14ac:dyDescent="0.25">
      <c r="A41" s="28" t="s">
        <v>275</v>
      </c>
      <c r="J41" s="28">
        <v>18</v>
      </c>
      <c r="K41" s="28">
        <v>28</v>
      </c>
      <c r="L41" s="28">
        <v>26</v>
      </c>
      <c r="M41" s="28">
        <v>32</v>
      </c>
      <c r="T41" s="282">
        <f t="shared" si="2"/>
        <v>4</v>
      </c>
      <c r="U41" s="28">
        <v>4</v>
      </c>
      <c r="V41" s="422">
        <v>0</v>
      </c>
      <c r="W41" s="422">
        <v>2012</v>
      </c>
      <c r="X41" s="28">
        <v>2015</v>
      </c>
      <c r="Y41" s="424">
        <f t="shared" si="3"/>
        <v>18</v>
      </c>
      <c r="Z41" t="s">
        <v>389</v>
      </c>
    </row>
    <row r="42" spans="1:26" x14ac:dyDescent="0.25">
      <c r="A42" s="28" t="s">
        <v>97</v>
      </c>
      <c r="E42" s="28">
        <v>26</v>
      </c>
      <c r="F42" s="28">
        <v>21</v>
      </c>
      <c r="G42" s="28">
        <v>23</v>
      </c>
      <c r="H42" s="28">
        <v>4</v>
      </c>
      <c r="T42" s="282">
        <f t="shared" si="2"/>
        <v>4</v>
      </c>
      <c r="U42" s="28">
        <v>4</v>
      </c>
      <c r="V42" s="422">
        <v>0</v>
      </c>
      <c r="W42" s="283">
        <v>2007</v>
      </c>
      <c r="X42" s="28">
        <v>2010</v>
      </c>
      <c r="Y42" s="424">
        <f t="shared" si="3"/>
        <v>4</v>
      </c>
      <c r="Z42" t="s">
        <v>377</v>
      </c>
    </row>
    <row r="43" spans="1:26" x14ac:dyDescent="0.25">
      <c r="A43" s="28" t="s">
        <v>220</v>
      </c>
      <c r="F43" s="28">
        <v>42</v>
      </c>
      <c r="G43" s="28">
        <v>49</v>
      </c>
      <c r="J43" s="28">
        <v>26</v>
      </c>
      <c r="N43" s="28">
        <v>31</v>
      </c>
      <c r="T43" s="282">
        <f t="shared" si="2"/>
        <v>4</v>
      </c>
      <c r="U43" s="28">
        <v>2</v>
      </c>
      <c r="V43" s="422">
        <v>0</v>
      </c>
      <c r="W43" s="422">
        <v>2008</v>
      </c>
      <c r="X43" s="28">
        <v>2016</v>
      </c>
      <c r="Y43" s="424">
        <f t="shared" si="3"/>
        <v>26</v>
      </c>
      <c r="Z43" t="s">
        <v>383</v>
      </c>
    </row>
    <row r="44" spans="1:26" x14ac:dyDescent="0.25">
      <c r="A44" s="28" t="s">
        <v>96</v>
      </c>
      <c r="E44" s="28">
        <v>24</v>
      </c>
      <c r="F44" s="28">
        <v>30</v>
      </c>
      <c r="I44" s="28">
        <v>13</v>
      </c>
      <c r="M44" s="28">
        <v>15</v>
      </c>
      <c r="T44" s="282">
        <f t="shared" si="2"/>
        <v>4</v>
      </c>
      <c r="U44" s="28">
        <v>2</v>
      </c>
      <c r="V44" s="422">
        <v>0</v>
      </c>
      <c r="W44" s="283">
        <v>2007</v>
      </c>
      <c r="X44" s="28">
        <v>2015</v>
      </c>
      <c r="Y44" s="424">
        <f t="shared" si="3"/>
        <v>13</v>
      </c>
      <c r="Z44" t="s">
        <v>391</v>
      </c>
    </row>
    <row r="45" spans="1:26" x14ac:dyDescent="0.25">
      <c r="A45" s="28" t="s">
        <v>231</v>
      </c>
      <c r="G45" s="28">
        <v>7</v>
      </c>
      <c r="H45" s="28">
        <v>11</v>
      </c>
      <c r="K45" s="28">
        <v>13</v>
      </c>
      <c r="M45" s="28">
        <v>33</v>
      </c>
      <c r="T45" s="282">
        <f t="shared" si="2"/>
        <v>4</v>
      </c>
      <c r="U45" s="28">
        <v>2</v>
      </c>
      <c r="V45" s="422">
        <v>0</v>
      </c>
      <c r="W45" s="422">
        <v>2009</v>
      </c>
      <c r="X45" s="28">
        <v>2015</v>
      </c>
      <c r="Y45" s="424">
        <f t="shared" si="3"/>
        <v>7</v>
      </c>
      <c r="Z45" t="s">
        <v>378</v>
      </c>
    </row>
    <row r="46" spans="1:26" x14ac:dyDescent="0.25">
      <c r="A46" s="28" t="s">
        <v>224</v>
      </c>
      <c r="F46" s="28">
        <v>46</v>
      </c>
      <c r="H46" s="28">
        <v>16</v>
      </c>
      <c r="J46" s="28">
        <v>19</v>
      </c>
      <c r="M46" s="28">
        <v>16</v>
      </c>
      <c r="T46" s="282">
        <f t="shared" si="2"/>
        <v>4</v>
      </c>
      <c r="U46" s="28">
        <v>1</v>
      </c>
      <c r="V46" s="422">
        <v>0</v>
      </c>
      <c r="W46" s="28">
        <v>2008</v>
      </c>
      <c r="X46" s="28">
        <v>2015</v>
      </c>
      <c r="Y46" s="424">
        <f t="shared" si="3"/>
        <v>16</v>
      </c>
      <c r="Z46" t="s">
        <v>378</v>
      </c>
    </row>
    <row r="47" spans="1:26" x14ac:dyDescent="0.25">
      <c r="A47" s="28" t="s">
        <v>62</v>
      </c>
      <c r="D47" s="28">
        <v>6</v>
      </c>
      <c r="M47" s="28">
        <v>39</v>
      </c>
      <c r="N47" s="28">
        <v>24</v>
      </c>
      <c r="Q47" s="319">
        <v>22</v>
      </c>
      <c r="T47" s="282">
        <f t="shared" si="2"/>
        <v>4</v>
      </c>
      <c r="U47" s="28">
        <v>2</v>
      </c>
      <c r="V47" s="422">
        <v>0</v>
      </c>
      <c r="W47" s="283">
        <v>2006</v>
      </c>
      <c r="X47" s="422">
        <v>2019</v>
      </c>
      <c r="Y47" s="424">
        <f t="shared" si="3"/>
        <v>6</v>
      </c>
      <c r="Z47" t="s">
        <v>381</v>
      </c>
    </row>
    <row r="48" spans="1:26" x14ac:dyDescent="0.25">
      <c r="A48" s="28" t="s">
        <v>181</v>
      </c>
      <c r="O48" s="28">
        <v>29</v>
      </c>
      <c r="P48" s="319">
        <v>30</v>
      </c>
      <c r="Q48" s="319">
        <v>26</v>
      </c>
      <c r="S48" s="422">
        <v>19</v>
      </c>
      <c r="T48" s="282">
        <f t="shared" si="2"/>
        <v>4</v>
      </c>
      <c r="U48" s="28">
        <v>3</v>
      </c>
      <c r="V48" s="28">
        <v>1</v>
      </c>
      <c r="W48" s="422">
        <v>2017</v>
      </c>
      <c r="X48" s="422">
        <v>2021</v>
      </c>
      <c r="Y48" s="424">
        <f t="shared" si="3"/>
        <v>19</v>
      </c>
      <c r="Z48" t="s">
        <v>378</v>
      </c>
    </row>
    <row r="49" spans="1:26" x14ac:dyDescent="0.25">
      <c r="A49" s="28" t="s">
        <v>84</v>
      </c>
      <c r="E49" s="28">
        <v>8</v>
      </c>
      <c r="F49" s="28">
        <v>25</v>
      </c>
      <c r="G49" s="28">
        <v>30</v>
      </c>
      <c r="T49" s="282">
        <f t="shared" si="2"/>
        <v>3</v>
      </c>
      <c r="U49" s="28">
        <v>3</v>
      </c>
      <c r="V49" s="422">
        <v>0</v>
      </c>
      <c r="W49" s="283">
        <v>2007</v>
      </c>
      <c r="X49" s="28">
        <v>2009</v>
      </c>
      <c r="Y49" s="424">
        <f t="shared" si="3"/>
        <v>8</v>
      </c>
      <c r="Z49" t="s">
        <v>390</v>
      </c>
    </row>
    <row r="50" spans="1:26" x14ac:dyDescent="0.25">
      <c r="A50" s="28" t="s">
        <v>79</v>
      </c>
      <c r="E50" s="28">
        <v>2</v>
      </c>
      <c r="F50" s="28">
        <v>5</v>
      </c>
      <c r="G50" s="28">
        <v>10</v>
      </c>
      <c r="T50" s="282">
        <f t="shared" si="2"/>
        <v>3</v>
      </c>
      <c r="U50" s="28">
        <v>3</v>
      </c>
      <c r="V50" s="422">
        <v>0</v>
      </c>
      <c r="W50" s="283">
        <v>2007</v>
      </c>
      <c r="X50" s="28">
        <v>2009</v>
      </c>
      <c r="Y50" s="424">
        <f t="shared" si="3"/>
        <v>2</v>
      </c>
      <c r="Z50" t="s">
        <v>387</v>
      </c>
    </row>
    <row r="51" spans="1:26" x14ac:dyDescent="0.25">
      <c r="A51" s="28" t="s">
        <v>92</v>
      </c>
      <c r="E51" s="28">
        <v>20</v>
      </c>
      <c r="F51" s="28">
        <v>4</v>
      </c>
      <c r="G51" s="28">
        <v>3</v>
      </c>
      <c r="T51" s="282">
        <f t="shared" si="2"/>
        <v>3</v>
      </c>
      <c r="U51" s="28">
        <v>3</v>
      </c>
      <c r="V51" s="422">
        <v>0</v>
      </c>
      <c r="W51" s="283">
        <v>2007</v>
      </c>
      <c r="X51" s="28">
        <v>2009</v>
      </c>
      <c r="Y51" s="424">
        <f t="shared" si="3"/>
        <v>3</v>
      </c>
      <c r="Z51" t="s">
        <v>387</v>
      </c>
    </row>
    <row r="52" spans="1:26" x14ac:dyDescent="0.25">
      <c r="A52" s="28" t="s">
        <v>90</v>
      </c>
      <c r="E52" s="28">
        <v>16</v>
      </c>
      <c r="F52" s="28">
        <v>8</v>
      </c>
      <c r="G52" s="28">
        <v>8</v>
      </c>
      <c r="T52" s="282">
        <f t="shared" si="2"/>
        <v>3</v>
      </c>
      <c r="U52" s="28">
        <v>3</v>
      </c>
      <c r="V52" s="422">
        <v>0</v>
      </c>
      <c r="W52" s="283">
        <v>2007</v>
      </c>
      <c r="X52" s="28">
        <v>2009</v>
      </c>
      <c r="Y52" s="424">
        <f t="shared" si="3"/>
        <v>8</v>
      </c>
      <c r="Z52" t="s">
        <v>390</v>
      </c>
    </row>
    <row r="53" spans="1:26" x14ac:dyDescent="0.25">
      <c r="A53" s="28" t="s">
        <v>81</v>
      </c>
      <c r="E53" s="28">
        <v>4</v>
      </c>
      <c r="F53" s="28">
        <v>13</v>
      </c>
      <c r="G53" s="28">
        <v>14</v>
      </c>
      <c r="T53" s="282">
        <f t="shared" si="2"/>
        <v>3</v>
      </c>
      <c r="U53" s="28">
        <v>3</v>
      </c>
      <c r="V53" s="422">
        <v>0</v>
      </c>
      <c r="W53" s="283">
        <v>2007</v>
      </c>
      <c r="X53" s="422">
        <v>2009</v>
      </c>
      <c r="Y53" s="424">
        <f t="shared" si="3"/>
        <v>4</v>
      </c>
      <c r="Z53" t="s">
        <v>387</v>
      </c>
    </row>
    <row r="54" spans="1:26" x14ac:dyDescent="0.25">
      <c r="A54" s="28" t="s">
        <v>41</v>
      </c>
      <c r="B54" s="28">
        <v>7</v>
      </c>
      <c r="C54" s="28">
        <v>4</v>
      </c>
      <c r="D54" s="28">
        <v>5</v>
      </c>
      <c r="T54" s="282">
        <f t="shared" si="2"/>
        <v>3</v>
      </c>
      <c r="U54" s="28">
        <v>3</v>
      </c>
      <c r="V54" s="422">
        <v>0</v>
      </c>
      <c r="W54" s="28">
        <v>2004</v>
      </c>
      <c r="X54" s="422">
        <v>2006</v>
      </c>
      <c r="Y54" s="424">
        <f t="shared" si="3"/>
        <v>4</v>
      </c>
      <c r="Z54" t="s">
        <v>377</v>
      </c>
    </row>
    <row r="55" spans="1:26" x14ac:dyDescent="0.25">
      <c r="A55" s="28" t="s">
        <v>270</v>
      </c>
      <c r="I55" s="28">
        <v>15</v>
      </c>
      <c r="L55" s="28">
        <v>30</v>
      </c>
      <c r="M55" s="28">
        <v>45</v>
      </c>
      <c r="T55" s="282">
        <f t="shared" si="2"/>
        <v>3</v>
      </c>
      <c r="U55" s="28">
        <v>2</v>
      </c>
      <c r="V55" s="422">
        <v>0</v>
      </c>
      <c r="W55" s="28">
        <v>2011</v>
      </c>
      <c r="X55" s="422">
        <v>2015</v>
      </c>
      <c r="Y55" s="424">
        <f t="shared" si="3"/>
        <v>15</v>
      </c>
      <c r="Z55" t="s">
        <v>380</v>
      </c>
    </row>
    <row r="56" spans="1:26" x14ac:dyDescent="0.25">
      <c r="A56" s="28" t="s">
        <v>100</v>
      </c>
      <c r="E56" s="28">
        <v>29</v>
      </c>
      <c r="F56" s="28">
        <v>37</v>
      </c>
      <c r="J56" s="28">
        <v>23</v>
      </c>
      <c r="T56" s="282">
        <f t="shared" si="2"/>
        <v>3</v>
      </c>
      <c r="U56" s="28">
        <v>2</v>
      </c>
      <c r="V56" s="422">
        <v>0</v>
      </c>
      <c r="W56" s="283">
        <v>2007</v>
      </c>
      <c r="X56" s="422">
        <v>2012</v>
      </c>
      <c r="Y56" s="424">
        <f t="shared" si="3"/>
        <v>23</v>
      </c>
      <c r="Z56" t="s">
        <v>378</v>
      </c>
    </row>
    <row r="57" spans="1:26" x14ac:dyDescent="0.25">
      <c r="A57" s="28" t="s">
        <v>217</v>
      </c>
      <c r="F57" s="28">
        <v>39</v>
      </c>
      <c r="G57" s="28">
        <v>41</v>
      </c>
      <c r="I57" s="28">
        <v>17</v>
      </c>
      <c r="T57" s="282">
        <f t="shared" si="2"/>
        <v>3</v>
      </c>
      <c r="U57" s="28">
        <v>2</v>
      </c>
      <c r="V57" s="422">
        <v>0</v>
      </c>
      <c r="W57" s="28">
        <v>2008</v>
      </c>
      <c r="X57" s="28">
        <v>2011</v>
      </c>
      <c r="Y57" s="424">
        <f t="shared" si="3"/>
        <v>17</v>
      </c>
      <c r="Z57" t="s">
        <v>380</v>
      </c>
    </row>
    <row r="58" spans="1:26" x14ac:dyDescent="0.25">
      <c r="A58" s="28" t="s">
        <v>131</v>
      </c>
      <c r="I58" s="28">
        <v>1</v>
      </c>
      <c r="K58" s="28">
        <v>8</v>
      </c>
      <c r="O58" s="28">
        <v>10</v>
      </c>
      <c r="T58" s="282">
        <f t="shared" si="2"/>
        <v>3</v>
      </c>
      <c r="U58" s="28">
        <v>1</v>
      </c>
      <c r="V58" s="422">
        <v>0</v>
      </c>
      <c r="W58" s="28">
        <v>2011</v>
      </c>
      <c r="X58" s="283">
        <v>2017</v>
      </c>
      <c r="Y58" s="424">
        <f t="shared" si="3"/>
        <v>1</v>
      </c>
      <c r="Z58" t="s">
        <v>382</v>
      </c>
    </row>
    <row r="59" spans="1:26" x14ac:dyDescent="0.25">
      <c r="A59" s="28" t="s">
        <v>233</v>
      </c>
      <c r="G59" s="28">
        <v>19</v>
      </c>
      <c r="J59" s="28">
        <v>21</v>
      </c>
      <c r="L59" s="28">
        <v>31</v>
      </c>
      <c r="T59" s="282">
        <f t="shared" si="2"/>
        <v>3</v>
      </c>
      <c r="U59" s="28">
        <v>1</v>
      </c>
      <c r="V59" s="422">
        <v>0</v>
      </c>
      <c r="W59" s="28">
        <v>2009</v>
      </c>
      <c r="X59" s="424">
        <v>2014</v>
      </c>
      <c r="Y59" s="424">
        <f t="shared" si="3"/>
        <v>19</v>
      </c>
      <c r="Z59" t="s">
        <v>379</v>
      </c>
    </row>
    <row r="60" spans="1:26" x14ac:dyDescent="0.25">
      <c r="A60" s="28" t="s">
        <v>318</v>
      </c>
      <c r="M60" s="28">
        <v>57</v>
      </c>
      <c r="N60" s="28">
        <v>39</v>
      </c>
      <c r="Q60" s="319">
        <v>33</v>
      </c>
      <c r="T60" s="282">
        <f t="shared" si="2"/>
        <v>3</v>
      </c>
      <c r="U60" s="28">
        <v>2</v>
      </c>
      <c r="V60" s="422">
        <v>0</v>
      </c>
      <c r="W60" s="28">
        <v>2015</v>
      </c>
      <c r="X60" s="422">
        <v>2019</v>
      </c>
      <c r="Y60" s="424">
        <f t="shared" si="3"/>
        <v>33</v>
      </c>
      <c r="Z60" t="s">
        <v>381</v>
      </c>
    </row>
    <row r="61" spans="1:26" x14ac:dyDescent="0.25">
      <c r="A61" s="28" t="s">
        <v>313</v>
      </c>
      <c r="M61" s="28">
        <v>51</v>
      </c>
      <c r="N61" s="28">
        <v>26</v>
      </c>
      <c r="Q61" s="319">
        <v>29</v>
      </c>
      <c r="T61" s="282">
        <f t="shared" si="2"/>
        <v>3</v>
      </c>
      <c r="U61" s="28">
        <v>2</v>
      </c>
      <c r="V61" s="422">
        <v>0</v>
      </c>
      <c r="W61" s="28">
        <v>2015</v>
      </c>
      <c r="X61" s="422">
        <v>2019</v>
      </c>
      <c r="Y61" s="424">
        <f t="shared" si="3"/>
        <v>26</v>
      </c>
      <c r="Z61" t="s">
        <v>377</v>
      </c>
    </row>
    <row r="62" spans="1:26" x14ac:dyDescent="0.25">
      <c r="A62" s="28" t="s">
        <v>254</v>
      </c>
      <c r="H62" s="28">
        <v>14</v>
      </c>
      <c r="M62" s="28">
        <v>8</v>
      </c>
      <c r="S62" s="422">
        <v>22</v>
      </c>
      <c r="T62" s="282">
        <f t="shared" si="2"/>
        <v>3</v>
      </c>
      <c r="U62" s="28">
        <v>1</v>
      </c>
      <c r="V62" s="28">
        <v>1</v>
      </c>
      <c r="W62" s="28">
        <v>2010</v>
      </c>
      <c r="X62" s="422">
        <v>2021</v>
      </c>
      <c r="Y62" s="424">
        <f t="shared" si="3"/>
        <v>8</v>
      </c>
      <c r="Z62" t="s">
        <v>378</v>
      </c>
    </row>
    <row r="63" spans="1:26" x14ac:dyDescent="0.25">
      <c r="A63" s="28" t="s">
        <v>640</v>
      </c>
      <c r="P63" s="319">
        <v>27</v>
      </c>
      <c r="Q63" s="319">
        <v>30</v>
      </c>
      <c r="R63" s="319">
        <v>19</v>
      </c>
      <c r="T63" s="282">
        <f t="shared" si="2"/>
        <v>3</v>
      </c>
      <c r="U63" s="28">
        <v>3</v>
      </c>
      <c r="V63" s="422">
        <v>0</v>
      </c>
      <c r="W63" s="283">
        <v>2018</v>
      </c>
      <c r="X63" s="28">
        <v>2020</v>
      </c>
      <c r="Y63" s="424">
        <f t="shared" si="3"/>
        <v>19</v>
      </c>
      <c r="Z63" t="s">
        <v>378</v>
      </c>
    </row>
    <row r="64" spans="1:26" x14ac:dyDescent="0.25">
      <c r="A64" s="28" t="s">
        <v>305</v>
      </c>
      <c r="M64" s="28">
        <v>13</v>
      </c>
      <c r="R64" s="319">
        <v>2</v>
      </c>
      <c r="S64" s="422">
        <v>5</v>
      </c>
      <c r="T64" s="282">
        <f t="shared" si="2"/>
        <v>3</v>
      </c>
      <c r="U64" s="28">
        <v>2</v>
      </c>
      <c r="V64" s="28">
        <v>2</v>
      </c>
      <c r="W64" s="28">
        <v>2015</v>
      </c>
      <c r="X64" s="422">
        <v>2021</v>
      </c>
      <c r="Y64" s="424">
        <f t="shared" si="3"/>
        <v>2</v>
      </c>
      <c r="Z64" t="s">
        <v>378</v>
      </c>
    </row>
    <row r="65" spans="1:26" x14ac:dyDescent="0.25">
      <c r="A65" s="28" t="s">
        <v>189</v>
      </c>
      <c r="N65" s="28">
        <v>36</v>
      </c>
      <c r="O65" s="28">
        <v>37</v>
      </c>
      <c r="T65" s="282">
        <f t="shared" si="2"/>
        <v>2</v>
      </c>
      <c r="U65" s="28">
        <v>2</v>
      </c>
      <c r="V65" s="422">
        <v>0</v>
      </c>
      <c r="W65" s="28">
        <v>2016</v>
      </c>
      <c r="X65" s="283">
        <v>2017</v>
      </c>
      <c r="Y65" s="424">
        <f t="shared" si="3"/>
        <v>36</v>
      </c>
      <c r="Z65" t="s">
        <v>379</v>
      </c>
    </row>
    <row r="66" spans="1:26" x14ac:dyDescent="0.25">
      <c r="A66" s="28" t="s">
        <v>236</v>
      </c>
      <c r="G66" s="28">
        <v>29</v>
      </c>
      <c r="H66" s="28">
        <v>22</v>
      </c>
      <c r="T66" s="282">
        <f t="shared" ref="T66:T97" si="4">COUNT(B66:S66)</f>
        <v>2</v>
      </c>
      <c r="U66" s="28">
        <v>2</v>
      </c>
      <c r="V66" s="422">
        <v>0</v>
      </c>
      <c r="W66" s="422">
        <v>2009</v>
      </c>
      <c r="X66" s="28">
        <v>2010</v>
      </c>
      <c r="Y66" s="424">
        <f t="shared" ref="Y66:Y97" si="5">MIN(B66:S66)</f>
        <v>22</v>
      </c>
      <c r="Z66" t="s">
        <v>378</v>
      </c>
    </row>
    <row r="67" spans="1:26" x14ac:dyDescent="0.25">
      <c r="A67" s="28" t="s">
        <v>215</v>
      </c>
      <c r="F67" s="28">
        <v>35</v>
      </c>
      <c r="G67" s="28">
        <v>27</v>
      </c>
      <c r="T67" s="282">
        <f t="shared" si="4"/>
        <v>2</v>
      </c>
      <c r="U67" s="28">
        <v>2</v>
      </c>
      <c r="V67" s="422">
        <v>0</v>
      </c>
      <c r="W67" s="422">
        <v>2008</v>
      </c>
      <c r="X67" s="28">
        <v>2009</v>
      </c>
      <c r="Y67" s="424">
        <f t="shared" si="5"/>
        <v>27</v>
      </c>
      <c r="Z67" t="s">
        <v>379</v>
      </c>
    </row>
    <row r="68" spans="1:26" x14ac:dyDescent="0.25">
      <c r="A68" s="28" t="s">
        <v>222</v>
      </c>
      <c r="F68" s="28">
        <v>44</v>
      </c>
      <c r="G68" s="28">
        <v>25</v>
      </c>
      <c r="T68" s="282">
        <f t="shared" si="4"/>
        <v>2</v>
      </c>
      <c r="U68" s="28">
        <v>2</v>
      </c>
      <c r="V68" s="422">
        <v>0</v>
      </c>
      <c r="W68" s="422">
        <v>2008</v>
      </c>
      <c r="X68" s="28">
        <v>2009</v>
      </c>
      <c r="Y68" s="424">
        <f t="shared" si="5"/>
        <v>25</v>
      </c>
      <c r="Z68" t="s">
        <v>379</v>
      </c>
    </row>
    <row r="69" spans="1:26" x14ac:dyDescent="0.25">
      <c r="A69" s="28" t="s">
        <v>214</v>
      </c>
      <c r="F69" s="28">
        <v>34</v>
      </c>
      <c r="G69" s="28">
        <v>40</v>
      </c>
      <c r="T69" s="282">
        <f t="shared" si="4"/>
        <v>2</v>
      </c>
      <c r="U69" s="28">
        <v>2</v>
      </c>
      <c r="V69" s="422">
        <v>0</v>
      </c>
      <c r="W69" s="28">
        <v>2008</v>
      </c>
      <c r="X69" s="28">
        <v>2009</v>
      </c>
      <c r="Y69" s="424">
        <f t="shared" si="5"/>
        <v>34</v>
      </c>
      <c r="Z69" t="s">
        <v>377</v>
      </c>
    </row>
    <row r="70" spans="1:26" x14ac:dyDescent="0.25">
      <c r="A70" s="28" t="s">
        <v>209</v>
      </c>
      <c r="F70" s="28">
        <v>26</v>
      </c>
      <c r="G70" s="28">
        <v>17</v>
      </c>
      <c r="T70" s="282">
        <f t="shared" si="4"/>
        <v>2</v>
      </c>
      <c r="U70" s="28">
        <v>2</v>
      </c>
      <c r="V70" s="422">
        <v>0</v>
      </c>
      <c r="W70" s="422">
        <v>2008</v>
      </c>
      <c r="X70" s="28">
        <v>2009</v>
      </c>
      <c r="Y70" s="424">
        <f t="shared" si="5"/>
        <v>17</v>
      </c>
      <c r="Z70" t="s">
        <v>379</v>
      </c>
    </row>
    <row r="71" spans="1:26" x14ac:dyDescent="0.25">
      <c r="A71" s="28" t="s">
        <v>206</v>
      </c>
      <c r="F71" s="28">
        <v>17</v>
      </c>
      <c r="G71" s="28">
        <v>13</v>
      </c>
      <c r="T71" s="282">
        <f t="shared" si="4"/>
        <v>2</v>
      </c>
      <c r="U71" s="28">
        <v>2</v>
      </c>
      <c r="V71" s="422">
        <v>0</v>
      </c>
      <c r="W71" s="28">
        <v>2008</v>
      </c>
      <c r="X71" s="28">
        <v>2009</v>
      </c>
      <c r="Y71" s="424">
        <f t="shared" si="5"/>
        <v>13</v>
      </c>
      <c r="Z71" t="s">
        <v>379</v>
      </c>
    </row>
    <row r="72" spans="1:26" x14ac:dyDescent="0.25">
      <c r="A72" s="28" t="s">
        <v>88</v>
      </c>
      <c r="E72" s="28">
        <v>14</v>
      </c>
      <c r="F72" s="28">
        <v>33</v>
      </c>
      <c r="T72" s="282">
        <f t="shared" si="4"/>
        <v>2</v>
      </c>
      <c r="U72" s="28">
        <v>2</v>
      </c>
      <c r="V72" s="422">
        <v>0</v>
      </c>
      <c r="W72" s="283">
        <v>2007</v>
      </c>
      <c r="X72" s="28">
        <v>2008</v>
      </c>
      <c r="Y72" s="424">
        <f t="shared" si="5"/>
        <v>14</v>
      </c>
      <c r="Z72" t="s">
        <v>388</v>
      </c>
    </row>
    <row r="73" spans="1:26" x14ac:dyDescent="0.25">
      <c r="A73" s="28" t="s">
        <v>89</v>
      </c>
      <c r="E73" s="28">
        <v>15</v>
      </c>
      <c r="F73" s="28">
        <v>14</v>
      </c>
      <c r="T73" s="282">
        <f t="shared" si="4"/>
        <v>2</v>
      </c>
      <c r="U73" s="28">
        <v>2</v>
      </c>
      <c r="V73" s="422">
        <v>0</v>
      </c>
      <c r="W73" s="283">
        <v>2007</v>
      </c>
      <c r="X73" s="28">
        <v>2008</v>
      </c>
      <c r="Y73" s="424">
        <f t="shared" si="5"/>
        <v>14</v>
      </c>
      <c r="Z73" t="s">
        <v>390</v>
      </c>
    </row>
    <row r="74" spans="1:26" x14ac:dyDescent="0.25">
      <c r="A74" s="28" t="s">
        <v>60</v>
      </c>
      <c r="D74" s="28">
        <v>3</v>
      </c>
      <c r="E74" s="28">
        <v>17</v>
      </c>
      <c r="T74" s="282">
        <f t="shared" si="4"/>
        <v>2</v>
      </c>
      <c r="U74" s="28">
        <v>2</v>
      </c>
      <c r="V74" s="422">
        <v>0</v>
      </c>
      <c r="W74" s="283">
        <v>2006</v>
      </c>
      <c r="X74" s="28">
        <v>2007</v>
      </c>
      <c r="Y74" s="424">
        <f t="shared" si="5"/>
        <v>3</v>
      </c>
      <c r="Z74" t="s">
        <v>377</v>
      </c>
    </row>
    <row r="75" spans="1:26" x14ac:dyDescent="0.25">
      <c r="A75" s="28" t="s">
        <v>35</v>
      </c>
      <c r="B75" s="28">
        <v>1</v>
      </c>
      <c r="C75" s="28">
        <v>3</v>
      </c>
      <c r="T75" s="282">
        <f t="shared" si="4"/>
        <v>2</v>
      </c>
      <c r="U75" s="28">
        <v>2</v>
      </c>
      <c r="V75" s="422">
        <v>0</v>
      </c>
      <c r="W75" s="28">
        <v>2004</v>
      </c>
      <c r="X75" s="28">
        <v>2005</v>
      </c>
      <c r="Y75" s="424">
        <f t="shared" si="5"/>
        <v>1</v>
      </c>
      <c r="Z75" t="s">
        <v>377</v>
      </c>
    </row>
    <row r="76" spans="1:26" x14ac:dyDescent="0.25">
      <c r="A76" s="28" t="s">
        <v>87</v>
      </c>
      <c r="E76" s="28">
        <v>12</v>
      </c>
      <c r="N76" s="28">
        <v>8</v>
      </c>
      <c r="T76" s="282">
        <f t="shared" si="4"/>
        <v>2</v>
      </c>
      <c r="U76" s="28">
        <v>1</v>
      </c>
      <c r="V76" s="422">
        <v>0</v>
      </c>
      <c r="W76" s="283">
        <v>2007</v>
      </c>
      <c r="X76" s="28">
        <v>2016</v>
      </c>
      <c r="Y76" s="424">
        <f t="shared" si="5"/>
        <v>8</v>
      </c>
      <c r="Z76" t="s">
        <v>387</v>
      </c>
    </row>
    <row r="77" spans="1:26" x14ac:dyDescent="0.25">
      <c r="A77" s="28" t="s">
        <v>281</v>
      </c>
      <c r="J77" s="28">
        <v>36</v>
      </c>
      <c r="N77" s="28">
        <v>33</v>
      </c>
      <c r="T77" s="282">
        <f t="shared" si="4"/>
        <v>2</v>
      </c>
      <c r="U77" s="28">
        <v>1</v>
      </c>
      <c r="V77" s="422">
        <v>0</v>
      </c>
      <c r="W77" s="28">
        <v>2012</v>
      </c>
      <c r="X77" s="28">
        <v>2016</v>
      </c>
      <c r="Y77" s="424">
        <f t="shared" si="5"/>
        <v>33</v>
      </c>
      <c r="Z77" t="s">
        <v>377</v>
      </c>
    </row>
    <row r="78" spans="1:26" x14ac:dyDescent="0.25">
      <c r="A78" s="28" t="s">
        <v>269</v>
      </c>
      <c r="I78" s="28">
        <v>14</v>
      </c>
      <c r="M78" s="28">
        <v>31</v>
      </c>
      <c r="T78" s="282">
        <f t="shared" si="4"/>
        <v>2</v>
      </c>
      <c r="U78" s="28">
        <v>1</v>
      </c>
      <c r="V78" s="422">
        <v>0</v>
      </c>
      <c r="W78" s="28">
        <v>2011</v>
      </c>
      <c r="X78" s="28">
        <v>2015</v>
      </c>
      <c r="Y78" s="424">
        <f t="shared" si="5"/>
        <v>14</v>
      </c>
      <c r="Z78" t="s">
        <v>380</v>
      </c>
    </row>
    <row r="79" spans="1:26" x14ac:dyDescent="0.25">
      <c r="A79" s="28" t="s">
        <v>123</v>
      </c>
      <c r="H79" s="28">
        <v>5</v>
      </c>
      <c r="M79" s="28">
        <v>3</v>
      </c>
      <c r="T79" s="282">
        <f t="shared" si="4"/>
        <v>2</v>
      </c>
      <c r="U79" s="28">
        <v>1</v>
      </c>
      <c r="V79" s="422">
        <v>0</v>
      </c>
      <c r="W79" s="28">
        <v>2010</v>
      </c>
      <c r="X79" s="28">
        <v>2015</v>
      </c>
      <c r="Y79" s="424">
        <f t="shared" si="5"/>
        <v>3</v>
      </c>
      <c r="Z79" t="s">
        <v>378</v>
      </c>
    </row>
    <row r="80" spans="1:26" x14ac:dyDescent="0.25">
      <c r="A80" s="28" t="s">
        <v>261</v>
      </c>
      <c r="H80" s="28">
        <v>30</v>
      </c>
      <c r="M80" s="28">
        <v>47</v>
      </c>
      <c r="T80" s="282">
        <f t="shared" si="4"/>
        <v>2</v>
      </c>
      <c r="U80" s="28">
        <v>1</v>
      </c>
      <c r="V80" s="422">
        <v>0</v>
      </c>
      <c r="W80" s="28">
        <v>2010</v>
      </c>
      <c r="X80" s="28">
        <v>2015</v>
      </c>
      <c r="Y80" s="424">
        <f t="shared" si="5"/>
        <v>30</v>
      </c>
      <c r="Z80" t="s">
        <v>378</v>
      </c>
    </row>
    <row r="81" spans="1:26" x14ac:dyDescent="0.25">
      <c r="A81" s="28" t="s">
        <v>253</v>
      </c>
      <c r="H81" s="28">
        <v>7</v>
      </c>
      <c r="M81" s="28">
        <v>14</v>
      </c>
      <c r="T81" s="282">
        <f t="shared" si="4"/>
        <v>2</v>
      </c>
      <c r="U81" s="28">
        <v>1</v>
      </c>
      <c r="V81" s="422">
        <v>0</v>
      </c>
      <c r="W81" s="422">
        <v>2010</v>
      </c>
      <c r="X81" s="28">
        <v>2015</v>
      </c>
      <c r="Y81" s="424">
        <f t="shared" si="5"/>
        <v>7</v>
      </c>
      <c r="Z81" t="s">
        <v>378</v>
      </c>
    </row>
    <row r="82" spans="1:26" x14ac:dyDescent="0.25">
      <c r="A82" s="28" t="s">
        <v>246</v>
      </c>
      <c r="G82" s="28">
        <v>52</v>
      </c>
      <c r="K82" s="28">
        <v>34</v>
      </c>
      <c r="T82" s="282">
        <f t="shared" si="4"/>
        <v>2</v>
      </c>
      <c r="U82" s="28">
        <v>1</v>
      </c>
      <c r="V82" s="422">
        <v>0</v>
      </c>
      <c r="W82" s="422">
        <v>2009</v>
      </c>
      <c r="X82" s="28">
        <v>2013</v>
      </c>
      <c r="Y82" s="424">
        <f t="shared" si="5"/>
        <v>34</v>
      </c>
      <c r="Z82" t="s">
        <v>383</v>
      </c>
    </row>
    <row r="83" spans="1:26" x14ac:dyDescent="0.25">
      <c r="A83" s="422" t="s">
        <v>259</v>
      </c>
      <c r="B83" s="422"/>
      <c r="C83" s="422"/>
      <c r="D83" s="422"/>
      <c r="E83" s="422"/>
      <c r="F83" s="422"/>
      <c r="G83" s="422"/>
      <c r="H83" s="422">
        <v>28</v>
      </c>
      <c r="I83" s="422"/>
      <c r="J83" s="422">
        <v>35</v>
      </c>
      <c r="K83" s="422"/>
      <c r="L83" s="422"/>
      <c r="M83" s="422"/>
      <c r="N83" s="422"/>
      <c r="O83" s="422"/>
      <c r="T83" s="282">
        <f t="shared" si="4"/>
        <v>2</v>
      </c>
      <c r="U83" s="422">
        <v>1</v>
      </c>
      <c r="V83" s="422">
        <v>0</v>
      </c>
      <c r="W83" s="422">
        <v>2010</v>
      </c>
      <c r="X83" s="422">
        <v>2012</v>
      </c>
      <c r="Y83" s="424">
        <f t="shared" si="5"/>
        <v>28</v>
      </c>
      <c r="Z83" t="s">
        <v>381</v>
      </c>
    </row>
    <row r="84" spans="1:26" x14ac:dyDescent="0.25">
      <c r="A84" s="422" t="s">
        <v>213</v>
      </c>
      <c r="B84" s="422"/>
      <c r="C84" s="422"/>
      <c r="D84" s="422"/>
      <c r="E84" s="422"/>
      <c r="F84" s="422">
        <v>32</v>
      </c>
      <c r="G84" s="422"/>
      <c r="H84" s="422"/>
      <c r="I84" s="422"/>
      <c r="J84" s="422">
        <v>30</v>
      </c>
      <c r="K84" s="422"/>
      <c r="L84" s="422"/>
      <c r="M84" s="422"/>
      <c r="N84" s="422"/>
      <c r="O84" s="422"/>
      <c r="T84" s="282">
        <f t="shared" si="4"/>
        <v>2</v>
      </c>
      <c r="U84" s="422">
        <v>1</v>
      </c>
      <c r="V84" s="422">
        <v>0</v>
      </c>
      <c r="W84" s="422">
        <v>2008</v>
      </c>
      <c r="X84" s="422">
        <v>2012</v>
      </c>
      <c r="Y84" s="424">
        <f t="shared" si="5"/>
        <v>30</v>
      </c>
      <c r="Z84" t="s">
        <v>381</v>
      </c>
    </row>
    <row r="85" spans="1:26" x14ac:dyDescent="0.25">
      <c r="A85" s="422" t="s">
        <v>247</v>
      </c>
      <c r="B85" s="422"/>
      <c r="C85" s="422"/>
      <c r="D85" s="422"/>
      <c r="E85" s="422"/>
      <c r="F85" s="422"/>
      <c r="G85" s="422">
        <v>53</v>
      </c>
      <c r="H85" s="422"/>
      <c r="I85" s="422"/>
      <c r="J85" s="422">
        <v>33</v>
      </c>
      <c r="K85" s="422"/>
      <c r="L85" s="422"/>
      <c r="M85" s="422"/>
      <c r="N85" s="422"/>
      <c r="O85" s="422"/>
      <c r="T85" s="282">
        <f t="shared" si="4"/>
        <v>2</v>
      </c>
      <c r="U85" s="422">
        <v>1</v>
      </c>
      <c r="V85" s="422">
        <v>0</v>
      </c>
      <c r="W85" s="422">
        <v>2009</v>
      </c>
      <c r="X85" s="422">
        <v>2012</v>
      </c>
      <c r="Y85" s="424">
        <f t="shared" si="5"/>
        <v>33</v>
      </c>
      <c r="Z85" t="s">
        <v>377</v>
      </c>
    </row>
    <row r="86" spans="1:26" x14ac:dyDescent="0.25">
      <c r="A86" s="422" t="s">
        <v>102</v>
      </c>
      <c r="B86" s="422"/>
      <c r="C86" s="422"/>
      <c r="D86" s="422"/>
      <c r="E86" s="422">
        <v>31</v>
      </c>
      <c r="F86" s="422"/>
      <c r="G86" s="422">
        <v>51</v>
      </c>
      <c r="H86" s="422"/>
      <c r="I86" s="422"/>
      <c r="J86" s="422"/>
      <c r="K86" s="422"/>
      <c r="L86" s="422"/>
      <c r="M86" s="422"/>
      <c r="N86" s="422"/>
      <c r="O86" s="422"/>
      <c r="T86" s="282">
        <f t="shared" si="4"/>
        <v>2</v>
      </c>
      <c r="U86" s="422">
        <v>1</v>
      </c>
      <c r="V86" s="422">
        <v>0</v>
      </c>
      <c r="W86" s="283">
        <v>2007</v>
      </c>
      <c r="X86" s="422">
        <v>2009</v>
      </c>
      <c r="Y86" s="424">
        <f t="shared" si="5"/>
        <v>31</v>
      </c>
      <c r="Z86" t="s">
        <v>377</v>
      </c>
    </row>
    <row r="87" spans="1:26" x14ac:dyDescent="0.25">
      <c r="A87" s="422" t="s">
        <v>82</v>
      </c>
      <c r="B87" s="422"/>
      <c r="C87" s="422"/>
      <c r="D87" s="422"/>
      <c r="E87" s="422">
        <v>5</v>
      </c>
      <c r="F87" s="422"/>
      <c r="G87" s="422">
        <v>9</v>
      </c>
      <c r="H87" s="422"/>
      <c r="I87" s="422"/>
      <c r="J87" s="422"/>
      <c r="K87" s="422"/>
      <c r="L87" s="422"/>
      <c r="M87" s="422"/>
      <c r="N87" s="422"/>
      <c r="O87" s="422"/>
      <c r="T87" s="282">
        <f t="shared" si="4"/>
        <v>2</v>
      </c>
      <c r="U87" s="422">
        <v>1</v>
      </c>
      <c r="V87" s="422">
        <v>0</v>
      </c>
      <c r="W87" s="283">
        <v>2007</v>
      </c>
      <c r="X87" s="422">
        <v>2009</v>
      </c>
      <c r="Y87" s="424">
        <f t="shared" si="5"/>
        <v>5</v>
      </c>
      <c r="Z87" t="s">
        <v>392</v>
      </c>
    </row>
    <row r="88" spans="1:26" x14ac:dyDescent="0.25">
      <c r="A88" s="422" t="s">
        <v>643</v>
      </c>
      <c r="B88" s="422"/>
      <c r="C88" s="422"/>
      <c r="D88" s="422"/>
      <c r="E88" s="422"/>
      <c r="F88" s="422"/>
      <c r="G88" s="422"/>
      <c r="H88" s="422"/>
      <c r="I88" s="422"/>
      <c r="J88" s="422"/>
      <c r="K88" s="422"/>
      <c r="L88" s="422"/>
      <c r="M88" s="422"/>
      <c r="N88" s="422"/>
      <c r="O88" s="422"/>
      <c r="R88" s="319">
        <v>14</v>
      </c>
      <c r="S88" s="422">
        <v>23</v>
      </c>
      <c r="T88" s="282">
        <f t="shared" si="4"/>
        <v>2</v>
      </c>
      <c r="U88" s="422">
        <v>2</v>
      </c>
      <c r="V88" s="422">
        <v>2</v>
      </c>
      <c r="W88" s="283">
        <v>2020</v>
      </c>
      <c r="X88" s="422">
        <v>2021</v>
      </c>
      <c r="Y88" s="424">
        <f t="shared" si="5"/>
        <v>14</v>
      </c>
      <c r="Z88" t="s">
        <v>378</v>
      </c>
    </row>
    <row r="89" spans="1:26" x14ac:dyDescent="0.25">
      <c r="A89" s="422" t="s">
        <v>177</v>
      </c>
      <c r="B89" s="422"/>
      <c r="C89" s="422"/>
      <c r="D89" s="422"/>
      <c r="E89" s="422"/>
      <c r="F89" s="422"/>
      <c r="G89" s="422"/>
      <c r="H89" s="422"/>
      <c r="I89" s="422"/>
      <c r="J89" s="422"/>
      <c r="K89" s="422"/>
      <c r="L89" s="422"/>
      <c r="M89" s="422"/>
      <c r="N89" s="422"/>
      <c r="O89" s="422">
        <v>25</v>
      </c>
      <c r="Q89" s="319">
        <v>28</v>
      </c>
      <c r="T89" s="282">
        <f t="shared" si="4"/>
        <v>2</v>
      </c>
      <c r="U89" s="422">
        <v>1</v>
      </c>
      <c r="V89" s="422">
        <v>0</v>
      </c>
      <c r="W89" s="422">
        <v>2017</v>
      </c>
      <c r="X89" s="422">
        <v>2019</v>
      </c>
      <c r="Y89" s="424">
        <f t="shared" si="5"/>
        <v>25</v>
      </c>
      <c r="Z89" t="s">
        <v>392</v>
      </c>
    </row>
    <row r="90" spans="1:26" x14ac:dyDescent="0.25">
      <c r="A90" s="422" t="s">
        <v>627</v>
      </c>
      <c r="B90" s="422"/>
      <c r="C90" s="422"/>
      <c r="D90" s="422"/>
      <c r="E90" s="422"/>
      <c r="F90" s="422"/>
      <c r="G90" s="422"/>
      <c r="H90" s="422"/>
      <c r="I90" s="422"/>
      <c r="J90" s="422"/>
      <c r="K90" s="422"/>
      <c r="L90" s="422"/>
      <c r="M90" s="422"/>
      <c r="N90" s="422"/>
      <c r="O90" s="422"/>
      <c r="S90" s="422">
        <v>17</v>
      </c>
      <c r="T90" s="282">
        <f t="shared" si="4"/>
        <v>1</v>
      </c>
      <c r="U90" s="422">
        <v>1</v>
      </c>
      <c r="V90" s="422">
        <v>1</v>
      </c>
      <c r="W90" s="283">
        <v>2021</v>
      </c>
      <c r="X90" s="422">
        <v>2021</v>
      </c>
      <c r="Y90" s="424">
        <f t="shared" si="5"/>
        <v>17</v>
      </c>
      <c r="Z90" t="s">
        <v>378</v>
      </c>
    </row>
    <row r="91" spans="1:26" x14ac:dyDescent="0.25">
      <c r="A91" s="422" t="s">
        <v>644</v>
      </c>
      <c r="B91" s="422"/>
      <c r="C91" s="422"/>
      <c r="D91" s="422"/>
      <c r="E91" s="422"/>
      <c r="F91" s="422"/>
      <c r="G91" s="422"/>
      <c r="H91" s="422"/>
      <c r="I91" s="422"/>
      <c r="J91" s="422"/>
      <c r="K91" s="422"/>
      <c r="L91" s="422"/>
      <c r="M91" s="422"/>
      <c r="N91" s="422"/>
      <c r="O91" s="422"/>
      <c r="R91" s="319">
        <v>15</v>
      </c>
      <c r="T91" s="282">
        <f t="shared" si="4"/>
        <v>1</v>
      </c>
      <c r="U91" s="422">
        <v>1</v>
      </c>
      <c r="V91" s="422">
        <v>0</v>
      </c>
      <c r="W91" s="283">
        <v>2020</v>
      </c>
      <c r="X91" s="422">
        <v>2020</v>
      </c>
      <c r="Y91" s="424">
        <f t="shared" si="5"/>
        <v>15</v>
      </c>
      <c r="Z91" t="s">
        <v>378</v>
      </c>
    </row>
    <row r="92" spans="1:26" x14ac:dyDescent="0.25">
      <c r="A92" s="422" t="s">
        <v>642</v>
      </c>
      <c r="B92" s="422"/>
      <c r="C92" s="422"/>
      <c r="D92" s="422"/>
      <c r="E92" s="422"/>
      <c r="F92" s="422"/>
      <c r="G92" s="422"/>
      <c r="H92" s="422"/>
      <c r="I92" s="422"/>
      <c r="J92" s="422"/>
      <c r="K92" s="422"/>
      <c r="L92" s="422"/>
      <c r="M92" s="422"/>
      <c r="N92" s="422"/>
      <c r="O92" s="422"/>
      <c r="Q92" s="319">
        <v>41</v>
      </c>
      <c r="T92" s="282">
        <f t="shared" si="4"/>
        <v>1</v>
      </c>
      <c r="U92" s="422">
        <v>1</v>
      </c>
      <c r="V92" s="422">
        <v>0</v>
      </c>
      <c r="W92" s="283">
        <v>2019</v>
      </c>
      <c r="X92" s="422">
        <v>2019</v>
      </c>
      <c r="Y92" s="424">
        <f t="shared" si="5"/>
        <v>41</v>
      </c>
      <c r="Z92" t="s">
        <v>377</v>
      </c>
    </row>
    <row r="93" spans="1:26" x14ac:dyDescent="0.25">
      <c r="A93" s="422" t="s">
        <v>653</v>
      </c>
      <c r="B93" s="422"/>
      <c r="C93" s="422"/>
      <c r="D93" s="422"/>
      <c r="E93" s="422"/>
      <c r="F93" s="422"/>
      <c r="G93" s="422"/>
      <c r="H93" s="422"/>
      <c r="I93" s="422"/>
      <c r="J93" s="422"/>
      <c r="K93" s="422"/>
      <c r="L93" s="422"/>
      <c r="M93" s="422"/>
      <c r="N93" s="422"/>
      <c r="O93" s="422"/>
      <c r="Q93" s="319">
        <v>40</v>
      </c>
      <c r="T93" s="282">
        <f t="shared" si="4"/>
        <v>1</v>
      </c>
      <c r="U93" s="422">
        <v>1</v>
      </c>
      <c r="V93" s="422">
        <v>0</v>
      </c>
      <c r="W93" s="283">
        <v>2019</v>
      </c>
      <c r="X93" s="422">
        <v>2019</v>
      </c>
      <c r="Y93" s="424">
        <f t="shared" si="5"/>
        <v>40</v>
      </c>
      <c r="Z93" t="s">
        <v>377</v>
      </c>
    </row>
    <row r="94" spans="1:26" x14ac:dyDescent="0.25">
      <c r="A94" s="422" t="s">
        <v>646</v>
      </c>
      <c r="B94" s="422"/>
      <c r="C94" s="422"/>
      <c r="D94" s="422"/>
      <c r="E94" s="422"/>
      <c r="F94" s="422"/>
      <c r="G94" s="422"/>
      <c r="H94" s="422"/>
      <c r="I94" s="422"/>
      <c r="J94" s="422"/>
      <c r="K94" s="422"/>
      <c r="L94" s="422"/>
      <c r="M94" s="422"/>
      <c r="N94" s="422"/>
      <c r="O94" s="422"/>
      <c r="Q94" s="319">
        <v>39</v>
      </c>
      <c r="T94" s="282">
        <f t="shared" si="4"/>
        <v>1</v>
      </c>
      <c r="U94" s="422">
        <v>1</v>
      </c>
      <c r="V94" s="422">
        <v>0</v>
      </c>
      <c r="W94" s="283">
        <v>2019</v>
      </c>
      <c r="X94" s="422">
        <v>2019</v>
      </c>
      <c r="Y94" s="424">
        <f t="shared" si="5"/>
        <v>39</v>
      </c>
      <c r="Z94" t="s">
        <v>635</v>
      </c>
    </row>
    <row r="95" spans="1:26" x14ac:dyDescent="0.25">
      <c r="A95" s="422" t="s">
        <v>652</v>
      </c>
      <c r="B95" s="422"/>
      <c r="C95" s="422"/>
      <c r="D95" s="422"/>
      <c r="E95" s="422"/>
      <c r="F95" s="422"/>
      <c r="G95" s="422"/>
      <c r="H95" s="422"/>
      <c r="I95" s="422"/>
      <c r="J95" s="422"/>
      <c r="K95" s="422"/>
      <c r="L95" s="422"/>
      <c r="M95" s="422"/>
      <c r="N95" s="422"/>
      <c r="O95" s="422"/>
      <c r="Q95" s="319">
        <v>38</v>
      </c>
      <c r="T95" s="282">
        <f t="shared" si="4"/>
        <v>1</v>
      </c>
      <c r="U95" s="422">
        <v>1</v>
      </c>
      <c r="V95" s="422">
        <v>0</v>
      </c>
      <c r="W95" s="283">
        <v>2019</v>
      </c>
      <c r="X95" s="422">
        <v>2019</v>
      </c>
      <c r="Y95" s="424">
        <f t="shared" si="5"/>
        <v>38</v>
      </c>
      <c r="Z95" t="s">
        <v>377</v>
      </c>
    </row>
    <row r="96" spans="1:26" x14ac:dyDescent="0.25">
      <c r="A96" s="422" t="s">
        <v>708</v>
      </c>
      <c r="B96" s="422"/>
      <c r="C96" s="422"/>
      <c r="D96" s="422"/>
      <c r="E96" s="422"/>
      <c r="F96" s="422"/>
      <c r="G96" s="422"/>
      <c r="H96" s="422"/>
      <c r="I96" s="422"/>
      <c r="J96" s="422"/>
      <c r="K96" s="422"/>
      <c r="L96" s="422"/>
      <c r="M96" s="422"/>
      <c r="N96" s="422"/>
      <c r="O96" s="422"/>
      <c r="Q96" s="319">
        <v>37</v>
      </c>
      <c r="T96" s="282">
        <f t="shared" si="4"/>
        <v>1</v>
      </c>
      <c r="U96" s="422">
        <v>1</v>
      </c>
      <c r="V96" s="422">
        <v>0</v>
      </c>
      <c r="W96" s="283">
        <v>2019</v>
      </c>
      <c r="X96" s="422">
        <v>2019</v>
      </c>
      <c r="Y96" s="424">
        <f t="shared" si="5"/>
        <v>37</v>
      </c>
      <c r="Z96" t="s">
        <v>377</v>
      </c>
    </row>
    <row r="97" spans="1:26" x14ac:dyDescent="0.25">
      <c r="A97" s="422" t="s">
        <v>650</v>
      </c>
      <c r="B97" s="422"/>
      <c r="C97" s="422"/>
      <c r="D97" s="422"/>
      <c r="E97" s="422"/>
      <c r="F97" s="422"/>
      <c r="G97" s="422"/>
      <c r="H97" s="422"/>
      <c r="I97" s="422"/>
      <c r="J97" s="422"/>
      <c r="K97" s="422"/>
      <c r="L97" s="422"/>
      <c r="M97" s="422"/>
      <c r="N97" s="422"/>
      <c r="O97" s="422"/>
      <c r="Q97" s="319">
        <v>36</v>
      </c>
      <c r="T97" s="282">
        <f t="shared" si="4"/>
        <v>1</v>
      </c>
      <c r="U97" s="422">
        <v>1</v>
      </c>
      <c r="V97" s="422">
        <v>0</v>
      </c>
      <c r="W97" s="283">
        <v>2019</v>
      </c>
      <c r="X97" s="422">
        <v>2019</v>
      </c>
      <c r="Y97" s="424">
        <f t="shared" si="5"/>
        <v>36</v>
      </c>
      <c r="Z97" t="s">
        <v>377</v>
      </c>
    </row>
    <row r="98" spans="1:26" x14ac:dyDescent="0.25">
      <c r="A98" s="422" t="s">
        <v>639</v>
      </c>
      <c r="B98" s="422"/>
      <c r="C98" s="422"/>
      <c r="D98" s="422"/>
      <c r="E98" s="422"/>
      <c r="F98" s="422"/>
      <c r="G98" s="422"/>
      <c r="H98" s="422"/>
      <c r="I98" s="422"/>
      <c r="J98" s="422"/>
      <c r="K98" s="422"/>
      <c r="L98" s="422"/>
      <c r="M98" s="422"/>
      <c r="N98" s="422"/>
      <c r="O98" s="422"/>
      <c r="Q98" s="319">
        <v>35</v>
      </c>
      <c r="T98" s="282">
        <f t="shared" ref="T98:T129" si="6">COUNT(B98:S98)</f>
        <v>1</v>
      </c>
      <c r="U98" s="422">
        <v>1</v>
      </c>
      <c r="V98" s="422">
        <v>0</v>
      </c>
      <c r="W98" s="283">
        <v>2019</v>
      </c>
      <c r="X98" s="422">
        <v>2019</v>
      </c>
      <c r="Y98" s="424">
        <f t="shared" ref="Y98:Y129" si="7">MIN(B98:S98)</f>
        <v>35</v>
      </c>
      <c r="Z98" t="s">
        <v>377</v>
      </c>
    </row>
    <row r="99" spans="1:26" x14ac:dyDescent="0.25">
      <c r="A99" s="28" t="s">
        <v>641</v>
      </c>
      <c r="Q99" s="319">
        <v>31</v>
      </c>
      <c r="T99" s="282">
        <f t="shared" si="6"/>
        <v>1</v>
      </c>
      <c r="U99" s="28">
        <v>1</v>
      </c>
      <c r="V99" s="422">
        <v>0</v>
      </c>
      <c r="W99" s="283">
        <v>2019</v>
      </c>
      <c r="X99" s="422">
        <v>2019</v>
      </c>
      <c r="Y99" s="424">
        <f t="shared" si="7"/>
        <v>31</v>
      </c>
      <c r="Z99" t="s">
        <v>378</v>
      </c>
    </row>
    <row r="100" spans="1:26" x14ac:dyDescent="0.25">
      <c r="A100" s="28" t="s">
        <v>648</v>
      </c>
      <c r="P100" s="319">
        <v>34</v>
      </c>
      <c r="T100" s="282">
        <f t="shared" si="6"/>
        <v>1</v>
      </c>
      <c r="U100" s="28">
        <v>1</v>
      </c>
      <c r="V100" s="422">
        <v>0</v>
      </c>
      <c r="W100" s="283">
        <v>2018</v>
      </c>
      <c r="X100" s="422">
        <v>2018</v>
      </c>
      <c r="Y100" s="424">
        <f t="shared" si="7"/>
        <v>34</v>
      </c>
      <c r="Z100" t="s">
        <v>379</v>
      </c>
    </row>
    <row r="101" spans="1:26" x14ac:dyDescent="0.25">
      <c r="A101" s="28" t="s">
        <v>637</v>
      </c>
      <c r="P101" s="319">
        <v>28</v>
      </c>
      <c r="T101" s="282">
        <f t="shared" si="6"/>
        <v>1</v>
      </c>
      <c r="U101" s="28">
        <v>1</v>
      </c>
      <c r="V101" s="422">
        <v>0</v>
      </c>
      <c r="W101" s="283">
        <v>2018</v>
      </c>
      <c r="X101" s="422">
        <v>2018</v>
      </c>
      <c r="Y101" s="424">
        <f t="shared" si="7"/>
        <v>28</v>
      </c>
      <c r="Z101" t="s">
        <v>634</v>
      </c>
    </row>
    <row r="102" spans="1:26" x14ac:dyDescent="0.25">
      <c r="A102" s="28" t="s">
        <v>649</v>
      </c>
      <c r="Q102" s="319">
        <v>32</v>
      </c>
      <c r="T102" s="282">
        <f t="shared" si="6"/>
        <v>1</v>
      </c>
      <c r="U102" s="28">
        <v>1</v>
      </c>
      <c r="V102" s="422">
        <v>0</v>
      </c>
      <c r="W102" s="283">
        <v>2019</v>
      </c>
      <c r="X102" s="422">
        <v>2019</v>
      </c>
      <c r="Y102" s="424">
        <f t="shared" si="7"/>
        <v>32</v>
      </c>
      <c r="Z102" t="s">
        <v>378</v>
      </c>
    </row>
    <row r="103" spans="1:26" x14ac:dyDescent="0.25">
      <c r="A103" s="28" t="s">
        <v>636</v>
      </c>
      <c r="P103" s="319">
        <v>8</v>
      </c>
      <c r="T103" s="282">
        <f t="shared" si="6"/>
        <v>1</v>
      </c>
      <c r="U103" s="28">
        <v>1</v>
      </c>
      <c r="V103" s="422">
        <v>0</v>
      </c>
      <c r="W103" s="283">
        <v>2018</v>
      </c>
      <c r="X103" s="422">
        <v>2018</v>
      </c>
      <c r="Y103" s="424">
        <f t="shared" si="7"/>
        <v>8</v>
      </c>
      <c r="Z103" t="s">
        <v>379</v>
      </c>
    </row>
    <row r="104" spans="1:26" x14ac:dyDescent="0.25">
      <c r="A104" s="28" t="s">
        <v>167</v>
      </c>
      <c r="O104" s="28">
        <v>7</v>
      </c>
      <c r="T104" s="282">
        <f t="shared" si="6"/>
        <v>1</v>
      </c>
      <c r="U104" s="28">
        <v>1</v>
      </c>
      <c r="V104" s="422">
        <v>0</v>
      </c>
      <c r="W104" s="28">
        <v>2017</v>
      </c>
      <c r="X104" s="283">
        <v>2017</v>
      </c>
      <c r="Y104" s="424">
        <f t="shared" si="7"/>
        <v>7</v>
      </c>
      <c r="Z104" t="s">
        <v>382</v>
      </c>
    </row>
    <row r="105" spans="1:26" x14ac:dyDescent="0.25">
      <c r="A105" s="28" t="s">
        <v>188</v>
      </c>
      <c r="O105" s="28">
        <v>36</v>
      </c>
      <c r="T105" s="282">
        <f t="shared" si="6"/>
        <v>1</v>
      </c>
      <c r="U105" s="28">
        <v>1</v>
      </c>
      <c r="V105" s="422">
        <v>0</v>
      </c>
      <c r="W105" s="28">
        <v>2017</v>
      </c>
      <c r="X105" s="283">
        <v>2017</v>
      </c>
      <c r="Y105" s="424">
        <f t="shared" si="7"/>
        <v>36</v>
      </c>
      <c r="Z105" t="s">
        <v>385</v>
      </c>
    </row>
    <row r="106" spans="1:26" x14ac:dyDescent="0.25">
      <c r="A106" s="28" t="s">
        <v>186</v>
      </c>
      <c r="O106" s="28">
        <v>34</v>
      </c>
      <c r="T106" s="282">
        <f t="shared" si="6"/>
        <v>1</v>
      </c>
      <c r="U106" s="28">
        <v>1</v>
      </c>
      <c r="V106" s="422">
        <v>0</v>
      </c>
      <c r="W106" s="28">
        <v>2017</v>
      </c>
      <c r="X106" s="283">
        <v>2017</v>
      </c>
      <c r="Y106" s="424">
        <f t="shared" si="7"/>
        <v>34</v>
      </c>
      <c r="Z106" t="s">
        <v>386</v>
      </c>
    </row>
    <row r="107" spans="1:26" x14ac:dyDescent="0.25">
      <c r="A107" s="28" t="s">
        <v>184</v>
      </c>
      <c r="O107" s="28">
        <v>32</v>
      </c>
      <c r="T107" s="282">
        <f t="shared" si="6"/>
        <v>1</v>
      </c>
      <c r="U107" s="28">
        <v>1</v>
      </c>
      <c r="V107" s="422">
        <v>0</v>
      </c>
      <c r="W107" s="28">
        <v>2017</v>
      </c>
      <c r="X107" s="283">
        <v>2017</v>
      </c>
      <c r="Y107" s="424">
        <f t="shared" si="7"/>
        <v>32</v>
      </c>
      <c r="Z107" t="s">
        <v>383</v>
      </c>
    </row>
    <row r="108" spans="1:26" x14ac:dyDescent="0.25">
      <c r="A108" s="28" t="s">
        <v>187</v>
      </c>
      <c r="O108" s="28">
        <v>35</v>
      </c>
      <c r="T108" s="282">
        <f t="shared" si="6"/>
        <v>1</v>
      </c>
      <c r="U108" s="28">
        <v>1</v>
      </c>
      <c r="V108" s="422">
        <v>0</v>
      </c>
      <c r="W108" s="28">
        <v>2017</v>
      </c>
      <c r="X108" s="283">
        <v>2017</v>
      </c>
      <c r="Y108" s="424">
        <f t="shared" si="7"/>
        <v>35</v>
      </c>
      <c r="Z108" t="s">
        <v>385</v>
      </c>
    </row>
    <row r="109" spans="1:26" x14ac:dyDescent="0.25">
      <c r="A109" s="28" t="s">
        <v>171</v>
      </c>
      <c r="O109" s="28">
        <v>17</v>
      </c>
      <c r="T109" s="282">
        <f t="shared" si="6"/>
        <v>1</v>
      </c>
      <c r="U109" s="28">
        <v>1</v>
      </c>
      <c r="V109" s="422">
        <v>0</v>
      </c>
      <c r="W109" s="28">
        <v>2017</v>
      </c>
      <c r="X109" s="283">
        <v>2017</v>
      </c>
      <c r="Y109" s="424">
        <f t="shared" si="7"/>
        <v>17</v>
      </c>
      <c r="Z109" t="s">
        <v>393</v>
      </c>
    </row>
    <row r="110" spans="1:26" x14ac:dyDescent="0.25">
      <c r="A110" s="28" t="s">
        <v>175</v>
      </c>
      <c r="O110" s="28">
        <v>22</v>
      </c>
      <c r="T110" s="282">
        <f t="shared" si="6"/>
        <v>1</v>
      </c>
      <c r="U110" s="28">
        <v>1</v>
      </c>
      <c r="V110" s="422">
        <v>0</v>
      </c>
      <c r="W110" s="28">
        <v>2017</v>
      </c>
      <c r="X110" s="283">
        <v>2017</v>
      </c>
      <c r="Y110" s="424">
        <f t="shared" si="7"/>
        <v>22</v>
      </c>
      <c r="Z110" t="s">
        <v>382</v>
      </c>
    </row>
    <row r="111" spans="1:26" x14ac:dyDescent="0.25">
      <c r="A111" s="28" t="s">
        <v>185</v>
      </c>
      <c r="O111" s="28">
        <v>33</v>
      </c>
      <c r="T111" s="282">
        <f t="shared" si="6"/>
        <v>1</v>
      </c>
      <c r="U111" s="28">
        <v>1</v>
      </c>
      <c r="V111" s="422">
        <v>0</v>
      </c>
      <c r="W111" s="28">
        <v>2017</v>
      </c>
      <c r="X111" s="283">
        <v>2017</v>
      </c>
      <c r="Y111" s="424">
        <f t="shared" si="7"/>
        <v>33</v>
      </c>
      <c r="Z111" t="s">
        <v>386</v>
      </c>
    </row>
    <row r="112" spans="1:26" x14ac:dyDescent="0.25">
      <c r="A112" s="28" t="s">
        <v>324</v>
      </c>
      <c r="N112" s="28">
        <v>35</v>
      </c>
      <c r="T112" s="282">
        <f t="shared" si="6"/>
        <v>1</v>
      </c>
      <c r="U112" s="28">
        <v>1</v>
      </c>
      <c r="V112" s="422">
        <v>0</v>
      </c>
      <c r="W112" s="28">
        <v>2016</v>
      </c>
      <c r="X112" s="28">
        <v>2016</v>
      </c>
      <c r="Y112" s="424">
        <f t="shared" si="7"/>
        <v>35</v>
      </c>
      <c r="Z112" t="s">
        <v>381</v>
      </c>
    </row>
    <row r="113" spans="1:26" x14ac:dyDescent="0.25">
      <c r="A113" s="28" t="s">
        <v>325</v>
      </c>
      <c r="N113" s="28">
        <v>37</v>
      </c>
      <c r="T113" s="282">
        <f t="shared" si="6"/>
        <v>1</v>
      </c>
      <c r="U113" s="28">
        <v>1</v>
      </c>
      <c r="V113" s="422">
        <v>0</v>
      </c>
      <c r="W113" s="28">
        <v>2016</v>
      </c>
      <c r="X113" s="28">
        <v>2016</v>
      </c>
      <c r="Y113" s="424">
        <f t="shared" si="7"/>
        <v>37</v>
      </c>
      <c r="Z113" t="s">
        <v>377</v>
      </c>
    </row>
    <row r="114" spans="1:26" x14ac:dyDescent="0.25">
      <c r="A114" s="28" t="s">
        <v>326</v>
      </c>
      <c r="N114" s="28">
        <v>38</v>
      </c>
      <c r="T114" s="282">
        <f t="shared" si="6"/>
        <v>1</v>
      </c>
      <c r="U114" s="28">
        <v>1</v>
      </c>
      <c r="V114" s="422">
        <v>0</v>
      </c>
      <c r="W114" s="28">
        <v>2016</v>
      </c>
      <c r="X114" s="28">
        <v>2016</v>
      </c>
      <c r="Y114" s="424">
        <f t="shared" si="7"/>
        <v>38</v>
      </c>
      <c r="Z114" t="s">
        <v>381</v>
      </c>
    </row>
    <row r="115" spans="1:26" x14ac:dyDescent="0.25">
      <c r="A115" s="28" t="s">
        <v>163</v>
      </c>
      <c r="N115" s="28">
        <v>2</v>
      </c>
      <c r="T115" s="282">
        <f t="shared" si="6"/>
        <v>1</v>
      </c>
      <c r="U115" s="28">
        <v>1</v>
      </c>
      <c r="V115" s="422">
        <v>0</v>
      </c>
      <c r="W115" s="28">
        <v>2016</v>
      </c>
      <c r="X115" s="28">
        <v>2016</v>
      </c>
      <c r="Y115" s="424">
        <f t="shared" si="7"/>
        <v>2</v>
      </c>
      <c r="Z115" t="s">
        <v>387</v>
      </c>
    </row>
    <row r="116" spans="1:26" x14ac:dyDescent="0.25">
      <c r="A116" s="28" t="s">
        <v>323</v>
      </c>
      <c r="N116" s="28">
        <v>17</v>
      </c>
      <c r="T116" s="282">
        <f t="shared" si="6"/>
        <v>1</v>
      </c>
      <c r="U116" s="28">
        <v>1</v>
      </c>
      <c r="V116" s="422">
        <v>0</v>
      </c>
      <c r="W116" s="28">
        <v>2016</v>
      </c>
      <c r="X116" s="28">
        <v>2016</v>
      </c>
      <c r="Y116" s="424">
        <f t="shared" si="7"/>
        <v>17</v>
      </c>
      <c r="Z116" t="s">
        <v>377</v>
      </c>
    </row>
    <row r="117" spans="1:26" x14ac:dyDescent="0.25">
      <c r="A117" s="28" t="s">
        <v>320</v>
      </c>
      <c r="M117" s="28">
        <v>59</v>
      </c>
      <c r="T117" s="282">
        <f t="shared" si="6"/>
        <v>1</v>
      </c>
      <c r="U117" s="28">
        <v>1</v>
      </c>
      <c r="V117" s="422">
        <v>0</v>
      </c>
      <c r="W117" s="28">
        <v>2015</v>
      </c>
      <c r="X117" s="28">
        <v>2015</v>
      </c>
      <c r="Y117" s="424">
        <f t="shared" si="7"/>
        <v>59</v>
      </c>
      <c r="Z117" t="s">
        <v>378</v>
      </c>
    </row>
    <row r="118" spans="1:26" x14ac:dyDescent="0.25">
      <c r="A118" s="28" t="s">
        <v>306</v>
      </c>
      <c r="M118" s="28">
        <v>25</v>
      </c>
      <c r="T118" s="282">
        <f t="shared" si="6"/>
        <v>1</v>
      </c>
      <c r="U118" s="28">
        <v>1</v>
      </c>
      <c r="V118" s="422">
        <v>0</v>
      </c>
      <c r="W118" s="28">
        <v>2015</v>
      </c>
      <c r="X118" s="28">
        <v>2015</v>
      </c>
      <c r="Y118" s="424">
        <f t="shared" si="7"/>
        <v>25</v>
      </c>
      <c r="Z118" t="s">
        <v>378</v>
      </c>
    </row>
    <row r="119" spans="1:26" x14ac:dyDescent="0.25">
      <c r="A119" s="28" t="s">
        <v>311</v>
      </c>
      <c r="M119" s="28">
        <v>46</v>
      </c>
      <c r="T119" s="282">
        <f t="shared" si="6"/>
        <v>1</v>
      </c>
      <c r="U119" s="28">
        <v>1</v>
      </c>
      <c r="V119" s="422">
        <v>0</v>
      </c>
      <c r="W119" s="28">
        <v>2015</v>
      </c>
      <c r="X119" s="28">
        <v>2015</v>
      </c>
      <c r="Y119" s="424">
        <f t="shared" si="7"/>
        <v>46</v>
      </c>
      <c r="Z119" t="s">
        <v>378</v>
      </c>
    </row>
    <row r="120" spans="1:26" x14ac:dyDescent="0.25">
      <c r="A120" s="28" t="s">
        <v>310</v>
      </c>
      <c r="M120" s="28">
        <v>43</v>
      </c>
      <c r="T120" s="282">
        <f t="shared" si="6"/>
        <v>1</v>
      </c>
      <c r="U120" s="28">
        <v>1</v>
      </c>
      <c r="V120" s="422">
        <v>0</v>
      </c>
      <c r="W120" s="28">
        <v>2015</v>
      </c>
      <c r="X120" s="28">
        <v>2015</v>
      </c>
      <c r="Y120" s="424">
        <f t="shared" si="7"/>
        <v>43</v>
      </c>
      <c r="Z120" t="s">
        <v>378</v>
      </c>
    </row>
    <row r="121" spans="1:26" x14ac:dyDescent="0.25">
      <c r="A121" s="28" t="s">
        <v>307</v>
      </c>
      <c r="M121" s="28">
        <v>28</v>
      </c>
      <c r="T121" s="282">
        <f t="shared" si="6"/>
        <v>1</v>
      </c>
      <c r="U121" s="28">
        <v>1</v>
      </c>
      <c r="V121" s="422">
        <v>0</v>
      </c>
      <c r="W121" s="28">
        <v>2015</v>
      </c>
      <c r="X121" s="28">
        <v>2015</v>
      </c>
      <c r="Y121" s="424">
        <f t="shared" si="7"/>
        <v>28</v>
      </c>
      <c r="Z121" t="s">
        <v>378</v>
      </c>
    </row>
    <row r="122" spans="1:26" x14ac:dyDescent="0.25">
      <c r="A122" s="28" t="s">
        <v>308</v>
      </c>
      <c r="M122" s="28">
        <v>38</v>
      </c>
      <c r="T122" s="282">
        <f t="shared" si="6"/>
        <v>1</v>
      </c>
      <c r="U122" s="28">
        <v>1</v>
      </c>
      <c r="V122" s="422">
        <v>0</v>
      </c>
      <c r="W122" s="28">
        <v>2015</v>
      </c>
      <c r="X122" s="28">
        <v>2015</v>
      </c>
      <c r="Y122" s="424">
        <f t="shared" si="7"/>
        <v>38</v>
      </c>
      <c r="Z122" t="s">
        <v>378</v>
      </c>
    </row>
    <row r="123" spans="1:26" x14ac:dyDescent="0.25">
      <c r="A123" s="28" t="s">
        <v>314</v>
      </c>
      <c r="M123" s="28">
        <v>53</v>
      </c>
      <c r="T123" s="282">
        <f t="shared" si="6"/>
        <v>1</v>
      </c>
      <c r="U123" s="28">
        <v>1</v>
      </c>
      <c r="V123" s="422">
        <v>0</v>
      </c>
      <c r="W123" s="28">
        <v>2015</v>
      </c>
      <c r="X123" s="28">
        <v>2015</v>
      </c>
      <c r="Y123" s="424">
        <f t="shared" si="7"/>
        <v>53</v>
      </c>
      <c r="Z123" t="s">
        <v>565</v>
      </c>
    </row>
    <row r="124" spans="1:26" x14ac:dyDescent="0.25">
      <c r="A124" s="28" t="s">
        <v>315</v>
      </c>
      <c r="M124" s="28">
        <v>54</v>
      </c>
      <c r="T124" s="282">
        <f t="shared" si="6"/>
        <v>1</v>
      </c>
      <c r="U124" s="28">
        <v>1</v>
      </c>
      <c r="V124" s="422">
        <v>0</v>
      </c>
      <c r="W124" s="28">
        <v>2015</v>
      </c>
      <c r="X124" s="28">
        <v>2015</v>
      </c>
      <c r="Y124" s="424">
        <f t="shared" si="7"/>
        <v>54</v>
      </c>
      <c r="Z124" t="s">
        <v>378</v>
      </c>
    </row>
    <row r="125" spans="1:26" x14ac:dyDescent="0.25">
      <c r="A125" s="28" t="s">
        <v>316</v>
      </c>
      <c r="M125" s="28">
        <v>55</v>
      </c>
      <c r="T125" s="282">
        <f t="shared" si="6"/>
        <v>1</v>
      </c>
      <c r="U125" s="28">
        <v>1</v>
      </c>
      <c r="V125" s="422">
        <v>0</v>
      </c>
      <c r="W125" s="28">
        <v>2015</v>
      </c>
      <c r="X125" s="28">
        <v>2015</v>
      </c>
      <c r="Y125" s="424">
        <f t="shared" si="7"/>
        <v>55</v>
      </c>
      <c r="Z125" t="s">
        <v>565</v>
      </c>
    </row>
    <row r="126" spans="1:26" x14ac:dyDescent="0.25">
      <c r="A126" s="28" t="s">
        <v>309</v>
      </c>
      <c r="M126" s="28">
        <v>41</v>
      </c>
      <c r="T126" s="282">
        <f t="shared" si="6"/>
        <v>1</v>
      </c>
      <c r="U126" s="28">
        <v>1</v>
      </c>
      <c r="V126" s="422">
        <v>0</v>
      </c>
      <c r="W126" s="28">
        <v>2015</v>
      </c>
      <c r="X126" s="28">
        <v>2015</v>
      </c>
      <c r="Y126" s="424">
        <f t="shared" si="7"/>
        <v>41</v>
      </c>
      <c r="Z126" t="s">
        <v>379</v>
      </c>
    </row>
    <row r="127" spans="1:26" x14ac:dyDescent="0.25">
      <c r="A127" s="28" t="s">
        <v>317</v>
      </c>
      <c r="M127" s="28">
        <v>56</v>
      </c>
      <c r="T127" s="282">
        <f t="shared" si="6"/>
        <v>1</v>
      </c>
      <c r="U127" s="28">
        <v>1</v>
      </c>
      <c r="V127" s="422">
        <v>0</v>
      </c>
      <c r="W127" s="28">
        <v>2015</v>
      </c>
      <c r="X127" s="28">
        <v>2015</v>
      </c>
      <c r="Y127" s="424">
        <f t="shared" si="7"/>
        <v>56</v>
      </c>
      <c r="Z127" t="s">
        <v>378</v>
      </c>
    </row>
    <row r="128" spans="1:26" x14ac:dyDescent="0.25">
      <c r="A128" s="28" t="s">
        <v>319</v>
      </c>
      <c r="M128" s="28">
        <v>58</v>
      </c>
      <c r="T128" s="282">
        <f t="shared" si="6"/>
        <v>1</v>
      </c>
      <c r="U128" s="28">
        <v>1</v>
      </c>
      <c r="V128" s="422">
        <v>0</v>
      </c>
      <c r="W128" s="28">
        <v>2015</v>
      </c>
      <c r="X128" s="28">
        <v>2015</v>
      </c>
      <c r="Y128" s="424">
        <f t="shared" si="7"/>
        <v>58</v>
      </c>
      <c r="Z128" t="s">
        <v>565</v>
      </c>
    </row>
    <row r="129" spans="1:26" x14ac:dyDescent="0.25">
      <c r="A129" s="28" t="s">
        <v>297</v>
      </c>
      <c r="L129" s="28">
        <v>33</v>
      </c>
      <c r="T129" s="282">
        <f t="shared" si="6"/>
        <v>1</v>
      </c>
      <c r="U129" s="28">
        <v>1</v>
      </c>
      <c r="V129" s="422">
        <v>0</v>
      </c>
      <c r="W129" s="28">
        <v>2014</v>
      </c>
      <c r="X129" s="273">
        <v>2014</v>
      </c>
      <c r="Y129" s="424">
        <f t="shared" si="7"/>
        <v>33</v>
      </c>
      <c r="Z129" t="s">
        <v>379</v>
      </c>
    </row>
    <row r="130" spans="1:26" x14ac:dyDescent="0.25">
      <c r="A130" s="28" t="s">
        <v>296</v>
      </c>
      <c r="L130" s="28">
        <v>32</v>
      </c>
      <c r="T130" s="282">
        <f t="shared" ref="T130:T161" si="8">COUNT(B130:S130)</f>
        <v>1</v>
      </c>
      <c r="U130" s="28">
        <v>1</v>
      </c>
      <c r="V130" s="422">
        <v>0</v>
      </c>
      <c r="W130" s="28">
        <v>2014</v>
      </c>
      <c r="X130" s="273">
        <v>2014</v>
      </c>
      <c r="Y130" s="424">
        <f t="shared" ref="Y130:Y161" si="9">MIN(B130:S130)</f>
        <v>32</v>
      </c>
      <c r="Z130" t="s">
        <v>379</v>
      </c>
    </row>
    <row r="131" spans="1:26" x14ac:dyDescent="0.25">
      <c r="A131" s="28" t="s">
        <v>295</v>
      </c>
      <c r="L131" s="28">
        <v>23</v>
      </c>
      <c r="T131" s="282">
        <f t="shared" si="8"/>
        <v>1</v>
      </c>
      <c r="U131" s="28">
        <v>1</v>
      </c>
      <c r="V131" s="422">
        <v>0</v>
      </c>
      <c r="W131" s="28">
        <v>2014</v>
      </c>
      <c r="X131" s="273">
        <v>2014</v>
      </c>
      <c r="Y131" s="424">
        <f t="shared" si="9"/>
        <v>23</v>
      </c>
      <c r="Z131" t="s">
        <v>379</v>
      </c>
    </row>
    <row r="132" spans="1:26" x14ac:dyDescent="0.25">
      <c r="A132" s="28" t="s">
        <v>290</v>
      </c>
      <c r="K132" s="28">
        <v>33</v>
      </c>
      <c r="T132" s="282">
        <f t="shared" si="8"/>
        <v>1</v>
      </c>
      <c r="U132" s="28">
        <v>1</v>
      </c>
      <c r="V132" s="422">
        <v>0</v>
      </c>
      <c r="W132" s="28">
        <v>2013</v>
      </c>
      <c r="X132" s="28">
        <v>2013</v>
      </c>
      <c r="Y132" s="424">
        <f t="shared" si="9"/>
        <v>33</v>
      </c>
      <c r="Z132" t="s">
        <v>387</v>
      </c>
    </row>
    <row r="133" spans="1:26" x14ac:dyDescent="0.25">
      <c r="A133" s="28" t="s">
        <v>288</v>
      </c>
      <c r="K133" s="28">
        <v>30</v>
      </c>
      <c r="T133" s="282">
        <f t="shared" si="8"/>
        <v>1</v>
      </c>
      <c r="U133" s="28">
        <v>1</v>
      </c>
      <c r="V133" s="422">
        <v>0</v>
      </c>
      <c r="W133" s="28">
        <v>2013</v>
      </c>
      <c r="X133" s="28">
        <v>2013</v>
      </c>
      <c r="Y133" s="424">
        <f t="shared" si="9"/>
        <v>30</v>
      </c>
      <c r="Z133" t="s">
        <v>377</v>
      </c>
    </row>
    <row r="134" spans="1:26" x14ac:dyDescent="0.25">
      <c r="A134" s="28" t="s">
        <v>289</v>
      </c>
      <c r="K134" s="28">
        <v>31</v>
      </c>
      <c r="T134" s="282">
        <f t="shared" si="8"/>
        <v>1</v>
      </c>
      <c r="U134" s="28">
        <v>1</v>
      </c>
      <c r="V134" s="422">
        <v>0</v>
      </c>
      <c r="W134" s="28">
        <v>2013</v>
      </c>
      <c r="X134" s="28">
        <v>2013</v>
      </c>
      <c r="Y134" s="424">
        <f t="shared" si="9"/>
        <v>31</v>
      </c>
      <c r="Z134" t="s">
        <v>387</v>
      </c>
    </row>
    <row r="135" spans="1:26" x14ac:dyDescent="0.25">
      <c r="A135" s="28" t="s">
        <v>284</v>
      </c>
      <c r="K135" s="28">
        <v>23</v>
      </c>
      <c r="T135" s="282">
        <f t="shared" si="8"/>
        <v>1</v>
      </c>
      <c r="U135" s="28">
        <v>1</v>
      </c>
      <c r="V135" s="422">
        <v>0</v>
      </c>
      <c r="W135" s="28">
        <v>2013</v>
      </c>
      <c r="X135" s="28">
        <v>2013</v>
      </c>
      <c r="Y135" s="424">
        <f t="shared" si="9"/>
        <v>23</v>
      </c>
      <c r="Z135" t="s">
        <v>379</v>
      </c>
    </row>
    <row r="136" spans="1:26" x14ac:dyDescent="0.25">
      <c r="A136" s="28" t="s">
        <v>283</v>
      </c>
      <c r="K136" s="28">
        <v>16</v>
      </c>
      <c r="T136" s="282">
        <f t="shared" si="8"/>
        <v>1</v>
      </c>
      <c r="U136" s="28">
        <v>1</v>
      </c>
      <c r="V136" s="422">
        <v>0</v>
      </c>
      <c r="W136" s="28">
        <v>2013</v>
      </c>
      <c r="X136" s="28">
        <v>2013</v>
      </c>
      <c r="Y136" s="424">
        <f t="shared" si="9"/>
        <v>16</v>
      </c>
      <c r="Z136" t="s">
        <v>378</v>
      </c>
    </row>
    <row r="137" spans="1:26" x14ac:dyDescent="0.25">
      <c r="A137" s="28" t="s">
        <v>285</v>
      </c>
      <c r="K137" s="28">
        <v>25</v>
      </c>
      <c r="T137" s="282">
        <f t="shared" si="8"/>
        <v>1</v>
      </c>
      <c r="U137" s="28">
        <v>1</v>
      </c>
      <c r="V137" s="422">
        <v>0</v>
      </c>
      <c r="W137" s="28">
        <v>2013</v>
      </c>
      <c r="X137" s="28">
        <v>2013</v>
      </c>
      <c r="Y137" s="424">
        <f t="shared" si="9"/>
        <v>25</v>
      </c>
      <c r="Z137" t="s">
        <v>377</v>
      </c>
    </row>
    <row r="138" spans="1:26" x14ac:dyDescent="0.25">
      <c r="A138" s="28" t="s">
        <v>291</v>
      </c>
      <c r="K138" s="28">
        <v>35</v>
      </c>
      <c r="T138" s="282">
        <f t="shared" si="8"/>
        <v>1</v>
      </c>
      <c r="U138" s="28">
        <v>1</v>
      </c>
      <c r="V138" s="422">
        <v>0</v>
      </c>
      <c r="W138" s="28">
        <v>2013</v>
      </c>
      <c r="X138" s="28">
        <v>2013</v>
      </c>
      <c r="Y138" s="424">
        <f t="shared" si="9"/>
        <v>35</v>
      </c>
      <c r="Z138" t="s">
        <v>381</v>
      </c>
    </row>
    <row r="139" spans="1:26" x14ac:dyDescent="0.25">
      <c r="A139" s="28" t="s">
        <v>278</v>
      </c>
      <c r="J139" s="28">
        <v>31</v>
      </c>
      <c r="T139" s="282">
        <f t="shared" si="8"/>
        <v>1</v>
      </c>
      <c r="U139" s="28">
        <v>1</v>
      </c>
      <c r="V139" s="422">
        <v>0</v>
      </c>
      <c r="W139" s="28">
        <v>2012</v>
      </c>
      <c r="X139" s="28">
        <v>2012</v>
      </c>
      <c r="Y139" s="424">
        <f t="shared" si="9"/>
        <v>31</v>
      </c>
      <c r="Z139" t="s">
        <v>381</v>
      </c>
    </row>
    <row r="140" spans="1:26" x14ac:dyDescent="0.25">
      <c r="A140" s="28" t="s">
        <v>276</v>
      </c>
      <c r="J140" s="28">
        <v>24</v>
      </c>
      <c r="T140" s="282">
        <f t="shared" si="8"/>
        <v>1</v>
      </c>
      <c r="U140" s="28">
        <v>1</v>
      </c>
      <c r="V140" s="422">
        <v>0</v>
      </c>
      <c r="W140" s="28">
        <v>2012</v>
      </c>
      <c r="X140" s="28">
        <v>2012</v>
      </c>
      <c r="Y140" s="424">
        <f t="shared" si="9"/>
        <v>24</v>
      </c>
      <c r="Z140" t="s">
        <v>378</v>
      </c>
    </row>
    <row r="141" spans="1:26" x14ac:dyDescent="0.25">
      <c r="A141" s="28" t="s">
        <v>279</v>
      </c>
      <c r="J141" s="28">
        <v>32</v>
      </c>
      <c r="T141" s="282">
        <f t="shared" si="8"/>
        <v>1</v>
      </c>
      <c r="U141" s="28">
        <v>1</v>
      </c>
      <c r="V141" s="422">
        <v>0</v>
      </c>
      <c r="W141" s="28">
        <v>2012</v>
      </c>
      <c r="X141" s="28">
        <v>2012</v>
      </c>
      <c r="Y141" s="424">
        <f t="shared" si="9"/>
        <v>32</v>
      </c>
      <c r="Z141" t="s">
        <v>377</v>
      </c>
    </row>
    <row r="142" spans="1:26" x14ac:dyDescent="0.25">
      <c r="A142" s="28" t="s">
        <v>272</v>
      </c>
      <c r="I142" s="28">
        <v>18</v>
      </c>
      <c r="T142" s="282">
        <f t="shared" si="8"/>
        <v>1</v>
      </c>
      <c r="U142" s="28">
        <v>1</v>
      </c>
      <c r="V142" s="422">
        <v>0</v>
      </c>
      <c r="W142" s="28">
        <v>2011</v>
      </c>
      <c r="X142" s="28">
        <v>2011</v>
      </c>
      <c r="Y142" s="424">
        <f t="shared" si="9"/>
        <v>18</v>
      </c>
      <c r="Z142" t="s">
        <v>380</v>
      </c>
    </row>
    <row r="143" spans="1:26" x14ac:dyDescent="0.25">
      <c r="A143" s="28" t="s">
        <v>268</v>
      </c>
      <c r="I143" s="28">
        <v>11</v>
      </c>
      <c r="T143" s="282">
        <f t="shared" si="8"/>
        <v>1</v>
      </c>
      <c r="U143" s="28">
        <v>1</v>
      </c>
      <c r="V143" s="422">
        <v>0</v>
      </c>
      <c r="W143" s="28">
        <v>2011</v>
      </c>
      <c r="X143" s="28">
        <v>2011</v>
      </c>
      <c r="Y143" s="424">
        <f t="shared" si="9"/>
        <v>11</v>
      </c>
      <c r="Z143" t="s">
        <v>380</v>
      </c>
    </row>
    <row r="144" spans="1:26" x14ac:dyDescent="0.25">
      <c r="A144" s="28" t="s">
        <v>271</v>
      </c>
      <c r="I144" s="28">
        <v>16</v>
      </c>
      <c r="T144" s="282">
        <f t="shared" si="8"/>
        <v>1</v>
      </c>
      <c r="U144" s="28">
        <v>1</v>
      </c>
      <c r="V144" s="422">
        <v>0</v>
      </c>
      <c r="W144" s="28">
        <v>2011</v>
      </c>
      <c r="X144" s="28">
        <v>2011</v>
      </c>
      <c r="Y144" s="424">
        <f t="shared" si="9"/>
        <v>16</v>
      </c>
      <c r="Z144" t="s">
        <v>380</v>
      </c>
    </row>
    <row r="145" spans="1:26" x14ac:dyDescent="0.25">
      <c r="A145" s="28" t="s">
        <v>263</v>
      </c>
      <c r="H145" s="28">
        <v>32</v>
      </c>
      <c r="T145" s="282">
        <f t="shared" si="8"/>
        <v>1</v>
      </c>
      <c r="U145" s="28">
        <v>1</v>
      </c>
      <c r="V145" s="422">
        <v>0</v>
      </c>
      <c r="W145" s="28">
        <v>2010</v>
      </c>
      <c r="X145" s="28">
        <v>2010</v>
      </c>
      <c r="Y145" s="424">
        <f t="shared" si="9"/>
        <v>32</v>
      </c>
      <c r="Z145" t="s">
        <v>378</v>
      </c>
    </row>
    <row r="146" spans="1:26" x14ac:dyDescent="0.25">
      <c r="A146" s="28" t="s">
        <v>258</v>
      </c>
      <c r="H146" s="28">
        <v>26</v>
      </c>
      <c r="T146" s="282">
        <f t="shared" si="8"/>
        <v>1</v>
      </c>
      <c r="U146" s="28">
        <v>1</v>
      </c>
      <c r="V146" s="422">
        <v>0</v>
      </c>
      <c r="W146" s="28">
        <v>2010</v>
      </c>
      <c r="X146" s="28">
        <v>2010</v>
      </c>
      <c r="Y146" s="424">
        <f t="shared" si="9"/>
        <v>26</v>
      </c>
      <c r="Z146" t="s">
        <v>381</v>
      </c>
    </row>
    <row r="147" spans="1:26" x14ac:dyDescent="0.25">
      <c r="A147" s="28" t="s">
        <v>262</v>
      </c>
      <c r="H147" s="28">
        <v>31</v>
      </c>
      <c r="T147" s="282">
        <f t="shared" si="8"/>
        <v>1</v>
      </c>
      <c r="U147" s="28">
        <v>1</v>
      </c>
      <c r="V147" s="422">
        <v>0</v>
      </c>
      <c r="W147" s="28">
        <v>2010</v>
      </c>
      <c r="X147" s="28">
        <v>2010</v>
      </c>
      <c r="Y147" s="424">
        <f t="shared" si="9"/>
        <v>31</v>
      </c>
      <c r="Z147" t="s">
        <v>380</v>
      </c>
    </row>
    <row r="148" spans="1:26" x14ac:dyDescent="0.25">
      <c r="A148" s="28" t="s">
        <v>255</v>
      </c>
      <c r="H148" s="28">
        <v>19</v>
      </c>
      <c r="T148" s="282">
        <f t="shared" si="8"/>
        <v>1</v>
      </c>
      <c r="U148" s="28">
        <v>1</v>
      </c>
      <c r="V148" s="422">
        <v>0</v>
      </c>
      <c r="W148" s="28">
        <v>2010</v>
      </c>
      <c r="X148" s="28">
        <v>2010</v>
      </c>
      <c r="Y148" s="424">
        <f t="shared" si="9"/>
        <v>19</v>
      </c>
      <c r="Z148" t="s">
        <v>378</v>
      </c>
    </row>
    <row r="149" spans="1:26" x14ac:dyDescent="0.25">
      <c r="A149" s="28" t="s">
        <v>256</v>
      </c>
      <c r="H149" s="28">
        <v>20</v>
      </c>
      <c r="T149" s="282">
        <f t="shared" si="8"/>
        <v>1</v>
      </c>
      <c r="U149" s="28">
        <v>1</v>
      </c>
      <c r="V149" s="422">
        <v>0</v>
      </c>
      <c r="W149" s="28">
        <v>2010</v>
      </c>
      <c r="X149" s="28">
        <v>2010</v>
      </c>
      <c r="Y149" s="424">
        <f t="shared" si="9"/>
        <v>20</v>
      </c>
      <c r="Z149" t="s">
        <v>378</v>
      </c>
    </row>
    <row r="150" spans="1:26" x14ac:dyDescent="0.25">
      <c r="A150" s="28" t="s">
        <v>257</v>
      </c>
      <c r="H150" s="28">
        <v>24</v>
      </c>
      <c r="T150" s="282">
        <f t="shared" si="8"/>
        <v>1</v>
      </c>
      <c r="U150" s="28">
        <v>1</v>
      </c>
      <c r="V150" s="422">
        <v>0</v>
      </c>
      <c r="W150" s="28">
        <v>2010</v>
      </c>
      <c r="X150" s="28">
        <v>2010</v>
      </c>
      <c r="Y150" s="424">
        <f t="shared" si="9"/>
        <v>24</v>
      </c>
      <c r="Z150" t="s">
        <v>378</v>
      </c>
    </row>
    <row r="151" spans="1:26" x14ac:dyDescent="0.25">
      <c r="A151" s="28" t="s">
        <v>260</v>
      </c>
      <c r="H151" s="28">
        <v>29</v>
      </c>
      <c r="T151" s="282">
        <f t="shared" si="8"/>
        <v>1</v>
      </c>
      <c r="U151" s="28">
        <v>1</v>
      </c>
      <c r="V151" s="422">
        <v>0</v>
      </c>
      <c r="W151" s="28">
        <v>2010</v>
      </c>
      <c r="X151" s="28">
        <v>2010</v>
      </c>
      <c r="Y151" s="424">
        <f t="shared" si="9"/>
        <v>29</v>
      </c>
      <c r="Z151" t="s">
        <v>378</v>
      </c>
    </row>
    <row r="152" spans="1:26" x14ac:dyDescent="0.25">
      <c r="A152" s="28" t="s">
        <v>232</v>
      </c>
      <c r="G152" s="28">
        <v>11</v>
      </c>
      <c r="T152" s="282">
        <f t="shared" si="8"/>
        <v>1</v>
      </c>
      <c r="U152" s="28">
        <v>1</v>
      </c>
      <c r="V152" s="422">
        <v>0</v>
      </c>
      <c r="W152" s="28">
        <v>2009</v>
      </c>
      <c r="X152" s="28">
        <v>2009</v>
      </c>
      <c r="Y152" s="424">
        <f t="shared" si="9"/>
        <v>11</v>
      </c>
      <c r="Z152" t="s">
        <v>394</v>
      </c>
    </row>
    <row r="153" spans="1:26" x14ac:dyDescent="0.25">
      <c r="A153" s="28" t="s">
        <v>234</v>
      </c>
      <c r="G153" s="28">
        <v>24</v>
      </c>
      <c r="T153" s="282">
        <f t="shared" si="8"/>
        <v>1</v>
      </c>
      <c r="U153" s="28">
        <v>1</v>
      </c>
      <c r="V153" s="422">
        <v>0</v>
      </c>
      <c r="W153" s="28">
        <v>2009</v>
      </c>
      <c r="X153" s="28">
        <v>2009</v>
      </c>
      <c r="Y153" s="424">
        <f t="shared" si="9"/>
        <v>24</v>
      </c>
      <c r="Z153" t="s">
        <v>394</v>
      </c>
    </row>
    <row r="154" spans="1:26" x14ac:dyDescent="0.25">
      <c r="A154" s="28" t="s">
        <v>243</v>
      </c>
      <c r="G154" s="28">
        <v>46</v>
      </c>
      <c r="T154" s="282">
        <f t="shared" si="8"/>
        <v>1</v>
      </c>
      <c r="U154" s="28">
        <v>1</v>
      </c>
      <c r="V154" s="422">
        <v>0</v>
      </c>
      <c r="W154" s="28">
        <v>2009</v>
      </c>
      <c r="X154" s="28">
        <v>2009</v>
      </c>
      <c r="Y154" s="424">
        <f t="shared" si="9"/>
        <v>46</v>
      </c>
      <c r="Z154" t="s">
        <v>377</v>
      </c>
    </row>
    <row r="155" spans="1:26" x14ac:dyDescent="0.25">
      <c r="A155" s="28" t="s">
        <v>238</v>
      </c>
      <c r="G155" s="28">
        <v>36</v>
      </c>
      <c r="T155" s="282">
        <f t="shared" si="8"/>
        <v>1</v>
      </c>
      <c r="U155" s="28">
        <v>1</v>
      </c>
      <c r="V155" s="422">
        <v>0</v>
      </c>
      <c r="W155" s="28">
        <v>2009</v>
      </c>
      <c r="X155" s="28">
        <v>2009</v>
      </c>
      <c r="Y155" s="424">
        <f t="shared" si="9"/>
        <v>36</v>
      </c>
      <c r="Z155" t="s">
        <v>378</v>
      </c>
    </row>
    <row r="156" spans="1:26" x14ac:dyDescent="0.25">
      <c r="A156" s="28" t="s">
        <v>240</v>
      </c>
      <c r="G156" s="28">
        <v>43</v>
      </c>
      <c r="T156" s="282">
        <f t="shared" si="8"/>
        <v>1</v>
      </c>
      <c r="U156" s="28">
        <v>1</v>
      </c>
      <c r="V156" s="422">
        <v>0</v>
      </c>
      <c r="W156" s="28">
        <v>2009</v>
      </c>
      <c r="X156" s="28">
        <v>2009</v>
      </c>
      <c r="Y156" s="424">
        <f t="shared" si="9"/>
        <v>43</v>
      </c>
      <c r="Z156" t="s">
        <v>378</v>
      </c>
    </row>
    <row r="157" spans="1:26" x14ac:dyDescent="0.25">
      <c r="A157" s="28" t="s">
        <v>245</v>
      </c>
      <c r="G157" s="28">
        <v>50</v>
      </c>
      <c r="T157" s="282">
        <f t="shared" si="8"/>
        <v>1</v>
      </c>
      <c r="U157" s="28">
        <v>1</v>
      </c>
      <c r="V157" s="422">
        <v>0</v>
      </c>
      <c r="W157" s="28">
        <v>2009</v>
      </c>
      <c r="X157" s="28">
        <v>2009</v>
      </c>
      <c r="Y157" s="424">
        <f t="shared" si="9"/>
        <v>50</v>
      </c>
      <c r="Z157" t="s">
        <v>379</v>
      </c>
    </row>
    <row r="158" spans="1:26" x14ac:dyDescent="0.25">
      <c r="A158" s="28" t="s">
        <v>241</v>
      </c>
      <c r="G158" s="28">
        <v>44</v>
      </c>
      <c r="T158" s="282">
        <f t="shared" si="8"/>
        <v>1</v>
      </c>
      <c r="U158" s="28">
        <v>1</v>
      </c>
      <c r="V158" s="422">
        <v>0</v>
      </c>
      <c r="W158" s="28">
        <v>2009</v>
      </c>
      <c r="X158" s="28">
        <v>2009</v>
      </c>
      <c r="Y158" s="424">
        <f t="shared" si="9"/>
        <v>44</v>
      </c>
      <c r="Z158" t="s">
        <v>378</v>
      </c>
    </row>
    <row r="159" spans="1:26" x14ac:dyDescent="0.25">
      <c r="A159" s="28" t="s">
        <v>235</v>
      </c>
      <c r="G159" s="28">
        <v>26</v>
      </c>
      <c r="T159" s="282">
        <f t="shared" si="8"/>
        <v>1</v>
      </c>
      <c r="U159" s="28">
        <v>1</v>
      </c>
      <c r="V159" s="422">
        <v>0</v>
      </c>
      <c r="W159" s="28">
        <v>2009</v>
      </c>
      <c r="X159" s="28">
        <v>2009</v>
      </c>
      <c r="Y159" s="424">
        <f t="shared" si="9"/>
        <v>26</v>
      </c>
      <c r="Z159" t="s">
        <v>392</v>
      </c>
    </row>
    <row r="160" spans="1:26" x14ac:dyDescent="0.25">
      <c r="A160" s="28" t="s">
        <v>242</v>
      </c>
      <c r="G160" s="28">
        <v>45</v>
      </c>
      <c r="T160" s="282">
        <f t="shared" si="8"/>
        <v>1</v>
      </c>
      <c r="U160" s="28">
        <v>1</v>
      </c>
      <c r="V160" s="422">
        <v>0</v>
      </c>
      <c r="W160" s="28">
        <v>2009</v>
      </c>
      <c r="X160" s="28">
        <v>2009</v>
      </c>
      <c r="Y160" s="424">
        <f t="shared" si="9"/>
        <v>45</v>
      </c>
      <c r="Z160" t="s">
        <v>379</v>
      </c>
    </row>
    <row r="161" spans="1:26" x14ac:dyDescent="0.25">
      <c r="A161" s="28" t="s">
        <v>248</v>
      </c>
      <c r="G161" s="28">
        <v>54</v>
      </c>
      <c r="T161" s="282">
        <f t="shared" si="8"/>
        <v>1</v>
      </c>
      <c r="U161" s="28">
        <v>1</v>
      </c>
      <c r="V161" s="422">
        <v>0</v>
      </c>
      <c r="W161" s="28">
        <v>2009</v>
      </c>
      <c r="X161" s="28">
        <v>2009</v>
      </c>
      <c r="Y161" s="424">
        <f t="shared" si="9"/>
        <v>54</v>
      </c>
      <c r="Z161" t="s">
        <v>377</v>
      </c>
    </row>
    <row r="162" spans="1:26" x14ac:dyDescent="0.25">
      <c r="A162" s="28" t="s">
        <v>237</v>
      </c>
      <c r="G162" s="28">
        <v>34</v>
      </c>
      <c r="T162" s="282">
        <f t="shared" ref="T162:T193" si="10">COUNT(B162:S162)</f>
        <v>1</v>
      </c>
      <c r="U162" s="28">
        <v>1</v>
      </c>
      <c r="V162" s="422">
        <v>0</v>
      </c>
      <c r="W162" s="28">
        <v>2009</v>
      </c>
      <c r="X162" s="28">
        <v>2009</v>
      </c>
      <c r="Y162" s="424">
        <f t="shared" ref="Y162:Y183" si="11">MIN(B162:S162)</f>
        <v>34</v>
      </c>
      <c r="Z162" t="s">
        <v>394</v>
      </c>
    </row>
    <row r="163" spans="1:26" x14ac:dyDescent="0.25">
      <c r="A163" s="28" t="s">
        <v>244</v>
      </c>
      <c r="G163" s="28">
        <v>47</v>
      </c>
      <c r="T163" s="282">
        <f t="shared" si="10"/>
        <v>1</v>
      </c>
      <c r="U163" s="28">
        <v>1</v>
      </c>
      <c r="V163" s="422">
        <v>0</v>
      </c>
      <c r="W163" s="28">
        <v>2009</v>
      </c>
      <c r="X163" s="28">
        <v>2009</v>
      </c>
      <c r="Y163" s="424">
        <f t="shared" si="11"/>
        <v>47</v>
      </c>
      <c r="Z163" t="s">
        <v>379</v>
      </c>
    </row>
    <row r="164" spans="1:26" x14ac:dyDescent="0.25">
      <c r="A164" s="28" t="s">
        <v>239</v>
      </c>
      <c r="G164" s="28">
        <v>37</v>
      </c>
      <c r="T164" s="282">
        <f t="shared" si="10"/>
        <v>1</v>
      </c>
      <c r="U164" s="28">
        <v>1</v>
      </c>
      <c r="V164" s="422">
        <v>0</v>
      </c>
      <c r="W164" s="28">
        <v>2009</v>
      </c>
      <c r="X164" s="28">
        <v>2009</v>
      </c>
      <c r="Y164" s="424">
        <f t="shared" si="11"/>
        <v>37</v>
      </c>
      <c r="Z164" t="s">
        <v>378</v>
      </c>
    </row>
    <row r="165" spans="1:26" x14ac:dyDescent="0.25">
      <c r="A165" s="28" t="s">
        <v>225</v>
      </c>
      <c r="F165" s="28">
        <v>47</v>
      </c>
      <c r="T165" s="282">
        <f t="shared" si="10"/>
        <v>1</v>
      </c>
      <c r="U165" s="28">
        <v>1</v>
      </c>
      <c r="V165" s="422">
        <v>0</v>
      </c>
      <c r="W165" s="28">
        <v>2008</v>
      </c>
      <c r="X165" s="28">
        <v>2008</v>
      </c>
      <c r="Y165" s="424">
        <f t="shared" si="11"/>
        <v>47</v>
      </c>
      <c r="Z165" t="s">
        <v>378</v>
      </c>
    </row>
    <row r="166" spans="1:26" x14ac:dyDescent="0.25">
      <c r="A166" s="28" t="s">
        <v>221</v>
      </c>
      <c r="F166" s="28">
        <v>43</v>
      </c>
      <c r="T166" s="282">
        <f t="shared" si="10"/>
        <v>1</v>
      </c>
      <c r="U166" s="28">
        <v>1</v>
      </c>
      <c r="V166" s="422">
        <v>0</v>
      </c>
      <c r="W166" s="28">
        <v>2008</v>
      </c>
      <c r="X166" s="28">
        <v>2008</v>
      </c>
      <c r="Y166" s="424">
        <f t="shared" si="11"/>
        <v>43</v>
      </c>
      <c r="Z166" t="s">
        <v>390</v>
      </c>
    </row>
    <row r="167" spans="1:26" x14ac:dyDescent="0.25">
      <c r="A167" s="28" t="s">
        <v>210</v>
      </c>
      <c r="F167" s="28">
        <v>27</v>
      </c>
      <c r="T167" s="282">
        <f t="shared" si="10"/>
        <v>1</v>
      </c>
      <c r="U167" s="28">
        <v>1</v>
      </c>
      <c r="V167" s="422">
        <v>0</v>
      </c>
      <c r="W167" s="28">
        <v>2008</v>
      </c>
      <c r="X167" s="28">
        <v>2008</v>
      </c>
      <c r="Y167" s="424">
        <f t="shared" si="11"/>
        <v>27</v>
      </c>
      <c r="Z167" t="s">
        <v>390</v>
      </c>
    </row>
    <row r="168" spans="1:26" x14ac:dyDescent="0.25">
      <c r="A168" s="28" t="s">
        <v>212</v>
      </c>
      <c r="F168" s="28">
        <v>31</v>
      </c>
      <c r="T168" s="282">
        <f t="shared" si="10"/>
        <v>1</v>
      </c>
      <c r="U168" s="28">
        <v>1</v>
      </c>
      <c r="V168" s="422">
        <v>0</v>
      </c>
      <c r="W168" s="28">
        <v>2008</v>
      </c>
      <c r="X168" s="28">
        <v>2008</v>
      </c>
      <c r="Y168" s="424">
        <f t="shared" si="11"/>
        <v>31</v>
      </c>
      <c r="Z168" t="s">
        <v>377</v>
      </c>
    </row>
    <row r="169" spans="1:26" x14ac:dyDescent="0.25">
      <c r="A169" s="28" t="s">
        <v>218</v>
      </c>
      <c r="F169" s="28">
        <v>40</v>
      </c>
      <c r="T169" s="282">
        <f t="shared" si="10"/>
        <v>1</v>
      </c>
      <c r="U169" s="28">
        <v>1</v>
      </c>
      <c r="V169" s="422">
        <v>0</v>
      </c>
      <c r="W169" s="28">
        <v>2008</v>
      </c>
      <c r="X169" s="28">
        <v>2008</v>
      </c>
      <c r="Y169" s="424">
        <f t="shared" si="11"/>
        <v>40</v>
      </c>
      <c r="Z169" t="s">
        <v>377</v>
      </c>
    </row>
    <row r="170" spans="1:26" x14ac:dyDescent="0.25">
      <c r="A170" s="28" t="s">
        <v>211</v>
      </c>
      <c r="F170" s="28">
        <v>29</v>
      </c>
      <c r="T170" s="282">
        <f t="shared" si="10"/>
        <v>1</v>
      </c>
      <c r="U170" s="28">
        <v>1</v>
      </c>
      <c r="V170" s="422">
        <v>0</v>
      </c>
      <c r="W170" s="28">
        <v>2008</v>
      </c>
      <c r="X170" s="28">
        <v>2008</v>
      </c>
      <c r="Y170" s="424">
        <f t="shared" si="11"/>
        <v>29</v>
      </c>
      <c r="Z170" t="s">
        <v>390</v>
      </c>
    </row>
    <row r="171" spans="1:26" x14ac:dyDescent="0.25">
      <c r="A171" s="28" t="s">
        <v>208</v>
      </c>
      <c r="F171" s="28">
        <v>23</v>
      </c>
      <c r="T171" s="282">
        <f t="shared" si="10"/>
        <v>1</v>
      </c>
      <c r="U171" s="28">
        <v>1</v>
      </c>
      <c r="V171" s="422">
        <v>0</v>
      </c>
      <c r="W171" s="28">
        <v>2008</v>
      </c>
      <c r="X171" s="28">
        <v>2008</v>
      </c>
      <c r="Y171" s="424">
        <f t="shared" si="11"/>
        <v>23</v>
      </c>
      <c r="Z171" t="s">
        <v>378</v>
      </c>
    </row>
    <row r="172" spans="1:26" x14ac:dyDescent="0.25">
      <c r="A172" s="28" t="s">
        <v>219</v>
      </c>
      <c r="F172" s="28">
        <v>41</v>
      </c>
      <c r="T172" s="282">
        <f t="shared" si="10"/>
        <v>1</v>
      </c>
      <c r="U172" s="28">
        <v>1</v>
      </c>
      <c r="V172" s="422">
        <v>0</v>
      </c>
      <c r="W172" s="28">
        <v>2008</v>
      </c>
      <c r="X172" s="28">
        <v>2008</v>
      </c>
      <c r="Y172" s="424">
        <f t="shared" si="11"/>
        <v>41</v>
      </c>
      <c r="Z172" t="s">
        <v>379</v>
      </c>
    </row>
    <row r="173" spans="1:26" x14ac:dyDescent="0.25">
      <c r="A173" s="28" t="s">
        <v>207</v>
      </c>
      <c r="F173" s="28">
        <v>20</v>
      </c>
      <c r="T173" s="282">
        <f t="shared" si="10"/>
        <v>1</v>
      </c>
      <c r="U173" s="28">
        <v>1</v>
      </c>
      <c r="V173" s="422">
        <v>0</v>
      </c>
      <c r="W173" s="28">
        <v>2008</v>
      </c>
      <c r="X173" s="28">
        <v>2008</v>
      </c>
      <c r="Y173" s="424">
        <f t="shared" si="11"/>
        <v>20</v>
      </c>
      <c r="Z173" t="s">
        <v>393</v>
      </c>
    </row>
    <row r="174" spans="1:26" x14ac:dyDescent="0.25">
      <c r="A174" s="28" t="s">
        <v>223</v>
      </c>
      <c r="F174" s="28">
        <v>45</v>
      </c>
      <c r="T174" s="282">
        <f t="shared" si="10"/>
        <v>1</v>
      </c>
      <c r="U174" s="28">
        <v>1</v>
      </c>
      <c r="V174" s="422">
        <v>0</v>
      </c>
      <c r="W174" s="28">
        <v>2008</v>
      </c>
      <c r="X174" s="28">
        <v>2008</v>
      </c>
      <c r="Y174" s="424">
        <f t="shared" si="11"/>
        <v>45</v>
      </c>
      <c r="Z174" t="s">
        <v>390</v>
      </c>
    </row>
    <row r="175" spans="1:26" x14ac:dyDescent="0.25">
      <c r="A175" s="28" t="s">
        <v>216</v>
      </c>
      <c r="F175" s="28">
        <v>36</v>
      </c>
      <c r="T175" s="282">
        <f t="shared" si="10"/>
        <v>1</v>
      </c>
      <c r="U175" s="28">
        <v>1</v>
      </c>
      <c r="V175" s="422">
        <v>0</v>
      </c>
      <c r="W175" s="28">
        <v>2008</v>
      </c>
      <c r="X175" s="28">
        <v>2008</v>
      </c>
      <c r="Y175" s="424">
        <f t="shared" si="11"/>
        <v>36</v>
      </c>
      <c r="Z175" t="s">
        <v>378</v>
      </c>
    </row>
    <row r="176" spans="1:26" x14ac:dyDescent="0.25">
      <c r="A176" s="28" t="s">
        <v>101</v>
      </c>
      <c r="E176" s="28">
        <v>30</v>
      </c>
      <c r="T176" s="282">
        <f t="shared" si="10"/>
        <v>1</v>
      </c>
      <c r="U176" s="28">
        <v>1</v>
      </c>
      <c r="V176" s="422">
        <v>0</v>
      </c>
      <c r="W176" s="283">
        <v>2007</v>
      </c>
      <c r="X176" s="28">
        <v>2007</v>
      </c>
      <c r="Y176" s="424">
        <f t="shared" si="11"/>
        <v>30</v>
      </c>
      <c r="Z176" t="s">
        <v>378</v>
      </c>
    </row>
    <row r="177" spans="1:26" x14ac:dyDescent="0.25">
      <c r="A177" s="28" t="s">
        <v>98</v>
      </c>
      <c r="E177" s="28">
        <v>27</v>
      </c>
      <c r="T177" s="282">
        <f t="shared" si="10"/>
        <v>1</v>
      </c>
      <c r="U177" s="28">
        <v>1</v>
      </c>
      <c r="V177" s="422">
        <v>0</v>
      </c>
      <c r="W177" s="283">
        <v>2007</v>
      </c>
      <c r="X177" s="28">
        <v>2007</v>
      </c>
      <c r="Y177" s="424">
        <f t="shared" si="11"/>
        <v>27</v>
      </c>
      <c r="Z177" t="s">
        <v>389</v>
      </c>
    </row>
    <row r="178" spans="1:26" x14ac:dyDescent="0.25">
      <c r="A178" s="28" t="s">
        <v>99</v>
      </c>
      <c r="E178" s="28">
        <v>28</v>
      </c>
      <c r="T178" s="282">
        <f t="shared" si="10"/>
        <v>1</v>
      </c>
      <c r="U178" s="28">
        <v>1</v>
      </c>
      <c r="V178" s="422">
        <v>0</v>
      </c>
      <c r="W178" s="283">
        <v>2007</v>
      </c>
      <c r="X178" s="28">
        <v>2007</v>
      </c>
      <c r="Y178" s="424">
        <f t="shared" si="11"/>
        <v>28</v>
      </c>
      <c r="Z178" t="s">
        <v>389</v>
      </c>
    </row>
    <row r="179" spans="1:26" x14ac:dyDescent="0.25">
      <c r="A179" s="28" t="s">
        <v>86</v>
      </c>
      <c r="E179" s="28">
        <v>11</v>
      </c>
      <c r="T179" s="282">
        <f t="shared" si="10"/>
        <v>1</v>
      </c>
      <c r="U179" s="28">
        <v>1</v>
      </c>
      <c r="V179" s="422">
        <v>0</v>
      </c>
      <c r="W179" s="283">
        <v>2007</v>
      </c>
      <c r="X179" s="28">
        <v>2007</v>
      </c>
      <c r="Y179" s="424">
        <f t="shared" si="11"/>
        <v>11</v>
      </c>
      <c r="Z179" t="s">
        <v>377</v>
      </c>
    </row>
    <row r="180" spans="1:26" x14ac:dyDescent="0.25">
      <c r="A180" s="28" t="s">
        <v>103</v>
      </c>
      <c r="E180" s="28">
        <v>32</v>
      </c>
      <c r="T180" s="282">
        <f t="shared" si="10"/>
        <v>1</v>
      </c>
      <c r="U180" s="28">
        <v>1</v>
      </c>
      <c r="V180" s="422">
        <v>0</v>
      </c>
      <c r="W180" s="283">
        <v>2007</v>
      </c>
      <c r="X180" s="28">
        <v>2007</v>
      </c>
      <c r="Y180" s="424">
        <f t="shared" si="11"/>
        <v>32</v>
      </c>
      <c r="Z180" t="s">
        <v>377</v>
      </c>
    </row>
    <row r="181" spans="1:26" x14ac:dyDescent="0.25">
      <c r="A181" s="28" t="s">
        <v>63</v>
      </c>
      <c r="D181" s="28">
        <v>7</v>
      </c>
      <c r="T181" s="282">
        <f t="shared" si="10"/>
        <v>1</v>
      </c>
      <c r="U181" s="28">
        <v>1</v>
      </c>
      <c r="V181" s="422">
        <v>0</v>
      </c>
      <c r="W181" s="283">
        <v>2006</v>
      </c>
      <c r="X181" s="28">
        <v>2006</v>
      </c>
      <c r="Y181" s="424">
        <f t="shared" si="11"/>
        <v>7</v>
      </c>
      <c r="Z181" t="s">
        <v>389</v>
      </c>
    </row>
    <row r="182" spans="1:26" x14ac:dyDescent="0.25">
      <c r="A182" s="28" t="s">
        <v>40</v>
      </c>
      <c r="B182" s="28">
        <v>6</v>
      </c>
      <c r="T182" s="282">
        <f t="shared" si="10"/>
        <v>1</v>
      </c>
      <c r="U182" s="28">
        <v>1</v>
      </c>
      <c r="V182" s="422">
        <v>0</v>
      </c>
      <c r="W182" s="28">
        <v>2004</v>
      </c>
      <c r="X182" s="28">
        <v>2004</v>
      </c>
      <c r="Y182" s="424">
        <f t="shared" si="11"/>
        <v>6</v>
      </c>
      <c r="Z182" t="s">
        <v>377</v>
      </c>
    </row>
    <row r="183" spans="1:26" x14ac:dyDescent="0.25">
      <c r="A183" s="28" t="s">
        <v>39</v>
      </c>
      <c r="B183" s="28">
        <v>5</v>
      </c>
      <c r="T183" s="282">
        <f t="shared" si="10"/>
        <v>1</v>
      </c>
      <c r="U183" s="28">
        <v>1</v>
      </c>
      <c r="V183" s="422">
        <v>0</v>
      </c>
      <c r="W183" s="28">
        <v>2004</v>
      </c>
      <c r="X183" s="28">
        <v>2004</v>
      </c>
      <c r="Y183" s="424">
        <f t="shared" si="11"/>
        <v>5</v>
      </c>
      <c r="Z183" t="s">
        <v>377</v>
      </c>
    </row>
  </sheetData>
  <autoFilter ref="A1:Z183" xr:uid="{00000000-0009-0000-0000-00001E000000}">
    <sortState xmlns:xlrd2="http://schemas.microsoft.com/office/spreadsheetml/2017/richdata2" ref="A2:Z183">
      <sortCondition descending="1" ref="T1:T183"/>
    </sortState>
  </autoFilter>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O37"/>
  <sheetViews>
    <sheetView topLeftCell="A4" workbookViewId="0">
      <selection activeCell="J8" sqref="J8:M8"/>
    </sheetView>
  </sheetViews>
  <sheetFormatPr defaultRowHeight="13.2" x14ac:dyDescent="0.25"/>
  <cols>
    <col min="1" max="1" width="3.5546875" bestFit="1" customWidth="1"/>
    <col min="2" max="2" width="13.6640625" bestFit="1" customWidth="1"/>
    <col min="3" max="3" width="4" bestFit="1" customWidth="1"/>
    <col min="4" max="4" width="1.6640625" bestFit="1" customWidth="1"/>
    <col min="5" max="5" width="3.5546875" bestFit="1" customWidth="1"/>
    <col min="6" max="6" width="12" bestFit="1" customWidth="1"/>
    <col min="7" max="7" width="5" bestFit="1" customWidth="1"/>
    <col min="8" max="8" width="4.5546875" customWidth="1"/>
    <col min="9" max="9" width="3.5546875" bestFit="1" customWidth="1"/>
    <col min="10" max="10" width="13.6640625" bestFit="1" customWidth="1"/>
    <col min="11" max="11" width="7.33203125" bestFit="1" customWidth="1"/>
  </cols>
  <sheetData>
    <row r="1" spans="1:15" x14ac:dyDescent="0.25">
      <c r="A1" s="898" t="s">
        <v>353</v>
      </c>
      <c r="B1" s="899"/>
      <c r="C1" s="899"/>
      <c r="D1" s="899"/>
      <c r="E1" s="899"/>
      <c r="F1" s="899"/>
      <c r="G1" s="900"/>
      <c r="I1" s="898" t="s">
        <v>365</v>
      </c>
      <c r="J1" s="899"/>
      <c r="K1" s="900"/>
    </row>
    <row r="2" spans="1:15" x14ac:dyDescent="0.25">
      <c r="A2" s="287" t="s">
        <v>354</v>
      </c>
      <c r="B2" s="288" t="s">
        <v>80</v>
      </c>
      <c r="C2" s="289">
        <v>15</v>
      </c>
      <c r="D2" s="290" t="s">
        <v>1</v>
      </c>
      <c r="E2" s="291">
        <v>0</v>
      </c>
      <c r="F2" s="288" t="s">
        <v>318</v>
      </c>
      <c r="G2" s="292">
        <v>2016</v>
      </c>
      <c r="I2" s="287" t="s">
        <v>354</v>
      </c>
      <c r="J2" s="302" t="s">
        <v>80</v>
      </c>
      <c r="K2" s="303">
        <v>235</v>
      </c>
    </row>
    <row r="3" spans="1:15" x14ac:dyDescent="0.25">
      <c r="A3" s="287" t="s">
        <v>355</v>
      </c>
      <c r="B3" s="288" t="s">
        <v>59</v>
      </c>
      <c r="C3" s="289">
        <v>14</v>
      </c>
      <c r="D3" s="290" t="s">
        <v>1</v>
      </c>
      <c r="E3" s="291">
        <v>0</v>
      </c>
      <c r="F3" s="288" t="s">
        <v>356</v>
      </c>
      <c r="G3" s="292">
        <v>2009</v>
      </c>
      <c r="I3" s="287" t="s">
        <v>355</v>
      </c>
      <c r="J3" s="302" t="s">
        <v>37</v>
      </c>
      <c r="K3" s="303">
        <v>222</v>
      </c>
    </row>
    <row r="4" spans="1:15" x14ac:dyDescent="0.25">
      <c r="A4" s="287" t="s">
        <v>355</v>
      </c>
      <c r="B4" s="288" t="s">
        <v>83</v>
      </c>
      <c r="C4" s="289">
        <v>14</v>
      </c>
      <c r="D4" s="290" t="s">
        <v>1</v>
      </c>
      <c r="E4" s="291">
        <v>0</v>
      </c>
      <c r="F4" s="288" t="s">
        <v>357</v>
      </c>
      <c r="G4" s="292">
        <v>2015</v>
      </c>
      <c r="I4" s="287" t="s">
        <v>366</v>
      </c>
      <c r="J4" s="302" t="s">
        <v>61</v>
      </c>
      <c r="K4" s="303">
        <v>211</v>
      </c>
    </row>
    <row r="5" spans="1:15" x14ac:dyDescent="0.25">
      <c r="A5" s="287" t="s">
        <v>355</v>
      </c>
      <c r="B5" s="288" t="s">
        <v>61</v>
      </c>
      <c r="C5" s="289">
        <v>14</v>
      </c>
      <c r="D5" s="290" t="s">
        <v>1</v>
      </c>
      <c r="E5" s="291">
        <v>0</v>
      </c>
      <c r="F5" s="288" t="s">
        <v>318</v>
      </c>
      <c r="G5" s="292">
        <v>2016</v>
      </c>
      <c r="I5" s="287" t="s">
        <v>367</v>
      </c>
      <c r="J5" s="302" t="s">
        <v>59</v>
      </c>
      <c r="K5" s="303">
        <v>208</v>
      </c>
    </row>
    <row r="6" spans="1:15" x14ac:dyDescent="0.25">
      <c r="A6" s="287" t="s">
        <v>358</v>
      </c>
      <c r="B6" s="288" t="s">
        <v>359</v>
      </c>
      <c r="C6" s="289">
        <v>13</v>
      </c>
      <c r="D6" s="290" t="s">
        <v>1</v>
      </c>
      <c r="E6" s="291">
        <v>0</v>
      </c>
      <c r="F6" s="288" t="s">
        <v>356</v>
      </c>
      <c r="G6" s="292">
        <v>2009</v>
      </c>
      <c r="I6" s="287" t="s">
        <v>358</v>
      </c>
      <c r="J6" s="302" t="s">
        <v>94</v>
      </c>
      <c r="K6" s="303">
        <v>202</v>
      </c>
    </row>
    <row r="7" spans="1:15" x14ac:dyDescent="0.25">
      <c r="A7" s="287" t="s">
        <v>358</v>
      </c>
      <c r="B7" s="288" t="s">
        <v>80</v>
      </c>
      <c r="C7" s="289">
        <v>13</v>
      </c>
      <c r="D7" s="290" t="s">
        <v>1</v>
      </c>
      <c r="E7" s="291">
        <v>0</v>
      </c>
      <c r="F7" s="288" t="s">
        <v>318</v>
      </c>
      <c r="G7" s="292">
        <v>2016</v>
      </c>
      <c r="I7" s="287" t="s">
        <v>368</v>
      </c>
      <c r="J7" s="302" t="s">
        <v>110</v>
      </c>
      <c r="K7" s="303">
        <v>197</v>
      </c>
    </row>
    <row r="8" spans="1:15" x14ac:dyDescent="0.25">
      <c r="A8" s="293" t="s">
        <v>358</v>
      </c>
      <c r="B8" s="288" t="s">
        <v>61</v>
      </c>
      <c r="C8" s="289">
        <v>13</v>
      </c>
      <c r="D8" s="290" t="s">
        <v>1</v>
      </c>
      <c r="E8" s="291">
        <v>0</v>
      </c>
      <c r="F8" s="288" t="s">
        <v>318</v>
      </c>
      <c r="G8" s="292">
        <v>2016</v>
      </c>
      <c r="I8" s="287" t="s">
        <v>369</v>
      </c>
      <c r="J8" s="302" t="s">
        <v>85</v>
      </c>
      <c r="K8" s="303">
        <v>188</v>
      </c>
    </row>
    <row r="9" spans="1:15" x14ac:dyDescent="0.25">
      <c r="A9" s="287" t="s">
        <v>360</v>
      </c>
      <c r="B9" s="294" t="s">
        <v>80</v>
      </c>
      <c r="C9" s="295">
        <v>13</v>
      </c>
      <c r="D9" s="290" t="s">
        <v>1</v>
      </c>
      <c r="E9" s="291">
        <v>1</v>
      </c>
      <c r="F9" s="288" t="s">
        <v>84</v>
      </c>
      <c r="G9" s="292">
        <v>2009</v>
      </c>
      <c r="I9" s="287" t="s">
        <v>360</v>
      </c>
      <c r="J9" s="302" t="s">
        <v>132</v>
      </c>
      <c r="K9" s="303">
        <v>182</v>
      </c>
    </row>
    <row r="10" spans="1:15" x14ac:dyDescent="0.25">
      <c r="A10" s="287" t="s">
        <v>360</v>
      </c>
      <c r="B10" s="288" t="s">
        <v>361</v>
      </c>
      <c r="C10" s="289">
        <v>13</v>
      </c>
      <c r="D10" s="290" t="s">
        <v>1</v>
      </c>
      <c r="E10" s="291">
        <v>1</v>
      </c>
      <c r="F10" s="288" t="s">
        <v>362</v>
      </c>
      <c r="G10" s="292">
        <v>2013</v>
      </c>
      <c r="I10" s="287" t="s">
        <v>370</v>
      </c>
      <c r="J10" s="302" t="s">
        <v>156</v>
      </c>
      <c r="K10" s="303">
        <v>172</v>
      </c>
    </row>
    <row r="11" spans="1:15" ht="13.8" thickBot="1" x14ac:dyDescent="0.3">
      <c r="A11" s="296" t="s">
        <v>363</v>
      </c>
      <c r="B11" s="297" t="s">
        <v>110</v>
      </c>
      <c r="C11" s="298">
        <v>12</v>
      </c>
      <c r="D11" s="299" t="s">
        <v>1</v>
      </c>
      <c r="E11" s="300">
        <v>1</v>
      </c>
      <c r="F11" s="297" t="s">
        <v>364</v>
      </c>
      <c r="G11" s="301">
        <v>2011</v>
      </c>
      <c r="I11" s="287" t="s">
        <v>363</v>
      </c>
      <c r="J11" s="302" t="s">
        <v>126</v>
      </c>
      <c r="K11" s="306">
        <v>168</v>
      </c>
    </row>
    <row r="12" spans="1:15" ht="13.8" thickBot="1" x14ac:dyDescent="0.3">
      <c r="I12" s="296" t="s">
        <v>363</v>
      </c>
      <c r="J12" s="304" t="s">
        <v>83</v>
      </c>
      <c r="K12" s="305">
        <v>168</v>
      </c>
    </row>
    <row r="14" spans="1:15" ht="13.8" thickBot="1" x14ac:dyDescent="0.3"/>
    <row r="15" spans="1:15" x14ac:dyDescent="0.25">
      <c r="A15" s="898" t="s">
        <v>371</v>
      </c>
      <c r="B15" s="899"/>
      <c r="C15" s="900"/>
      <c r="E15" s="898" t="s">
        <v>372</v>
      </c>
      <c r="F15" s="899"/>
      <c r="G15" s="900"/>
      <c r="I15" s="898" t="s">
        <v>373</v>
      </c>
      <c r="J15" s="899"/>
      <c r="K15" s="900"/>
    </row>
    <row r="16" spans="1:15" x14ac:dyDescent="0.25">
      <c r="A16" s="287" t="s">
        <v>354</v>
      </c>
      <c r="B16" s="288" t="s">
        <v>80</v>
      </c>
      <c r="C16" s="303">
        <v>505</v>
      </c>
      <c r="E16" s="287" t="s">
        <v>354</v>
      </c>
      <c r="F16" s="288" t="s">
        <v>82</v>
      </c>
      <c r="G16" s="308">
        <v>2.7058823529411766</v>
      </c>
      <c r="I16" s="287" t="s">
        <v>354</v>
      </c>
      <c r="J16" s="288" t="s">
        <v>82</v>
      </c>
      <c r="K16" s="310">
        <v>0.88235294117647056</v>
      </c>
      <c r="M16" s="327"/>
      <c r="O16" s="328"/>
    </row>
    <row r="17" spans="1:15" x14ac:dyDescent="0.25">
      <c r="A17" s="287" t="s">
        <v>355</v>
      </c>
      <c r="B17" s="288" t="s">
        <v>59</v>
      </c>
      <c r="C17" s="303">
        <v>478</v>
      </c>
      <c r="E17" s="287" t="s">
        <v>355</v>
      </c>
      <c r="F17" s="288" t="s">
        <v>132</v>
      </c>
      <c r="G17" s="308">
        <v>2.4505494505494507</v>
      </c>
      <c r="I17" s="287" t="s">
        <v>355</v>
      </c>
      <c r="J17" s="288" t="s">
        <v>132</v>
      </c>
      <c r="K17" s="310">
        <v>0.78021978021978022</v>
      </c>
      <c r="M17" s="327"/>
      <c r="O17" s="328"/>
    </row>
    <row r="18" spans="1:15" x14ac:dyDescent="0.25">
      <c r="A18" s="287" t="s">
        <v>366</v>
      </c>
      <c r="B18" s="288" t="s">
        <v>132</v>
      </c>
      <c r="C18" s="303">
        <v>446</v>
      </c>
      <c r="E18" s="287" t="s">
        <v>366</v>
      </c>
      <c r="F18" s="288" t="s">
        <v>59</v>
      </c>
      <c r="G18" s="308">
        <v>2.3091787439613527</v>
      </c>
      <c r="I18" s="287" t="s">
        <v>366</v>
      </c>
      <c r="J18" s="288" t="s">
        <v>123</v>
      </c>
      <c r="K18" s="310">
        <v>0.72727272727272729</v>
      </c>
      <c r="M18" s="327"/>
      <c r="O18" s="328"/>
    </row>
    <row r="19" spans="1:15" x14ac:dyDescent="0.25">
      <c r="A19" s="287" t="s">
        <v>367</v>
      </c>
      <c r="B19" s="288" t="s">
        <v>110</v>
      </c>
      <c r="C19" s="303">
        <v>402</v>
      </c>
      <c r="E19" s="287" t="s">
        <v>367</v>
      </c>
      <c r="F19" s="288" t="s">
        <v>123</v>
      </c>
      <c r="G19" s="308">
        <v>2.25</v>
      </c>
      <c r="I19" s="287" t="s">
        <v>367</v>
      </c>
      <c r="J19" s="288" t="s">
        <v>59</v>
      </c>
      <c r="K19" s="311">
        <v>0.72463768115942029</v>
      </c>
      <c r="M19" s="327"/>
      <c r="O19" s="328"/>
    </row>
    <row r="20" spans="1:15" x14ac:dyDescent="0.25">
      <c r="A20" s="287" t="s">
        <v>358</v>
      </c>
      <c r="B20" s="288" t="s">
        <v>85</v>
      </c>
      <c r="C20" s="303">
        <v>391</v>
      </c>
      <c r="E20" s="287" t="s">
        <v>358</v>
      </c>
      <c r="F20" s="288" t="s">
        <v>139</v>
      </c>
      <c r="G20" s="308">
        <v>2.1833333333333331</v>
      </c>
      <c r="I20" s="287" t="s">
        <v>358</v>
      </c>
      <c r="J20" s="288" t="s">
        <v>163</v>
      </c>
      <c r="K20" s="310">
        <v>0.7</v>
      </c>
      <c r="M20" s="327"/>
      <c r="O20" s="328"/>
    </row>
    <row r="21" spans="1:15" x14ac:dyDescent="0.25">
      <c r="A21" s="287" t="s">
        <v>368</v>
      </c>
      <c r="B21" s="288" t="s">
        <v>94</v>
      </c>
      <c r="C21" s="303">
        <v>368</v>
      </c>
      <c r="E21" s="287" t="s">
        <v>368</v>
      </c>
      <c r="F21" s="288" t="s">
        <v>163</v>
      </c>
      <c r="G21" s="308">
        <v>2.1796875</v>
      </c>
      <c r="I21" s="287" t="s">
        <v>368</v>
      </c>
      <c r="J21" s="288" t="s">
        <v>80</v>
      </c>
      <c r="K21" s="310">
        <v>0.68085106382978722</v>
      </c>
      <c r="M21" s="327"/>
      <c r="O21" s="328"/>
    </row>
    <row r="22" spans="1:15" x14ac:dyDescent="0.25">
      <c r="A22" s="287" t="s">
        <v>369</v>
      </c>
      <c r="B22" s="288" t="s">
        <v>37</v>
      </c>
      <c r="C22" s="303">
        <v>364</v>
      </c>
      <c r="E22" s="287" t="s">
        <v>369</v>
      </c>
      <c r="F22" s="288" t="s">
        <v>80</v>
      </c>
      <c r="G22" s="308">
        <v>2.1666666666666665</v>
      </c>
      <c r="I22" s="287" t="s">
        <v>369</v>
      </c>
      <c r="J22" s="288" t="s">
        <v>139</v>
      </c>
      <c r="K22" s="310">
        <v>0.6796875</v>
      </c>
      <c r="M22" s="327"/>
      <c r="O22" s="328"/>
    </row>
    <row r="23" spans="1:15" x14ac:dyDescent="0.25">
      <c r="A23" s="287" t="s">
        <v>360</v>
      </c>
      <c r="B23" s="288" t="s">
        <v>126</v>
      </c>
      <c r="C23" s="303">
        <v>350</v>
      </c>
      <c r="E23" s="287" t="s">
        <v>360</v>
      </c>
      <c r="F23" s="288" t="s">
        <v>232</v>
      </c>
      <c r="G23" s="308">
        <v>2.1489361702127661</v>
      </c>
      <c r="I23" s="287" t="s">
        <v>360</v>
      </c>
      <c r="J23" s="288" t="s">
        <v>79</v>
      </c>
      <c r="K23" s="310">
        <v>0.66666666666666663</v>
      </c>
      <c r="M23" s="327"/>
      <c r="O23" s="328"/>
    </row>
    <row r="24" spans="1:15" x14ac:dyDescent="0.25">
      <c r="A24" s="287" t="s">
        <v>370</v>
      </c>
      <c r="B24" s="288" t="s">
        <v>83</v>
      </c>
      <c r="C24" s="303">
        <v>345</v>
      </c>
      <c r="E24" s="287" t="s">
        <v>370</v>
      </c>
      <c r="F24" s="288" t="s">
        <v>126</v>
      </c>
      <c r="G24" s="308">
        <v>2.125</v>
      </c>
      <c r="I24" s="287" t="s">
        <v>370</v>
      </c>
      <c r="J24" s="288" t="s">
        <v>126</v>
      </c>
      <c r="K24" s="310">
        <v>0.64880952380952384</v>
      </c>
      <c r="M24" s="327"/>
      <c r="O24" s="328"/>
    </row>
    <row r="25" spans="1:15" ht="13.8" thickBot="1" x14ac:dyDescent="0.3">
      <c r="A25" s="296" t="s">
        <v>363</v>
      </c>
      <c r="B25" s="297" t="s">
        <v>61</v>
      </c>
      <c r="C25" s="307">
        <v>303</v>
      </c>
      <c r="E25" s="296" t="s">
        <v>370</v>
      </c>
      <c r="F25" s="297" t="s">
        <v>79</v>
      </c>
      <c r="G25" s="309">
        <v>2.0833333333333335</v>
      </c>
      <c r="I25" s="296" t="s">
        <v>363</v>
      </c>
      <c r="J25" s="297" t="s">
        <v>85</v>
      </c>
      <c r="K25" s="312">
        <v>0.6436170212765957</v>
      </c>
      <c r="M25" s="327"/>
      <c r="O25" s="328"/>
    </row>
    <row r="26" spans="1:15" ht="13.8" thickBot="1" x14ac:dyDescent="0.3"/>
    <row r="27" spans="1:15" x14ac:dyDescent="0.25">
      <c r="A27" s="898" t="s">
        <v>374</v>
      </c>
      <c r="B27" s="899"/>
      <c r="C27" s="900"/>
      <c r="D27" s="314"/>
      <c r="E27" s="898" t="s">
        <v>375</v>
      </c>
      <c r="F27" s="899"/>
      <c r="G27" s="900"/>
      <c r="H27" s="314"/>
      <c r="I27" s="898" t="s">
        <v>376</v>
      </c>
      <c r="J27" s="899"/>
      <c r="K27" s="900"/>
    </row>
    <row r="28" spans="1:15" x14ac:dyDescent="0.25">
      <c r="A28" s="287" t="s">
        <v>354</v>
      </c>
      <c r="B28" s="288" t="s">
        <v>80</v>
      </c>
      <c r="C28" s="303">
        <v>823</v>
      </c>
      <c r="D28" s="313"/>
      <c r="E28" s="287" t="s">
        <v>354</v>
      </c>
      <c r="F28" s="288" t="s">
        <v>80</v>
      </c>
      <c r="G28" s="308">
        <v>3.5021276595744681</v>
      </c>
      <c r="H28" s="313"/>
      <c r="I28" s="287" t="s">
        <v>354</v>
      </c>
      <c r="J28" s="288" t="s">
        <v>132</v>
      </c>
      <c r="K28" s="308">
        <v>0.82417582417582413</v>
      </c>
      <c r="O28" s="326"/>
    </row>
    <row r="29" spans="1:15" x14ac:dyDescent="0.25">
      <c r="A29" s="287" t="s">
        <v>355</v>
      </c>
      <c r="B29" s="288" t="s">
        <v>59</v>
      </c>
      <c r="C29" s="303">
        <v>680</v>
      </c>
      <c r="D29" s="313"/>
      <c r="E29" s="287" t="s">
        <v>355</v>
      </c>
      <c r="F29" s="288" t="s">
        <v>82</v>
      </c>
      <c r="G29" s="308">
        <v>3.3823529411764706</v>
      </c>
      <c r="H29" s="313"/>
      <c r="I29" s="287" t="s">
        <v>355</v>
      </c>
      <c r="J29" s="288" t="s">
        <v>79</v>
      </c>
      <c r="K29" s="308">
        <v>0.8666666666666667</v>
      </c>
      <c r="O29" s="326"/>
    </row>
    <row r="30" spans="1:15" x14ac:dyDescent="0.25">
      <c r="A30" s="287" t="s">
        <v>366</v>
      </c>
      <c r="B30" s="288" t="s">
        <v>132</v>
      </c>
      <c r="C30" s="303">
        <v>567</v>
      </c>
      <c r="D30" s="313"/>
      <c r="E30" s="287" t="s">
        <v>366</v>
      </c>
      <c r="F30" s="288" t="s">
        <v>123</v>
      </c>
      <c r="G30" s="308">
        <v>3.3409090909090908</v>
      </c>
      <c r="H30" s="313"/>
      <c r="I30" s="287" t="s">
        <v>366</v>
      </c>
      <c r="J30" s="288" t="s">
        <v>82</v>
      </c>
      <c r="K30" s="308">
        <v>0.88235294117647056</v>
      </c>
      <c r="O30" s="326"/>
    </row>
    <row r="31" spans="1:15" x14ac:dyDescent="0.25">
      <c r="A31" s="287" t="s">
        <v>367</v>
      </c>
      <c r="B31" s="288" t="s">
        <v>110</v>
      </c>
      <c r="C31" s="303">
        <v>552</v>
      </c>
      <c r="D31" s="313"/>
      <c r="E31" s="287" t="s">
        <v>367</v>
      </c>
      <c r="F31" s="288" t="s">
        <v>59</v>
      </c>
      <c r="G31" s="308">
        <v>3.2960526315789473</v>
      </c>
      <c r="H31" s="313"/>
      <c r="I31" s="287" t="s">
        <v>367</v>
      </c>
      <c r="J31" s="288" t="s">
        <v>35</v>
      </c>
      <c r="K31" s="308">
        <v>0.95</v>
      </c>
      <c r="O31" s="326"/>
    </row>
    <row r="32" spans="1:15" x14ac:dyDescent="0.25">
      <c r="A32" s="287" t="s">
        <v>358</v>
      </c>
      <c r="B32" s="288" t="s">
        <v>85</v>
      </c>
      <c r="C32" s="303">
        <v>516</v>
      </c>
      <c r="D32" s="313"/>
      <c r="E32" s="287" t="s">
        <v>358</v>
      </c>
      <c r="F32" s="288" t="s">
        <v>119</v>
      </c>
      <c r="G32" s="308">
        <v>3.2850241545893719</v>
      </c>
      <c r="H32" s="313"/>
      <c r="I32" s="287" t="s">
        <v>358</v>
      </c>
      <c r="J32" s="288" t="s">
        <v>92</v>
      </c>
      <c r="K32" s="308">
        <v>1.0724637681159421</v>
      </c>
      <c r="O32" s="326"/>
    </row>
    <row r="33" spans="1:15" x14ac:dyDescent="0.25">
      <c r="A33" s="287" t="s">
        <v>368</v>
      </c>
      <c r="B33" s="288" t="s">
        <v>119</v>
      </c>
      <c r="C33" s="303">
        <v>501</v>
      </c>
      <c r="D33" s="313"/>
      <c r="E33" s="287" t="s">
        <v>368</v>
      </c>
      <c r="F33" s="288" t="s">
        <v>305</v>
      </c>
      <c r="G33" s="308">
        <v>3.125</v>
      </c>
      <c r="H33" s="313"/>
      <c r="I33" s="287" t="s">
        <v>368</v>
      </c>
      <c r="J33" s="288" t="s">
        <v>59</v>
      </c>
      <c r="K33" s="308">
        <v>1.0819672131147542</v>
      </c>
      <c r="O33" s="326"/>
    </row>
    <row r="34" spans="1:15" x14ac:dyDescent="0.25">
      <c r="A34" s="287" t="s">
        <v>369</v>
      </c>
      <c r="B34" s="288" t="s">
        <v>37</v>
      </c>
      <c r="C34" s="303">
        <v>471</v>
      </c>
      <c r="D34" s="313"/>
      <c r="E34" s="287" t="s">
        <v>369</v>
      </c>
      <c r="F34" s="288" t="s">
        <v>139</v>
      </c>
      <c r="G34" s="308">
        <v>3.1171875</v>
      </c>
      <c r="H34" s="313"/>
      <c r="I34" s="287" t="s">
        <v>369</v>
      </c>
      <c r="J34" s="288" t="s">
        <v>232</v>
      </c>
      <c r="K34" s="308">
        <v>1.125</v>
      </c>
      <c r="O34" s="326"/>
    </row>
    <row r="35" spans="1:15" x14ac:dyDescent="0.25">
      <c r="A35" s="287" t="s">
        <v>360</v>
      </c>
      <c r="B35" s="288" t="s">
        <v>83</v>
      </c>
      <c r="C35" s="303">
        <v>463</v>
      </c>
      <c r="D35" s="313"/>
      <c r="E35" s="287" t="s">
        <v>360</v>
      </c>
      <c r="F35" s="288" t="s">
        <v>132</v>
      </c>
      <c r="G35" s="308">
        <v>3.1153846153846154</v>
      </c>
      <c r="H35" s="313"/>
      <c r="I35" s="287" t="s">
        <v>369</v>
      </c>
      <c r="J35" s="288" t="s">
        <v>86</v>
      </c>
      <c r="K35" s="308">
        <v>1.125</v>
      </c>
      <c r="O35" s="326"/>
    </row>
    <row r="36" spans="1:15" x14ac:dyDescent="0.25">
      <c r="A36" s="287" t="s">
        <v>370</v>
      </c>
      <c r="B36" s="288" t="s">
        <v>61</v>
      </c>
      <c r="C36" s="303">
        <v>451</v>
      </c>
      <c r="D36" s="313"/>
      <c r="E36" s="287" t="s">
        <v>370</v>
      </c>
      <c r="F36" s="288" t="s">
        <v>79</v>
      </c>
      <c r="G36" s="308">
        <v>3.1</v>
      </c>
      <c r="H36" s="313"/>
      <c r="I36" s="287" t="s">
        <v>370</v>
      </c>
      <c r="J36" s="288" t="s">
        <v>110</v>
      </c>
      <c r="K36" s="308">
        <v>1.1776649746192893</v>
      </c>
      <c r="O36" s="326"/>
    </row>
    <row r="37" spans="1:15" ht="13.8" thickBot="1" x14ac:dyDescent="0.3">
      <c r="A37" s="296" t="s">
        <v>363</v>
      </c>
      <c r="B37" s="297" t="s">
        <v>126</v>
      </c>
      <c r="C37" s="307">
        <v>420</v>
      </c>
      <c r="D37" s="313"/>
      <c r="E37" s="296" t="s">
        <v>363</v>
      </c>
      <c r="F37" s="297" t="s">
        <v>253</v>
      </c>
      <c r="G37" s="309">
        <v>2.9249999999999998</v>
      </c>
      <c r="H37" s="313"/>
      <c r="I37" s="296" t="s">
        <v>363</v>
      </c>
      <c r="J37" s="297" t="s">
        <v>167</v>
      </c>
      <c r="K37" s="309">
        <v>1.2083333333333333</v>
      </c>
      <c r="O37" s="326"/>
    </row>
  </sheetData>
  <mergeCells count="8">
    <mergeCell ref="A27:C27"/>
    <mergeCell ref="E27:G27"/>
    <mergeCell ref="I27:K27"/>
    <mergeCell ref="A1:G1"/>
    <mergeCell ref="I1:K1"/>
    <mergeCell ref="A15:C15"/>
    <mergeCell ref="E15:G15"/>
    <mergeCell ref="I15:K1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03E0-083E-43F8-9F2D-5AB53EADC608}">
  <sheetPr>
    <tabColor rgb="FF92D050"/>
  </sheetPr>
  <dimension ref="A1:M186"/>
  <sheetViews>
    <sheetView topLeftCell="A144" workbookViewId="0">
      <selection activeCell="M1" sqref="M1:M182"/>
    </sheetView>
  </sheetViews>
  <sheetFormatPr defaultRowHeight="13.2" x14ac:dyDescent="0.25"/>
  <cols>
    <col min="1" max="1" width="14.5546875" bestFit="1" customWidth="1"/>
    <col min="3" max="3" width="10.21875" bestFit="1" customWidth="1"/>
    <col min="4" max="4" width="13.88671875" bestFit="1" customWidth="1"/>
    <col min="6" max="6" width="14.5546875" bestFit="1" customWidth="1"/>
    <col min="7" max="7" width="11.44140625" bestFit="1" customWidth="1"/>
  </cols>
  <sheetData>
    <row r="1" spans="1:13" x14ac:dyDescent="0.25">
      <c r="L1" t="s">
        <v>37</v>
      </c>
      <c r="M1" t="s">
        <v>377</v>
      </c>
    </row>
    <row r="2" spans="1:13" x14ac:dyDescent="0.25">
      <c r="F2" s="455" t="s">
        <v>703</v>
      </c>
      <c r="G2" t="s">
        <v>711</v>
      </c>
      <c r="L2" t="s">
        <v>61</v>
      </c>
      <c r="M2" t="s">
        <v>377</v>
      </c>
    </row>
    <row r="3" spans="1:13" x14ac:dyDescent="0.25">
      <c r="A3" s="455" t="s">
        <v>703</v>
      </c>
      <c r="F3" s="322" t="s">
        <v>232</v>
      </c>
      <c r="G3" s="456">
        <v>1</v>
      </c>
      <c r="I3" t="s">
        <v>232</v>
      </c>
      <c r="J3">
        <v>1</v>
      </c>
      <c r="L3" t="s">
        <v>80</v>
      </c>
      <c r="M3" t="s">
        <v>378</v>
      </c>
    </row>
    <row r="4" spans="1:13" x14ac:dyDescent="0.25">
      <c r="A4" s="322" t="s">
        <v>232</v>
      </c>
      <c r="C4" t="s">
        <v>232</v>
      </c>
      <c r="D4">
        <f>VLOOKUP(C4,$I$3:$J$184,2,)</f>
        <v>1</v>
      </c>
      <c r="F4" s="322" t="s">
        <v>263</v>
      </c>
      <c r="G4" s="456">
        <v>1</v>
      </c>
      <c r="I4" t="s">
        <v>263</v>
      </c>
      <c r="J4">
        <v>1</v>
      </c>
      <c r="L4" t="s">
        <v>94</v>
      </c>
      <c r="M4" t="s">
        <v>377</v>
      </c>
    </row>
    <row r="5" spans="1:13" x14ac:dyDescent="0.25">
      <c r="A5" s="322" t="s">
        <v>263</v>
      </c>
      <c r="C5" t="s">
        <v>263</v>
      </c>
      <c r="D5">
        <f t="shared" ref="D5:D68" si="0">VLOOKUP(C5,$I$3:$J$184,2,)</f>
        <v>1</v>
      </c>
      <c r="F5" s="322" t="s">
        <v>236</v>
      </c>
      <c r="G5" s="456">
        <v>1</v>
      </c>
      <c r="I5" t="s">
        <v>236</v>
      </c>
      <c r="J5">
        <v>1</v>
      </c>
      <c r="L5" t="s">
        <v>178</v>
      </c>
      <c r="M5" t="s">
        <v>377</v>
      </c>
    </row>
    <row r="6" spans="1:13" x14ac:dyDescent="0.25">
      <c r="A6" s="322" t="s">
        <v>236</v>
      </c>
      <c r="C6" t="s">
        <v>236</v>
      </c>
      <c r="D6">
        <f t="shared" si="0"/>
        <v>1</v>
      </c>
      <c r="F6" s="322" t="s">
        <v>290</v>
      </c>
      <c r="G6" s="456">
        <v>1</v>
      </c>
      <c r="I6" t="s">
        <v>290</v>
      </c>
      <c r="J6">
        <v>1</v>
      </c>
      <c r="L6" t="s">
        <v>110</v>
      </c>
      <c r="M6" t="s">
        <v>378</v>
      </c>
    </row>
    <row r="7" spans="1:13" x14ac:dyDescent="0.25">
      <c r="A7" s="322" t="s">
        <v>290</v>
      </c>
      <c r="C7" t="s">
        <v>290</v>
      </c>
      <c r="D7">
        <f t="shared" si="0"/>
        <v>1</v>
      </c>
      <c r="F7" s="322" t="s">
        <v>167</v>
      </c>
      <c r="G7" s="456">
        <v>1</v>
      </c>
      <c r="I7" t="s">
        <v>167</v>
      </c>
      <c r="J7">
        <v>1</v>
      </c>
      <c r="L7" t="s">
        <v>91</v>
      </c>
      <c r="M7" t="s">
        <v>378</v>
      </c>
    </row>
    <row r="8" spans="1:13" x14ac:dyDescent="0.25">
      <c r="A8" s="322" t="s">
        <v>167</v>
      </c>
      <c r="C8" t="s">
        <v>167</v>
      </c>
      <c r="D8">
        <f t="shared" si="0"/>
        <v>1</v>
      </c>
      <c r="F8" s="322" t="s">
        <v>246</v>
      </c>
      <c r="G8" s="456">
        <v>1</v>
      </c>
      <c r="I8" t="s">
        <v>246</v>
      </c>
      <c r="J8">
        <v>1</v>
      </c>
      <c r="L8" t="s">
        <v>156</v>
      </c>
      <c r="M8" t="s">
        <v>377</v>
      </c>
    </row>
    <row r="9" spans="1:13" x14ac:dyDescent="0.25">
      <c r="A9" s="322" t="s">
        <v>246</v>
      </c>
      <c r="C9" t="s">
        <v>246</v>
      </c>
      <c r="D9">
        <f t="shared" si="0"/>
        <v>1</v>
      </c>
      <c r="F9" s="322" t="s">
        <v>139</v>
      </c>
      <c r="G9" s="456">
        <v>1</v>
      </c>
      <c r="I9" t="s">
        <v>139</v>
      </c>
      <c r="J9">
        <v>1</v>
      </c>
      <c r="L9" t="s">
        <v>132</v>
      </c>
      <c r="M9" t="s">
        <v>378</v>
      </c>
    </row>
    <row r="10" spans="1:13" x14ac:dyDescent="0.25">
      <c r="A10" s="322" t="s">
        <v>139</v>
      </c>
      <c r="C10" t="s">
        <v>139</v>
      </c>
      <c r="D10">
        <f t="shared" si="0"/>
        <v>1</v>
      </c>
      <c r="F10" s="322" t="s">
        <v>151</v>
      </c>
      <c r="G10" s="456">
        <v>1</v>
      </c>
      <c r="I10" t="s">
        <v>151</v>
      </c>
      <c r="J10">
        <v>1</v>
      </c>
      <c r="L10" t="s">
        <v>174</v>
      </c>
      <c r="M10" t="s">
        <v>378</v>
      </c>
    </row>
    <row r="11" spans="1:13" x14ac:dyDescent="0.25">
      <c r="A11" s="322" t="s">
        <v>151</v>
      </c>
      <c r="C11" t="s">
        <v>151</v>
      </c>
      <c r="D11">
        <f t="shared" si="0"/>
        <v>1</v>
      </c>
      <c r="F11" s="322" t="s">
        <v>156</v>
      </c>
      <c r="G11" s="456">
        <v>1</v>
      </c>
      <c r="I11" t="s">
        <v>156</v>
      </c>
      <c r="J11">
        <v>1</v>
      </c>
      <c r="L11" t="s">
        <v>59</v>
      </c>
      <c r="M11" t="s">
        <v>377</v>
      </c>
    </row>
    <row r="12" spans="1:13" x14ac:dyDescent="0.25">
      <c r="A12" s="322" t="s">
        <v>156</v>
      </c>
      <c r="C12" t="s">
        <v>156</v>
      </c>
      <c r="D12">
        <f t="shared" si="0"/>
        <v>1</v>
      </c>
      <c r="F12" s="322" t="s">
        <v>640</v>
      </c>
      <c r="G12" s="456">
        <v>1</v>
      </c>
      <c r="I12" t="s">
        <v>640</v>
      </c>
      <c r="J12">
        <v>1</v>
      </c>
      <c r="L12" t="s">
        <v>83</v>
      </c>
      <c r="M12" t="s">
        <v>379</v>
      </c>
    </row>
    <row r="13" spans="1:13" x14ac:dyDescent="0.25">
      <c r="A13" s="322" t="s">
        <v>215</v>
      </c>
      <c r="C13" t="s">
        <v>215</v>
      </c>
      <c r="D13">
        <f t="shared" si="0"/>
        <v>1</v>
      </c>
      <c r="F13" s="322" t="s">
        <v>642</v>
      </c>
      <c r="G13" s="456">
        <v>1</v>
      </c>
      <c r="I13" t="s">
        <v>642</v>
      </c>
      <c r="J13">
        <v>1</v>
      </c>
      <c r="L13" t="s">
        <v>85</v>
      </c>
      <c r="M13" t="s">
        <v>380</v>
      </c>
    </row>
    <row r="14" spans="1:13" x14ac:dyDescent="0.25">
      <c r="A14" s="322" t="s">
        <v>305</v>
      </c>
      <c r="C14" t="s">
        <v>305</v>
      </c>
      <c r="D14">
        <f t="shared" si="0"/>
        <v>1</v>
      </c>
      <c r="F14" s="322" t="s">
        <v>215</v>
      </c>
      <c r="G14" s="456">
        <v>1</v>
      </c>
      <c r="I14" t="s">
        <v>215</v>
      </c>
      <c r="J14">
        <v>1</v>
      </c>
      <c r="L14" t="s">
        <v>172</v>
      </c>
      <c r="M14" t="s">
        <v>377</v>
      </c>
    </row>
    <row r="15" spans="1:13" x14ac:dyDescent="0.25">
      <c r="A15" s="322" t="s">
        <v>40</v>
      </c>
      <c r="C15" t="s">
        <v>40</v>
      </c>
      <c r="D15">
        <f t="shared" si="0"/>
        <v>1</v>
      </c>
      <c r="F15" s="322" t="s">
        <v>305</v>
      </c>
      <c r="G15" s="456">
        <v>1</v>
      </c>
      <c r="I15" t="s">
        <v>305</v>
      </c>
      <c r="J15">
        <v>1</v>
      </c>
      <c r="L15" t="s">
        <v>93</v>
      </c>
      <c r="M15" t="s">
        <v>378</v>
      </c>
    </row>
    <row r="16" spans="1:13" x14ac:dyDescent="0.25">
      <c r="A16" s="322" t="s">
        <v>132</v>
      </c>
      <c r="C16" t="s">
        <v>132</v>
      </c>
      <c r="D16">
        <f t="shared" si="0"/>
        <v>1</v>
      </c>
      <c r="F16" s="322" t="s">
        <v>649</v>
      </c>
      <c r="G16" s="456">
        <v>1</v>
      </c>
      <c r="I16" t="s">
        <v>649</v>
      </c>
      <c r="J16">
        <v>1</v>
      </c>
      <c r="L16" t="s">
        <v>119</v>
      </c>
      <c r="M16" t="s">
        <v>378</v>
      </c>
    </row>
    <row r="17" spans="1:13" x14ac:dyDescent="0.25">
      <c r="A17" s="322" t="s">
        <v>110</v>
      </c>
      <c r="C17" t="s">
        <v>110</v>
      </c>
      <c r="D17">
        <f t="shared" si="0"/>
        <v>1</v>
      </c>
      <c r="F17" s="322" t="s">
        <v>40</v>
      </c>
      <c r="G17" s="456">
        <v>1</v>
      </c>
      <c r="I17" t="s">
        <v>40</v>
      </c>
      <c r="J17">
        <v>1</v>
      </c>
      <c r="L17" t="s">
        <v>168</v>
      </c>
      <c r="M17" t="s">
        <v>379</v>
      </c>
    </row>
    <row r="18" spans="1:13" x14ac:dyDescent="0.25">
      <c r="A18" s="322" t="s">
        <v>318</v>
      </c>
      <c r="C18" t="s">
        <v>318</v>
      </c>
      <c r="D18">
        <f t="shared" si="0"/>
        <v>1</v>
      </c>
      <c r="F18" s="322" t="s">
        <v>641</v>
      </c>
      <c r="G18" s="456">
        <v>1</v>
      </c>
      <c r="I18" t="s">
        <v>641</v>
      </c>
      <c r="J18">
        <v>1</v>
      </c>
      <c r="L18" t="s">
        <v>126</v>
      </c>
      <c r="M18" t="s">
        <v>378</v>
      </c>
    </row>
    <row r="19" spans="1:13" x14ac:dyDescent="0.25">
      <c r="A19" s="322" t="s">
        <v>94</v>
      </c>
      <c r="C19" t="s">
        <v>94</v>
      </c>
      <c r="D19">
        <f t="shared" si="0"/>
        <v>1</v>
      </c>
      <c r="F19" s="322" t="s">
        <v>132</v>
      </c>
      <c r="G19" s="456">
        <v>1</v>
      </c>
      <c r="I19" t="s">
        <v>132</v>
      </c>
      <c r="J19">
        <v>1</v>
      </c>
      <c r="L19" t="s">
        <v>64</v>
      </c>
      <c r="M19" t="s">
        <v>381</v>
      </c>
    </row>
    <row r="20" spans="1:13" x14ac:dyDescent="0.25">
      <c r="A20" s="322" t="s">
        <v>169</v>
      </c>
      <c r="C20" t="s">
        <v>169</v>
      </c>
      <c r="D20">
        <f t="shared" si="0"/>
        <v>1</v>
      </c>
      <c r="F20" s="322" t="s">
        <v>110</v>
      </c>
      <c r="G20" s="456">
        <v>1</v>
      </c>
      <c r="I20" t="s">
        <v>110</v>
      </c>
      <c r="J20">
        <v>1</v>
      </c>
      <c r="L20" t="s">
        <v>151</v>
      </c>
      <c r="M20" t="s">
        <v>379</v>
      </c>
    </row>
    <row r="21" spans="1:13" x14ac:dyDescent="0.25">
      <c r="A21" s="322" t="s">
        <v>225</v>
      </c>
      <c r="C21" t="s">
        <v>225</v>
      </c>
      <c r="D21">
        <f t="shared" si="0"/>
        <v>1</v>
      </c>
      <c r="F21" s="322" t="s">
        <v>318</v>
      </c>
      <c r="G21" s="456">
        <v>1</v>
      </c>
      <c r="I21" t="s">
        <v>318</v>
      </c>
      <c r="J21">
        <v>1</v>
      </c>
      <c r="L21" t="s">
        <v>169</v>
      </c>
      <c r="M21" t="s">
        <v>382</v>
      </c>
    </row>
    <row r="22" spans="1:13" x14ac:dyDescent="0.25">
      <c r="A22" s="322" t="s">
        <v>39</v>
      </c>
      <c r="C22" t="s">
        <v>39</v>
      </c>
      <c r="D22">
        <f t="shared" si="0"/>
        <v>1</v>
      </c>
      <c r="F22" s="322" t="s">
        <v>94</v>
      </c>
      <c r="G22" s="456">
        <v>1</v>
      </c>
      <c r="I22" t="s">
        <v>94</v>
      </c>
      <c r="J22">
        <v>1</v>
      </c>
      <c r="L22" t="s">
        <v>180</v>
      </c>
      <c r="M22" t="s">
        <v>380</v>
      </c>
    </row>
    <row r="23" spans="1:13" x14ac:dyDescent="0.25">
      <c r="A23" s="322" t="s">
        <v>188</v>
      </c>
      <c r="C23" t="s">
        <v>188</v>
      </c>
      <c r="D23">
        <f t="shared" si="0"/>
        <v>1</v>
      </c>
      <c r="F23" s="322" t="s">
        <v>169</v>
      </c>
      <c r="G23" s="456">
        <v>1</v>
      </c>
      <c r="I23" t="s">
        <v>169</v>
      </c>
      <c r="J23">
        <v>1</v>
      </c>
      <c r="L23" t="s">
        <v>139</v>
      </c>
      <c r="M23" t="s">
        <v>383</v>
      </c>
    </row>
    <row r="24" spans="1:13" x14ac:dyDescent="0.25">
      <c r="A24" s="322" t="s">
        <v>258</v>
      </c>
      <c r="C24" t="s">
        <v>258</v>
      </c>
      <c r="D24">
        <f t="shared" si="0"/>
        <v>1</v>
      </c>
      <c r="F24" s="322" t="s">
        <v>225</v>
      </c>
      <c r="G24" s="456">
        <v>1</v>
      </c>
      <c r="I24" t="s">
        <v>225</v>
      </c>
      <c r="J24">
        <v>1</v>
      </c>
      <c r="L24" t="s">
        <v>95</v>
      </c>
      <c r="M24" t="s">
        <v>377</v>
      </c>
    </row>
    <row r="25" spans="1:13" x14ac:dyDescent="0.25">
      <c r="A25" s="322" t="s">
        <v>186</v>
      </c>
      <c r="C25" t="s">
        <v>186</v>
      </c>
      <c r="D25">
        <f t="shared" si="0"/>
        <v>1</v>
      </c>
      <c r="F25" s="322" t="s">
        <v>39</v>
      </c>
      <c r="G25" s="456">
        <v>1</v>
      </c>
      <c r="I25" t="s">
        <v>39</v>
      </c>
      <c r="J25">
        <v>1</v>
      </c>
      <c r="L25" t="s">
        <v>277</v>
      </c>
      <c r="M25" t="s">
        <v>381</v>
      </c>
    </row>
    <row r="26" spans="1:13" x14ac:dyDescent="0.25">
      <c r="A26" s="322" t="s">
        <v>262</v>
      </c>
      <c r="C26" t="s">
        <v>262</v>
      </c>
      <c r="D26">
        <f t="shared" si="0"/>
        <v>1</v>
      </c>
      <c r="F26" s="322" t="s">
        <v>188</v>
      </c>
      <c r="G26" s="456">
        <v>1</v>
      </c>
      <c r="I26" t="s">
        <v>188</v>
      </c>
      <c r="J26">
        <v>1</v>
      </c>
      <c r="L26" t="s">
        <v>170</v>
      </c>
      <c r="M26" t="s">
        <v>378</v>
      </c>
    </row>
    <row r="27" spans="1:13" x14ac:dyDescent="0.25">
      <c r="A27" s="322" t="s">
        <v>272</v>
      </c>
      <c r="C27" t="s">
        <v>272</v>
      </c>
      <c r="D27">
        <f t="shared" si="0"/>
        <v>1</v>
      </c>
      <c r="F27" s="322" t="s">
        <v>258</v>
      </c>
      <c r="G27" s="456">
        <v>1</v>
      </c>
      <c r="I27" t="s">
        <v>258</v>
      </c>
      <c r="J27">
        <v>1</v>
      </c>
      <c r="L27" t="s">
        <v>38</v>
      </c>
      <c r="M27" t="s">
        <v>377</v>
      </c>
    </row>
    <row r="28" spans="1:13" x14ac:dyDescent="0.25">
      <c r="A28" s="322" t="s">
        <v>320</v>
      </c>
      <c r="C28" t="s">
        <v>320</v>
      </c>
      <c r="D28">
        <f t="shared" si="0"/>
        <v>1</v>
      </c>
      <c r="F28" s="322" t="s">
        <v>186</v>
      </c>
      <c r="G28" s="456">
        <v>1</v>
      </c>
      <c r="I28" t="s">
        <v>186</v>
      </c>
      <c r="J28">
        <v>1</v>
      </c>
      <c r="L28" t="s">
        <v>36</v>
      </c>
      <c r="M28" t="s">
        <v>377</v>
      </c>
    </row>
    <row r="29" spans="1:13" x14ac:dyDescent="0.25">
      <c r="A29" s="322" t="s">
        <v>170</v>
      </c>
      <c r="C29" t="s">
        <v>170</v>
      </c>
      <c r="D29">
        <f t="shared" si="0"/>
        <v>1</v>
      </c>
      <c r="F29" s="322" t="s">
        <v>262</v>
      </c>
      <c r="G29" s="456">
        <v>1</v>
      </c>
      <c r="I29" t="s">
        <v>262</v>
      </c>
      <c r="J29">
        <v>1</v>
      </c>
      <c r="L29" t="s">
        <v>280</v>
      </c>
      <c r="M29" t="s">
        <v>377</v>
      </c>
    </row>
    <row r="30" spans="1:13" x14ac:dyDescent="0.25">
      <c r="A30" s="322" t="s">
        <v>324</v>
      </c>
      <c r="C30" t="s">
        <v>324</v>
      </c>
      <c r="D30">
        <f t="shared" si="0"/>
        <v>1</v>
      </c>
      <c r="F30" s="322" t="s">
        <v>272</v>
      </c>
      <c r="G30" s="456">
        <v>1</v>
      </c>
      <c r="I30" t="s">
        <v>272</v>
      </c>
      <c r="J30">
        <v>1</v>
      </c>
      <c r="L30" t="s">
        <v>182</v>
      </c>
      <c r="M30" t="s">
        <v>379</v>
      </c>
    </row>
    <row r="31" spans="1:13" x14ac:dyDescent="0.25">
      <c r="A31" s="322" t="s">
        <v>102</v>
      </c>
      <c r="C31" t="s">
        <v>102</v>
      </c>
      <c r="D31">
        <f t="shared" si="0"/>
        <v>1</v>
      </c>
      <c r="F31" s="322" t="s">
        <v>320</v>
      </c>
      <c r="G31" s="456">
        <v>1</v>
      </c>
      <c r="I31" t="s">
        <v>320</v>
      </c>
      <c r="J31">
        <v>1</v>
      </c>
      <c r="L31" t="s">
        <v>183</v>
      </c>
      <c r="M31" t="s">
        <v>379</v>
      </c>
    </row>
    <row r="32" spans="1:13" x14ac:dyDescent="0.25">
      <c r="A32" s="322" t="s">
        <v>82</v>
      </c>
      <c r="C32" t="s">
        <v>82</v>
      </c>
      <c r="D32">
        <f t="shared" si="0"/>
        <v>1</v>
      </c>
      <c r="F32" s="322" t="s">
        <v>170</v>
      </c>
      <c r="G32" s="456">
        <v>1</v>
      </c>
      <c r="I32" t="s">
        <v>170</v>
      </c>
      <c r="J32">
        <v>1</v>
      </c>
      <c r="L32" t="s">
        <v>173</v>
      </c>
      <c r="M32" t="s">
        <v>379</v>
      </c>
    </row>
    <row r="33" spans="1:13" x14ac:dyDescent="0.25">
      <c r="A33" s="322" t="s">
        <v>222</v>
      </c>
      <c r="C33" t="s">
        <v>222</v>
      </c>
      <c r="D33">
        <f t="shared" si="0"/>
        <v>1</v>
      </c>
      <c r="F33" s="322" t="s">
        <v>324</v>
      </c>
      <c r="G33" s="456">
        <v>1</v>
      </c>
      <c r="I33" t="s">
        <v>324</v>
      </c>
      <c r="J33">
        <v>1</v>
      </c>
      <c r="L33" t="s">
        <v>286</v>
      </c>
      <c r="M33" t="s">
        <v>377</v>
      </c>
    </row>
    <row r="34" spans="1:13" x14ac:dyDescent="0.25">
      <c r="A34" s="322" t="s">
        <v>221</v>
      </c>
      <c r="C34" t="s">
        <v>221</v>
      </c>
      <c r="D34">
        <f t="shared" si="0"/>
        <v>1</v>
      </c>
      <c r="F34" s="322" t="s">
        <v>102</v>
      </c>
      <c r="G34" s="456">
        <v>1</v>
      </c>
      <c r="I34" t="s">
        <v>102</v>
      </c>
      <c r="J34">
        <v>1</v>
      </c>
      <c r="L34" t="s">
        <v>294</v>
      </c>
      <c r="M34" t="s">
        <v>379</v>
      </c>
    </row>
    <row r="35" spans="1:13" x14ac:dyDescent="0.25">
      <c r="A35" s="322" t="s">
        <v>189</v>
      </c>
      <c r="C35" t="s">
        <v>189</v>
      </c>
      <c r="D35">
        <f t="shared" si="0"/>
        <v>1</v>
      </c>
      <c r="F35" s="322" t="s">
        <v>82</v>
      </c>
      <c r="G35" s="456">
        <v>1</v>
      </c>
      <c r="I35" t="s">
        <v>82</v>
      </c>
      <c r="J35">
        <v>1</v>
      </c>
      <c r="L35" t="s">
        <v>205</v>
      </c>
      <c r="M35" t="s">
        <v>378</v>
      </c>
    </row>
    <row r="36" spans="1:13" x14ac:dyDescent="0.25">
      <c r="A36" s="322" t="s">
        <v>180</v>
      </c>
      <c r="C36" t="s">
        <v>180</v>
      </c>
      <c r="D36">
        <f t="shared" si="0"/>
        <v>1</v>
      </c>
      <c r="F36" s="322" t="s">
        <v>222</v>
      </c>
      <c r="G36" s="456">
        <v>1</v>
      </c>
      <c r="I36" t="s">
        <v>222</v>
      </c>
      <c r="J36">
        <v>1</v>
      </c>
      <c r="L36" t="s">
        <v>312</v>
      </c>
      <c r="M36" t="s">
        <v>377</v>
      </c>
    </row>
    <row r="37" spans="1:13" x14ac:dyDescent="0.25">
      <c r="A37" s="322" t="s">
        <v>306</v>
      </c>
      <c r="C37" t="s">
        <v>306</v>
      </c>
      <c r="D37">
        <f t="shared" si="0"/>
        <v>1</v>
      </c>
      <c r="F37" s="322" t="s">
        <v>221</v>
      </c>
      <c r="G37" s="456">
        <v>1</v>
      </c>
      <c r="I37" t="s">
        <v>221</v>
      </c>
      <c r="J37">
        <v>1</v>
      </c>
      <c r="L37" t="s">
        <v>176</v>
      </c>
      <c r="M37" t="s">
        <v>378</v>
      </c>
    </row>
    <row r="38" spans="1:13" x14ac:dyDescent="0.25">
      <c r="A38" s="322" t="s">
        <v>269</v>
      </c>
      <c r="C38" t="s">
        <v>269</v>
      </c>
      <c r="D38">
        <f t="shared" si="0"/>
        <v>1</v>
      </c>
      <c r="F38" s="322" t="s">
        <v>189</v>
      </c>
      <c r="G38" s="456">
        <v>1</v>
      </c>
      <c r="I38" t="s">
        <v>189</v>
      </c>
      <c r="J38">
        <v>1</v>
      </c>
      <c r="L38" t="s">
        <v>179</v>
      </c>
      <c r="M38" t="s">
        <v>378</v>
      </c>
    </row>
    <row r="39" spans="1:13" x14ac:dyDescent="0.25">
      <c r="A39" s="322" t="s">
        <v>91</v>
      </c>
      <c r="C39" t="s">
        <v>91</v>
      </c>
      <c r="D39">
        <f t="shared" si="0"/>
        <v>1</v>
      </c>
      <c r="F39" s="322" t="s">
        <v>650</v>
      </c>
      <c r="G39" s="456">
        <v>1</v>
      </c>
      <c r="I39" t="s">
        <v>650</v>
      </c>
      <c r="J39">
        <v>1</v>
      </c>
      <c r="L39" t="s">
        <v>287</v>
      </c>
      <c r="M39" t="s">
        <v>384</v>
      </c>
    </row>
    <row r="40" spans="1:13" x14ac:dyDescent="0.25">
      <c r="A40" s="322" t="s">
        <v>83</v>
      </c>
      <c r="C40" t="s">
        <v>83</v>
      </c>
      <c r="D40">
        <f t="shared" si="0"/>
        <v>1</v>
      </c>
      <c r="F40" s="322" t="s">
        <v>180</v>
      </c>
      <c r="G40" s="456">
        <v>1</v>
      </c>
      <c r="I40" t="s">
        <v>180</v>
      </c>
      <c r="J40">
        <v>1</v>
      </c>
      <c r="L40" t="s">
        <v>275</v>
      </c>
      <c r="M40" t="s">
        <v>389</v>
      </c>
    </row>
    <row r="41" spans="1:13" x14ac:dyDescent="0.25">
      <c r="A41" s="322" t="s">
        <v>297</v>
      </c>
      <c r="C41" t="s">
        <v>297</v>
      </c>
      <c r="D41">
        <f t="shared" si="0"/>
        <v>1</v>
      </c>
      <c r="F41" s="322" t="s">
        <v>306</v>
      </c>
      <c r="G41" s="456">
        <v>1</v>
      </c>
      <c r="I41" t="s">
        <v>306</v>
      </c>
      <c r="J41">
        <v>1</v>
      </c>
      <c r="L41" t="s">
        <v>97</v>
      </c>
      <c r="M41" t="s">
        <v>377</v>
      </c>
    </row>
    <row r="42" spans="1:13" x14ac:dyDescent="0.25">
      <c r="A42" s="322" t="s">
        <v>177</v>
      </c>
      <c r="C42" t="s">
        <v>177</v>
      </c>
      <c r="D42">
        <f t="shared" si="0"/>
        <v>1</v>
      </c>
      <c r="F42" s="322" t="s">
        <v>269</v>
      </c>
      <c r="G42" s="456">
        <v>1</v>
      </c>
      <c r="I42" t="s">
        <v>269</v>
      </c>
      <c r="J42">
        <v>1</v>
      </c>
      <c r="L42" t="s">
        <v>220</v>
      </c>
      <c r="M42" t="s">
        <v>383</v>
      </c>
    </row>
    <row r="43" spans="1:13" x14ac:dyDescent="0.25">
      <c r="A43" s="322" t="s">
        <v>93</v>
      </c>
      <c r="C43" t="s">
        <v>93</v>
      </c>
      <c r="D43">
        <f t="shared" si="0"/>
        <v>1</v>
      </c>
      <c r="F43" s="322" t="s">
        <v>91</v>
      </c>
      <c r="G43" s="456">
        <v>1</v>
      </c>
      <c r="I43" t="s">
        <v>91</v>
      </c>
      <c r="J43">
        <v>1</v>
      </c>
      <c r="L43" t="s">
        <v>96</v>
      </c>
      <c r="M43" t="s">
        <v>391</v>
      </c>
    </row>
    <row r="44" spans="1:13" x14ac:dyDescent="0.25">
      <c r="A44" s="322" t="s">
        <v>234</v>
      </c>
      <c r="C44" t="s">
        <v>234</v>
      </c>
      <c r="D44">
        <f t="shared" si="0"/>
        <v>1</v>
      </c>
      <c r="F44" s="322" t="s">
        <v>83</v>
      </c>
      <c r="G44" s="456">
        <v>1</v>
      </c>
      <c r="I44" t="s">
        <v>83</v>
      </c>
      <c r="J44">
        <v>1</v>
      </c>
      <c r="L44" t="s">
        <v>231</v>
      </c>
      <c r="M44" t="s">
        <v>378</v>
      </c>
    </row>
    <row r="45" spans="1:13" x14ac:dyDescent="0.25">
      <c r="A45" s="322" t="s">
        <v>182</v>
      </c>
      <c r="C45" t="s">
        <v>182</v>
      </c>
      <c r="D45">
        <f t="shared" si="0"/>
        <v>1</v>
      </c>
      <c r="F45" s="322" t="s">
        <v>297</v>
      </c>
      <c r="G45" s="456">
        <v>1</v>
      </c>
      <c r="I45" t="s">
        <v>297</v>
      </c>
      <c r="J45">
        <v>1</v>
      </c>
      <c r="L45" t="s">
        <v>224</v>
      </c>
      <c r="M45" t="s">
        <v>378</v>
      </c>
    </row>
    <row r="46" spans="1:13" x14ac:dyDescent="0.25">
      <c r="A46" s="322" t="s">
        <v>60</v>
      </c>
      <c r="C46" t="s">
        <v>60</v>
      </c>
      <c r="D46">
        <f t="shared" si="0"/>
        <v>1</v>
      </c>
      <c r="F46" s="322" t="s">
        <v>177</v>
      </c>
      <c r="G46" s="456">
        <v>1</v>
      </c>
      <c r="I46" t="s">
        <v>177</v>
      </c>
      <c r="J46">
        <v>1</v>
      </c>
      <c r="L46" t="s">
        <v>62</v>
      </c>
      <c r="M46" t="s">
        <v>381</v>
      </c>
    </row>
    <row r="47" spans="1:13" x14ac:dyDescent="0.25">
      <c r="A47" s="322" t="s">
        <v>37</v>
      </c>
      <c r="C47" t="s">
        <v>37</v>
      </c>
      <c r="D47">
        <f t="shared" si="0"/>
        <v>1</v>
      </c>
      <c r="F47" s="322" t="s">
        <v>648</v>
      </c>
      <c r="G47" s="456">
        <v>1</v>
      </c>
      <c r="I47" t="s">
        <v>648</v>
      </c>
      <c r="J47">
        <v>1</v>
      </c>
      <c r="L47" t="s">
        <v>181</v>
      </c>
      <c r="M47" t="s">
        <v>378</v>
      </c>
    </row>
    <row r="48" spans="1:13" x14ac:dyDescent="0.25">
      <c r="A48" s="322" t="s">
        <v>87</v>
      </c>
      <c r="C48" t="s">
        <v>87</v>
      </c>
      <c r="D48">
        <f t="shared" si="0"/>
        <v>1</v>
      </c>
      <c r="F48" s="322" t="s">
        <v>93</v>
      </c>
      <c r="G48" s="456">
        <v>1</v>
      </c>
      <c r="I48" t="s">
        <v>93</v>
      </c>
      <c r="J48">
        <v>1</v>
      </c>
      <c r="L48" t="s">
        <v>84</v>
      </c>
      <c r="M48" t="s">
        <v>390</v>
      </c>
    </row>
    <row r="49" spans="1:13" x14ac:dyDescent="0.25">
      <c r="A49" s="322" t="s">
        <v>184</v>
      </c>
      <c r="C49" t="s">
        <v>184</v>
      </c>
      <c r="D49">
        <f t="shared" si="0"/>
        <v>1</v>
      </c>
      <c r="F49" s="322" t="s">
        <v>652</v>
      </c>
      <c r="G49" s="456">
        <v>1</v>
      </c>
      <c r="I49" t="s">
        <v>652</v>
      </c>
      <c r="J49">
        <v>1</v>
      </c>
      <c r="L49" t="s">
        <v>79</v>
      </c>
      <c r="M49" t="s">
        <v>387</v>
      </c>
    </row>
    <row r="50" spans="1:13" x14ac:dyDescent="0.25">
      <c r="A50" s="322" t="s">
        <v>288</v>
      </c>
      <c r="C50" t="s">
        <v>288</v>
      </c>
      <c r="D50">
        <f t="shared" si="0"/>
        <v>1</v>
      </c>
      <c r="F50" s="322" t="s">
        <v>234</v>
      </c>
      <c r="G50" s="456">
        <v>1</v>
      </c>
      <c r="I50" t="s">
        <v>234</v>
      </c>
      <c r="J50">
        <v>1</v>
      </c>
      <c r="L50" t="s">
        <v>92</v>
      </c>
      <c r="M50" t="s">
        <v>387</v>
      </c>
    </row>
    <row r="51" spans="1:13" x14ac:dyDescent="0.25">
      <c r="A51" s="322" t="s">
        <v>243</v>
      </c>
      <c r="C51" t="s">
        <v>243</v>
      </c>
      <c r="D51">
        <f t="shared" si="0"/>
        <v>1</v>
      </c>
      <c r="F51" s="322" t="s">
        <v>182</v>
      </c>
      <c r="G51" s="456">
        <v>1</v>
      </c>
      <c r="I51" t="s">
        <v>182</v>
      </c>
      <c r="J51">
        <v>1</v>
      </c>
      <c r="L51" t="s">
        <v>90</v>
      </c>
      <c r="M51" t="s">
        <v>390</v>
      </c>
    </row>
    <row r="52" spans="1:13" x14ac:dyDescent="0.25">
      <c r="A52" s="322" t="s">
        <v>183</v>
      </c>
      <c r="C52" t="s">
        <v>183</v>
      </c>
      <c r="D52">
        <f t="shared" si="0"/>
        <v>1</v>
      </c>
      <c r="F52" s="322" t="s">
        <v>60</v>
      </c>
      <c r="G52" s="456">
        <v>1</v>
      </c>
      <c r="I52" t="s">
        <v>60</v>
      </c>
      <c r="J52">
        <v>1</v>
      </c>
      <c r="L52" t="s">
        <v>81</v>
      </c>
      <c r="M52" t="s">
        <v>387</v>
      </c>
    </row>
    <row r="53" spans="1:13" x14ac:dyDescent="0.25">
      <c r="A53" s="322" t="s">
        <v>176</v>
      </c>
      <c r="C53" t="s">
        <v>176</v>
      </c>
      <c r="D53">
        <f t="shared" si="0"/>
        <v>1</v>
      </c>
      <c r="F53" s="322" t="s">
        <v>37</v>
      </c>
      <c r="G53" s="456">
        <v>1</v>
      </c>
      <c r="I53" t="s">
        <v>37</v>
      </c>
      <c r="J53">
        <v>1</v>
      </c>
      <c r="L53" t="s">
        <v>41</v>
      </c>
      <c r="M53" t="s">
        <v>377</v>
      </c>
    </row>
    <row r="54" spans="1:13" x14ac:dyDescent="0.25">
      <c r="A54" s="322" t="s">
        <v>238</v>
      </c>
      <c r="C54" t="s">
        <v>238</v>
      </c>
      <c r="D54">
        <f t="shared" si="0"/>
        <v>1</v>
      </c>
      <c r="F54" s="322" t="s">
        <v>87</v>
      </c>
      <c r="G54" s="456">
        <v>1</v>
      </c>
      <c r="I54" t="s">
        <v>87</v>
      </c>
      <c r="J54">
        <v>1</v>
      </c>
      <c r="L54" t="s">
        <v>270</v>
      </c>
      <c r="M54" t="s">
        <v>380</v>
      </c>
    </row>
    <row r="55" spans="1:13" x14ac:dyDescent="0.25">
      <c r="A55" s="322" t="s">
        <v>210</v>
      </c>
      <c r="C55" t="s">
        <v>210</v>
      </c>
      <c r="D55">
        <f t="shared" si="0"/>
        <v>1</v>
      </c>
      <c r="F55" s="322" t="s">
        <v>627</v>
      </c>
      <c r="G55" s="456">
        <v>1</v>
      </c>
      <c r="I55" t="s">
        <v>627</v>
      </c>
      <c r="J55">
        <v>1</v>
      </c>
      <c r="L55" t="s">
        <v>100</v>
      </c>
      <c r="M55" t="s">
        <v>378</v>
      </c>
    </row>
    <row r="56" spans="1:13" x14ac:dyDescent="0.25">
      <c r="A56" s="322" t="s">
        <v>287</v>
      </c>
      <c r="C56" t="s">
        <v>287</v>
      </c>
      <c r="D56">
        <f t="shared" si="0"/>
        <v>1</v>
      </c>
      <c r="F56" s="322" t="s">
        <v>184</v>
      </c>
      <c r="G56" s="456">
        <v>1</v>
      </c>
      <c r="I56" t="s">
        <v>184</v>
      </c>
      <c r="J56">
        <v>1</v>
      </c>
      <c r="L56" t="s">
        <v>217</v>
      </c>
      <c r="M56" t="s">
        <v>380</v>
      </c>
    </row>
    <row r="57" spans="1:13" x14ac:dyDescent="0.25">
      <c r="A57" s="322" t="s">
        <v>119</v>
      </c>
      <c r="C57" t="s">
        <v>119</v>
      </c>
      <c r="D57">
        <f t="shared" si="0"/>
        <v>1</v>
      </c>
      <c r="F57" s="322" t="s">
        <v>288</v>
      </c>
      <c r="G57" s="456">
        <v>1</v>
      </c>
      <c r="I57" t="s">
        <v>288</v>
      </c>
      <c r="J57">
        <v>1</v>
      </c>
      <c r="L57" t="s">
        <v>131</v>
      </c>
      <c r="M57" t="s">
        <v>382</v>
      </c>
    </row>
    <row r="58" spans="1:13" x14ac:dyDescent="0.25">
      <c r="A58" s="322" t="s">
        <v>179</v>
      </c>
      <c r="C58" t="s">
        <v>179</v>
      </c>
      <c r="D58">
        <f t="shared" si="0"/>
        <v>1</v>
      </c>
      <c r="F58" s="322" t="s">
        <v>243</v>
      </c>
      <c r="G58" s="456">
        <v>1</v>
      </c>
      <c r="I58" t="s">
        <v>243</v>
      </c>
      <c r="J58">
        <v>1</v>
      </c>
      <c r="L58" t="s">
        <v>233</v>
      </c>
      <c r="M58" t="s">
        <v>379</v>
      </c>
    </row>
    <row r="59" spans="1:13" x14ac:dyDescent="0.25">
      <c r="A59" s="322" t="s">
        <v>289</v>
      </c>
      <c r="C59" t="s">
        <v>289</v>
      </c>
      <c r="D59">
        <f t="shared" si="0"/>
        <v>1</v>
      </c>
      <c r="F59" s="322" t="s">
        <v>183</v>
      </c>
      <c r="G59" s="456">
        <v>1</v>
      </c>
      <c r="I59" t="s">
        <v>183</v>
      </c>
      <c r="J59">
        <v>1</v>
      </c>
      <c r="L59" t="s">
        <v>318</v>
      </c>
      <c r="M59" t="s">
        <v>381</v>
      </c>
    </row>
    <row r="60" spans="1:13" x14ac:dyDescent="0.25">
      <c r="A60" s="322" t="s">
        <v>84</v>
      </c>
      <c r="C60" t="s">
        <v>84</v>
      </c>
      <c r="D60">
        <f t="shared" si="0"/>
        <v>1</v>
      </c>
      <c r="F60" s="322" t="s">
        <v>176</v>
      </c>
      <c r="G60" s="456">
        <v>1</v>
      </c>
      <c r="I60" t="s">
        <v>176</v>
      </c>
      <c r="J60">
        <v>1</v>
      </c>
      <c r="L60" t="s">
        <v>313</v>
      </c>
      <c r="M60" t="s">
        <v>377</v>
      </c>
    </row>
    <row r="61" spans="1:13" x14ac:dyDescent="0.25">
      <c r="A61" s="322" t="s">
        <v>296</v>
      </c>
      <c r="C61" t="s">
        <v>296</v>
      </c>
      <c r="D61">
        <f t="shared" si="0"/>
        <v>1</v>
      </c>
      <c r="F61" s="322" t="s">
        <v>238</v>
      </c>
      <c r="G61" s="456">
        <v>1</v>
      </c>
      <c r="I61" t="s">
        <v>238</v>
      </c>
      <c r="J61">
        <v>1</v>
      </c>
      <c r="L61" t="s">
        <v>254</v>
      </c>
      <c r="M61" t="s">
        <v>378</v>
      </c>
    </row>
    <row r="62" spans="1:13" x14ac:dyDescent="0.25">
      <c r="A62" s="322" t="s">
        <v>187</v>
      </c>
      <c r="C62" t="s">
        <v>187</v>
      </c>
      <c r="D62">
        <f t="shared" si="0"/>
        <v>1</v>
      </c>
      <c r="F62" s="322" t="s">
        <v>210</v>
      </c>
      <c r="G62" s="456">
        <v>1</v>
      </c>
      <c r="I62" t="s">
        <v>210</v>
      </c>
      <c r="J62">
        <v>1</v>
      </c>
      <c r="L62" t="s">
        <v>640</v>
      </c>
      <c r="M62" t="s">
        <v>378</v>
      </c>
    </row>
    <row r="63" spans="1:13" x14ac:dyDescent="0.25">
      <c r="A63" s="322" t="s">
        <v>123</v>
      </c>
      <c r="C63" t="s">
        <v>123</v>
      </c>
      <c r="D63">
        <f t="shared" si="0"/>
        <v>1</v>
      </c>
      <c r="F63" s="322" t="s">
        <v>287</v>
      </c>
      <c r="G63" s="456">
        <v>1</v>
      </c>
      <c r="I63" t="s">
        <v>287</v>
      </c>
      <c r="J63">
        <v>1</v>
      </c>
      <c r="L63" t="s">
        <v>305</v>
      </c>
      <c r="M63" t="s">
        <v>378</v>
      </c>
    </row>
    <row r="64" spans="1:13" x14ac:dyDescent="0.25">
      <c r="A64" s="322" t="s">
        <v>240</v>
      </c>
      <c r="C64" t="s">
        <v>240</v>
      </c>
      <c r="D64">
        <f t="shared" si="0"/>
        <v>1</v>
      </c>
      <c r="F64" s="322" t="s">
        <v>119</v>
      </c>
      <c r="G64" s="456">
        <v>1</v>
      </c>
      <c r="I64" t="s">
        <v>119</v>
      </c>
      <c r="J64">
        <v>1</v>
      </c>
      <c r="L64" t="s">
        <v>189</v>
      </c>
      <c r="M64" t="s">
        <v>379</v>
      </c>
    </row>
    <row r="65" spans="1:13" x14ac:dyDescent="0.25">
      <c r="A65" s="322" t="s">
        <v>88</v>
      </c>
      <c r="C65" t="s">
        <v>88</v>
      </c>
      <c r="D65">
        <f t="shared" si="0"/>
        <v>1</v>
      </c>
      <c r="F65" s="322" t="s">
        <v>651</v>
      </c>
      <c r="G65" s="456">
        <v>1</v>
      </c>
      <c r="I65" t="s">
        <v>651</v>
      </c>
      <c r="J65">
        <v>1</v>
      </c>
      <c r="L65" t="s">
        <v>236</v>
      </c>
      <c r="M65" t="s">
        <v>378</v>
      </c>
    </row>
    <row r="66" spans="1:13" x14ac:dyDescent="0.25">
      <c r="A66" s="322" t="s">
        <v>325</v>
      </c>
      <c r="C66" t="s">
        <v>325</v>
      </c>
      <c r="D66">
        <f t="shared" si="0"/>
        <v>1</v>
      </c>
      <c r="F66" s="322" t="s">
        <v>179</v>
      </c>
      <c r="G66" s="456">
        <v>1</v>
      </c>
      <c r="I66" t="s">
        <v>179</v>
      </c>
      <c r="J66">
        <v>1</v>
      </c>
      <c r="L66" t="s">
        <v>215</v>
      </c>
      <c r="M66" t="s">
        <v>379</v>
      </c>
    </row>
    <row r="67" spans="1:13" x14ac:dyDescent="0.25">
      <c r="A67" s="322" t="s">
        <v>311</v>
      </c>
      <c r="C67" t="s">
        <v>311</v>
      </c>
      <c r="D67">
        <f t="shared" si="0"/>
        <v>1</v>
      </c>
      <c r="F67" s="322" t="s">
        <v>289</v>
      </c>
      <c r="G67" s="456">
        <v>1</v>
      </c>
      <c r="I67" t="s">
        <v>289</v>
      </c>
      <c r="J67">
        <v>1</v>
      </c>
      <c r="L67" t="s">
        <v>222</v>
      </c>
      <c r="M67" t="s">
        <v>379</v>
      </c>
    </row>
    <row r="68" spans="1:13" x14ac:dyDescent="0.25">
      <c r="A68" s="322" t="s">
        <v>212</v>
      </c>
      <c r="C68" t="s">
        <v>212</v>
      </c>
      <c r="D68">
        <f t="shared" si="0"/>
        <v>1</v>
      </c>
      <c r="F68" s="322" t="s">
        <v>637</v>
      </c>
      <c r="G68" s="456">
        <v>1</v>
      </c>
      <c r="I68" t="s">
        <v>637</v>
      </c>
      <c r="J68">
        <v>1</v>
      </c>
      <c r="L68" t="s">
        <v>214</v>
      </c>
      <c r="M68" t="s">
        <v>377</v>
      </c>
    </row>
    <row r="69" spans="1:13" x14ac:dyDescent="0.25">
      <c r="A69" s="322" t="s">
        <v>220</v>
      </c>
      <c r="C69" t="s">
        <v>220</v>
      </c>
      <c r="D69">
        <f t="shared" ref="D69:D132" si="1">VLOOKUP(C69,$I$3:$J$184,2,)</f>
        <v>1</v>
      </c>
      <c r="F69" s="322" t="s">
        <v>84</v>
      </c>
      <c r="G69" s="456">
        <v>1</v>
      </c>
      <c r="I69" t="s">
        <v>84</v>
      </c>
      <c r="J69">
        <v>1</v>
      </c>
      <c r="L69" t="s">
        <v>209</v>
      </c>
      <c r="M69" t="s">
        <v>379</v>
      </c>
    </row>
    <row r="70" spans="1:13" x14ac:dyDescent="0.25">
      <c r="A70" s="322" t="s">
        <v>295</v>
      </c>
      <c r="C70" t="s">
        <v>295</v>
      </c>
      <c r="D70">
        <f t="shared" si="1"/>
        <v>1</v>
      </c>
      <c r="F70" s="322" t="s">
        <v>296</v>
      </c>
      <c r="G70" s="456">
        <v>1</v>
      </c>
      <c r="I70" t="s">
        <v>296</v>
      </c>
      <c r="J70">
        <v>1</v>
      </c>
      <c r="L70" t="s">
        <v>206</v>
      </c>
      <c r="M70" t="s">
        <v>379</v>
      </c>
    </row>
    <row r="71" spans="1:13" x14ac:dyDescent="0.25">
      <c r="A71" s="322" t="s">
        <v>326</v>
      </c>
      <c r="C71" t="s">
        <v>326</v>
      </c>
      <c r="D71">
        <f t="shared" si="1"/>
        <v>1</v>
      </c>
      <c r="F71" s="322" t="s">
        <v>187</v>
      </c>
      <c r="G71" s="456">
        <v>1</v>
      </c>
      <c r="I71" t="s">
        <v>187</v>
      </c>
      <c r="J71">
        <v>1</v>
      </c>
      <c r="L71" t="s">
        <v>88</v>
      </c>
      <c r="M71" t="s">
        <v>388</v>
      </c>
    </row>
    <row r="72" spans="1:13" x14ac:dyDescent="0.25">
      <c r="A72" s="322" t="s">
        <v>131</v>
      </c>
      <c r="C72" t="s">
        <v>131</v>
      </c>
      <c r="D72">
        <f t="shared" si="1"/>
        <v>1</v>
      </c>
      <c r="F72" s="322" t="s">
        <v>123</v>
      </c>
      <c r="G72" s="456">
        <v>1</v>
      </c>
      <c r="I72" t="s">
        <v>123</v>
      </c>
      <c r="J72">
        <v>1</v>
      </c>
      <c r="L72" t="s">
        <v>89</v>
      </c>
      <c r="M72" t="s">
        <v>390</v>
      </c>
    </row>
    <row r="73" spans="1:13" x14ac:dyDescent="0.25">
      <c r="A73" s="322" t="s">
        <v>286</v>
      </c>
      <c r="C73" t="s">
        <v>286</v>
      </c>
      <c r="D73">
        <f t="shared" si="1"/>
        <v>1</v>
      </c>
      <c r="F73" s="322" t="s">
        <v>240</v>
      </c>
      <c r="G73" s="456">
        <v>1</v>
      </c>
      <c r="I73" t="s">
        <v>240</v>
      </c>
      <c r="J73">
        <v>1</v>
      </c>
      <c r="L73" t="s">
        <v>60</v>
      </c>
      <c r="M73" t="s">
        <v>377</v>
      </c>
    </row>
    <row r="74" spans="1:13" x14ac:dyDescent="0.25">
      <c r="A74" s="322" t="s">
        <v>214</v>
      </c>
      <c r="C74" t="s">
        <v>214</v>
      </c>
      <c r="D74">
        <f t="shared" si="1"/>
        <v>1</v>
      </c>
      <c r="F74" s="322" t="s">
        <v>88</v>
      </c>
      <c r="G74" s="456">
        <v>1</v>
      </c>
      <c r="I74" t="s">
        <v>88</v>
      </c>
      <c r="J74">
        <v>1</v>
      </c>
      <c r="L74" t="s">
        <v>35</v>
      </c>
      <c r="M74" t="s">
        <v>377</v>
      </c>
    </row>
    <row r="75" spans="1:13" x14ac:dyDescent="0.25">
      <c r="A75" s="322" t="s">
        <v>278</v>
      </c>
      <c r="C75" t="s">
        <v>278</v>
      </c>
      <c r="D75">
        <f t="shared" si="1"/>
        <v>1</v>
      </c>
      <c r="F75" s="322" t="s">
        <v>325</v>
      </c>
      <c r="G75" s="456">
        <v>1</v>
      </c>
      <c r="I75" t="s">
        <v>325</v>
      </c>
      <c r="J75">
        <v>1</v>
      </c>
      <c r="L75" t="s">
        <v>87</v>
      </c>
      <c r="M75" t="s">
        <v>387</v>
      </c>
    </row>
    <row r="76" spans="1:13" x14ac:dyDescent="0.25">
      <c r="A76" s="322" t="s">
        <v>101</v>
      </c>
      <c r="C76" t="s">
        <v>101</v>
      </c>
      <c r="D76">
        <f t="shared" si="1"/>
        <v>1</v>
      </c>
      <c r="F76" s="322" t="s">
        <v>311</v>
      </c>
      <c r="G76" s="456">
        <v>1</v>
      </c>
      <c r="I76" t="s">
        <v>311</v>
      </c>
      <c r="J76">
        <v>1</v>
      </c>
      <c r="L76" t="s">
        <v>281</v>
      </c>
      <c r="M76" t="s">
        <v>377</v>
      </c>
    </row>
    <row r="77" spans="1:13" x14ac:dyDescent="0.25">
      <c r="A77" s="322" t="s">
        <v>218</v>
      </c>
      <c r="C77" t="s">
        <v>218</v>
      </c>
      <c r="D77">
        <f t="shared" si="1"/>
        <v>1</v>
      </c>
      <c r="F77" s="322" t="s">
        <v>212</v>
      </c>
      <c r="G77" s="456">
        <v>1</v>
      </c>
      <c r="I77" t="s">
        <v>212</v>
      </c>
      <c r="J77">
        <v>1</v>
      </c>
      <c r="L77" t="s">
        <v>269</v>
      </c>
      <c r="M77" t="s">
        <v>380</v>
      </c>
    </row>
    <row r="78" spans="1:13" x14ac:dyDescent="0.25">
      <c r="A78" s="322" t="s">
        <v>211</v>
      </c>
      <c r="C78" t="s">
        <v>211</v>
      </c>
      <c r="D78">
        <f t="shared" si="1"/>
        <v>1</v>
      </c>
      <c r="F78" s="322" t="s">
        <v>220</v>
      </c>
      <c r="G78" s="456">
        <v>1</v>
      </c>
      <c r="I78" t="s">
        <v>220</v>
      </c>
      <c r="J78">
        <v>1</v>
      </c>
      <c r="L78" t="s">
        <v>123</v>
      </c>
      <c r="M78" t="s">
        <v>378</v>
      </c>
    </row>
    <row r="79" spans="1:13" x14ac:dyDescent="0.25">
      <c r="A79" s="322" t="s">
        <v>209</v>
      </c>
      <c r="C79" t="s">
        <v>209</v>
      </c>
      <c r="D79">
        <f t="shared" si="1"/>
        <v>1</v>
      </c>
      <c r="F79" s="322" t="s">
        <v>295</v>
      </c>
      <c r="G79" s="456">
        <v>1</v>
      </c>
      <c r="I79" t="s">
        <v>295</v>
      </c>
      <c r="J79">
        <v>1</v>
      </c>
      <c r="L79" t="s">
        <v>261</v>
      </c>
      <c r="M79" t="s">
        <v>378</v>
      </c>
    </row>
    <row r="80" spans="1:13" x14ac:dyDescent="0.25">
      <c r="A80" s="322" t="s">
        <v>310</v>
      </c>
      <c r="C80" t="s">
        <v>310</v>
      </c>
      <c r="D80">
        <f t="shared" si="1"/>
        <v>1</v>
      </c>
      <c r="F80" s="322" t="s">
        <v>326</v>
      </c>
      <c r="G80" s="456">
        <v>1</v>
      </c>
      <c r="I80" t="s">
        <v>326</v>
      </c>
      <c r="J80">
        <v>1</v>
      </c>
      <c r="L80" t="s">
        <v>253</v>
      </c>
      <c r="M80" t="s">
        <v>378</v>
      </c>
    </row>
    <row r="81" spans="1:13" x14ac:dyDescent="0.25">
      <c r="A81" s="322" t="s">
        <v>89</v>
      </c>
      <c r="C81" t="s">
        <v>89</v>
      </c>
      <c r="D81">
        <f t="shared" si="1"/>
        <v>1</v>
      </c>
      <c r="F81" s="322" t="s">
        <v>131</v>
      </c>
      <c r="G81" s="456">
        <v>1</v>
      </c>
      <c r="I81" t="s">
        <v>131</v>
      </c>
      <c r="J81">
        <v>1</v>
      </c>
      <c r="L81" t="s">
        <v>246</v>
      </c>
      <c r="M81" t="s">
        <v>383</v>
      </c>
    </row>
    <row r="82" spans="1:13" x14ac:dyDescent="0.25">
      <c r="A82" s="322" t="s">
        <v>245</v>
      </c>
      <c r="C82" t="s">
        <v>245</v>
      </c>
      <c r="D82">
        <f t="shared" si="1"/>
        <v>1</v>
      </c>
      <c r="F82" s="322" t="s">
        <v>286</v>
      </c>
      <c r="G82" s="456">
        <v>1</v>
      </c>
      <c r="I82" t="s">
        <v>286</v>
      </c>
      <c r="J82">
        <v>1</v>
      </c>
      <c r="L82" t="s">
        <v>259</v>
      </c>
      <c r="M82" t="s">
        <v>381</v>
      </c>
    </row>
    <row r="83" spans="1:13" x14ac:dyDescent="0.25">
      <c r="A83" s="322" t="s">
        <v>312</v>
      </c>
      <c r="C83" t="s">
        <v>312</v>
      </c>
      <c r="D83">
        <f t="shared" si="1"/>
        <v>1</v>
      </c>
      <c r="F83" s="322" t="s">
        <v>214</v>
      </c>
      <c r="G83" s="456">
        <v>1</v>
      </c>
      <c r="I83" t="s">
        <v>214</v>
      </c>
      <c r="J83">
        <v>1</v>
      </c>
      <c r="L83" t="s">
        <v>213</v>
      </c>
      <c r="M83" t="s">
        <v>381</v>
      </c>
    </row>
    <row r="84" spans="1:13" x14ac:dyDescent="0.25">
      <c r="A84" s="322" t="s">
        <v>168</v>
      </c>
      <c r="C84" t="s">
        <v>168</v>
      </c>
      <c r="D84">
        <f t="shared" si="1"/>
        <v>1</v>
      </c>
      <c r="F84" s="322" t="s">
        <v>278</v>
      </c>
      <c r="G84" s="456">
        <v>1</v>
      </c>
      <c r="I84" t="s">
        <v>278</v>
      </c>
      <c r="J84">
        <v>1</v>
      </c>
      <c r="L84" t="s">
        <v>247</v>
      </c>
      <c r="M84" t="s">
        <v>377</v>
      </c>
    </row>
    <row r="85" spans="1:13" x14ac:dyDescent="0.25">
      <c r="A85" s="322" t="s">
        <v>172</v>
      </c>
      <c r="C85" t="s">
        <v>172</v>
      </c>
      <c r="D85">
        <f t="shared" si="1"/>
        <v>1</v>
      </c>
      <c r="F85" s="322" t="s">
        <v>101</v>
      </c>
      <c r="G85" s="456">
        <v>1</v>
      </c>
      <c r="I85" t="s">
        <v>101</v>
      </c>
      <c r="J85">
        <v>1</v>
      </c>
      <c r="L85" t="s">
        <v>102</v>
      </c>
      <c r="M85" t="s">
        <v>377</v>
      </c>
    </row>
    <row r="86" spans="1:13" x14ac:dyDescent="0.25">
      <c r="A86" s="322" t="s">
        <v>276</v>
      </c>
      <c r="C86" t="s">
        <v>276</v>
      </c>
      <c r="D86">
        <f t="shared" si="1"/>
        <v>1</v>
      </c>
      <c r="F86" s="322" t="s">
        <v>218</v>
      </c>
      <c r="G86" s="456">
        <v>1</v>
      </c>
      <c r="I86" t="s">
        <v>218</v>
      </c>
      <c r="J86">
        <v>1</v>
      </c>
      <c r="L86" t="s">
        <v>82</v>
      </c>
      <c r="M86" t="s">
        <v>392</v>
      </c>
    </row>
    <row r="87" spans="1:13" x14ac:dyDescent="0.25">
      <c r="A87" s="322" t="s">
        <v>241</v>
      </c>
      <c r="C87" t="s">
        <v>241</v>
      </c>
      <c r="D87">
        <f t="shared" si="1"/>
        <v>1</v>
      </c>
      <c r="F87" s="322" t="s">
        <v>211</v>
      </c>
      <c r="G87" s="456">
        <v>1</v>
      </c>
      <c r="I87" t="s">
        <v>211</v>
      </c>
      <c r="J87">
        <v>1</v>
      </c>
      <c r="L87" t="s">
        <v>643</v>
      </c>
      <c r="M87" t="s">
        <v>378</v>
      </c>
    </row>
    <row r="88" spans="1:13" x14ac:dyDescent="0.25">
      <c r="A88" s="322" t="s">
        <v>163</v>
      </c>
      <c r="C88" t="s">
        <v>163</v>
      </c>
      <c r="D88">
        <f t="shared" si="1"/>
        <v>1</v>
      </c>
      <c r="F88" s="322" t="s">
        <v>209</v>
      </c>
      <c r="G88" s="456">
        <v>1</v>
      </c>
      <c r="I88" t="s">
        <v>209</v>
      </c>
      <c r="J88">
        <v>1</v>
      </c>
      <c r="L88" t="s">
        <v>177</v>
      </c>
      <c r="M88" t="s">
        <v>392</v>
      </c>
    </row>
    <row r="89" spans="1:13" x14ac:dyDescent="0.25">
      <c r="A89" s="322" t="s">
        <v>181</v>
      </c>
      <c r="C89" t="s">
        <v>181</v>
      </c>
      <c r="D89">
        <f t="shared" si="1"/>
        <v>1</v>
      </c>
      <c r="F89" s="322" t="s">
        <v>310</v>
      </c>
      <c r="G89" s="456">
        <v>1</v>
      </c>
      <c r="I89" t="s">
        <v>310</v>
      </c>
      <c r="J89">
        <v>1</v>
      </c>
      <c r="L89" t="s">
        <v>627</v>
      </c>
      <c r="M89" t="s">
        <v>378</v>
      </c>
    </row>
    <row r="90" spans="1:13" x14ac:dyDescent="0.25">
      <c r="A90" s="322" t="s">
        <v>235</v>
      </c>
      <c r="C90" t="s">
        <v>235</v>
      </c>
      <c r="D90">
        <f t="shared" si="1"/>
        <v>1</v>
      </c>
      <c r="F90" s="322" t="s">
        <v>89</v>
      </c>
      <c r="G90" s="456">
        <v>1</v>
      </c>
      <c r="I90" t="s">
        <v>89</v>
      </c>
      <c r="J90">
        <v>1</v>
      </c>
      <c r="L90" t="s">
        <v>644</v>
      </c>
      <c r="M90" t="s">
        <v>378</v>
      </c>
    </row>
    <row r="91" spans="1:13" x14ac:dyDescent="0.25">
      <c r="A91" s="322" t="s">
        <v>80</v>
      </c>
      <c r="C91" t="s">
        <v>80</v>
      </c>
      <c r="D91">
        <f t="shared" si="1"/>
        <v>1</v>
      </c>
      <c r="F91" s="322" t="s">
        <v>245</v>
      </c>
      <c r="G91" s="456">
        <v>1</v>
      </c>
      <c r="I91" t="s">
        <v>245</v>
      </c>
      <c r="J91">
        <v>1</v>
      </c>
      <c r="L91" t="s">
        <v>642</v>
      </c>
      <c r="M91" t="s">
        <v>377</v>
      </c>
    </row>
    <row r="92" spans="1:13" x14ac:dyDescent="0.25">
      <c r="A92" s="322" t="s">
        <v>307</v>
      </c>
      <c r="C92" t="s">
        <v>307</v>
      </c>
      <c r="D92">
        <f t="shared" si="1"/>
        <v>1</v>
      </c>
      <c r="F92" s="322" t="s">
        <v>312</v>
      </c>
      <c r="G92" s="456">
        <v>1</v>
      </c>
      <c r="I92" t="s">
        <v>312</v>
      </c>
      <c r="J92">
        <v>1</v>
      </c>
      <c r="L92" t="s">
        <v>653</v>
      </c>
      <c r="M92" t="s">
        <v>377</v>
      </c>
    </row>
    <row r="93" spans="1:13" x14ac:dyDescent="0.25">
      <c r="A93" s="322" t="s">
        <v>255</v>
      </c>
      <c r="C93" t="s">
        <v>255</v>
      </c>
      <c r="D93">
        <f t="shared" si="1"/>
        <v>1</v>
      </c>
      <c r="F93" s="322" t="s">
        <v>168</v>
      </c>
      <c r="G93" s="456">
        <v>1</v>
      </c>
      <c r="I93" t="s">
        <v>168</v>
      </c>
      <c r="J93">
        <v>1</v>
      </c>
      <c r="L93" t="s">
        <v>646</v>
      </c>
      <c r="M93" t="s">
        <v>635</v>
      </c>
    </row>
    <row r="94" spans="1:13" x14ac:dyDescent="0.25">
      <c r="A94" s="322" t="s">
        <v>79</v>
      </c>
      <c r="C94" t="s">
        <v>79</v>
      </c>
      <c r="D94">
        <f t="shared" si="1"/>
        <v>1</v>
      </c>
      <c r="F94" s="322" t="s">
        <v>172</v>
      </c>
      <c r="G94" s="456">
        <v>1</v>
      </c>
      <c r="I94" t="s">
        <v>172</v>
      </c>
      <c r="J94">
        <v>1</v>
      </c>
      <c r="L94" t="s">
        <v>652</v>
      </c>
      <c r="M94" t="s">
        <v>377</v>
      </c>
    </row>
    <row r="95" spans="1:13" x14ac:dyDescent="0.25">
      <c r="A95" s="322" t="s">
        <v>96</v>
      </c>
      <c r="C95" t="s">
        <v>96</v>
      </c>
      <c r="D95">
        <f t="shared" si="1"/>
        <v>1</v>
      </c>
      <c r="F95" s="322" t="s">
        <v>276</v>
      </c>
      <c r="G95" s="456">
        <v>1</v>
      </c>
      <c r="I95" t="s">
        <v>276</v>
      </c>
      <c r="J95">
        <v>1</v>
      </c>
      <c r="L95" t="s">
        <v>708</v>
      </c>
      <c r="M95" t="s">
        <v>377</v>
      </c>
    </row>
    <row r="96" spans="1:13" x14ac:dyDescent="0.25">
      <c r="A96" s="322" t="s">
        <v>284</v>
      </c>
      <c r="C96" t="s">
        <v>284</v>
      </c>
      <c r="D96">
        <f t="shared" si="1"/>
        <v>1</v>
      </c>
      <c r="F96" s="322" t="s">
        <v>241</v>
      </c>
      <c r="G96" s="456">
        <v>1</v>
      </c>
      <c r="I96" t="s">
        <v>241</v>
      </c>
      <c r="J96">
        <v>1</v>
      </c>
      <c r="L96" t="s">
        <v>650</v>
      </c>
      <c r="M96" t="s">
        <v>377</v>
      </c>
    </row>
    <row r="97" spans="1:13" x14ac:dyDescent="0.25">
      <c r="A97" s="322" t="s">
        <v>242</v>
      </c>
      <c r="C97" t="s">
        <v>242</v>
      </c>
      <c r="D97">
        <f t="shared" si="1"/>
        <v>1</v>
      </c>
      <c r="F97" s="322" t="s">
        <v>163</v>
      </c>
      <c r="G97" s="456">
        <v>1</v>
      </c>
      <c r="I97" t="s">
        <v>163</v>
      </c>
      <c r="J97">
        <v>1</v>
      </c>
      <c r="L97" t="s">
        <v>639</v>
      </c>
      <c r="M97" t="s">
        <v>377</v>
      </c>
    </row>
    <row r="98" spans="1:13" x14ac:dyDescent="0.25">
      <c r="A98" s="322" t="s">
        <v>92</v>
      </c>
      <c r="C98" t="s">
        <v>92</v>
      </c>
      <c r="D98">
        <f t="shared" si="1"/>
        <v>1</v>
      </c>
      <c r="F98" s="322" t="s">
        <v>181</v>
      </c>
      <c r="G98" s="456">
        <v>1</v>
      </c>
      <c r="I98" t="s">
        <v>181</v>
      </c>
      <c r="J98">
        <v>1</v>
      </c>
      <c r="L98" t="s">
        <v>641</v>
      </c>
      <c r="M98" t="s">
        <v>378</v>
      </c>
    </row>
    <row r="99" spans="1:13" x14ac:dyDescent="0.25">
      <c r="A99" s="322" t="s">
        <v>308</v>
      </c>
      <c r="C99" t="s">
        <v>308</v>
      </c>
      <c r="D99">
        <f t="shared" si="1"/>
        <v>1</v>
      </c>
      <c r="F99" s="322" t="s">
        <v>235</v>
      </c>
      <c r="G99" s="456">
        <v>1</v>
      </c>
      <c r="I99" t="s">
        <v>235</v>
      </c>
      <c r="J99">
        <v>1</v>
      </c>
      <c r="L99" t="s">
        <v>648</v>
      </c>
      <c r="M99" t="s">
        <v>379</v>
      </c>
    </row>
    <row r="100" spans="1:13" x14ac:dyDescent="0.25">
      <c r="A100" s="322" t="s">
        <v>248</v>
      </c>
      <c r="C100" t="s">
        <v>248</v>
      </c>
      <c r="D100">
        <f t="shared" si="1"/>
        <v>1</v>
      </c>
      <c r="F100" s="322" t="s">
        <v>636</v>
      </c>
      <c r="G100" s="456">
        <v>1</v>
      </c>
      <c r="I100" t="s">
        <v>636</v>
      </c>
      <c r="J100">
        <v>1</v>
      </c>
      <c r="L100" t="s">
        <v>637</v>
      </c>
      <c r="M100" t="s">
        <v>634</v>
      </c>
    </row>
    <row r="101" spans="1:13" x14ac:dyDescent="0.25">
      <c r="A101" s="322" t="s">
        <v>85</v>
      </c>
      <c r="C101" t="s">
        <v>85</v>
      </c>
      <c r="D101">
        <f t="shared" si="1"/>
        <v>1</v>
      </c>
      <c r="F101" s="322" t="s">
        <v>80</v>
      </c>
      <c r="G101" s="456">
        <v>1</v>
      </c>
      <c r="I101" t="s">
        <v>80</v>
      </c>
      <c r="J101">
        <v>1</v>
      </c>
      <c r="L101" t="s">
        <v>649</v>
      </c>
      <c r="M101" t="s">
        <v>378</v>
      </c>
    </row>
    <row r="102" spans="1:13" x14ac:dyDescent="0.25">
      <c r="A102" s="322" t="s">
        <v>208</v>
      </c>
      <c r="C102" t="s">
        <v>208</v>
      </c>
      <c r="D102">
        <f t="shared" si="1"/>
        <v>1</v>
      </c>
      <c r="F102" s="322" t="s">
        <v>307</v>
      </c>
      <c r="G102" s="456">
        <v>1</v>
      </c>
      <c r="I102" t="s">
        <v>307</v>
      </c>
      <c r="J102">
        <v>1</v>
      </c>
      <c r="L102" t="s">
        <v>636</v>
      </c>
      <c r="M102" t="s">
        <v>379</v>
      </c>
    </row>
    <row r="103" spans="1:13" x14ac:dyDescent="0.25">
      <c r="A103" s="322" t="s">
        <v>90</v>
      </c>
      <c r="C103" t="s">
        <v>90</v>
      </c>
      <c r="D103">
        <f t="shared" si="1"/>
        <v>1</v>
      </c>
      <c r="F103" s="322" t="s">
        <v>255</v>
      </c>
      <c r="G103" s="456">
        <v>1</v>
      </c>
      <c r="I103" t="s">
        <v>255</v>
      </c>
      <c r="J103">
        <v>1</v>
      </c>
      <c r="L103" t="s">
        <v>167</v>
      </c>
      <c r="M103" t="s">
        <v>382</v>
      </c>
    </row>
    <row r="104" spans="1:13" x14ac:dyDescent="0.25">
      <c r="A104" s="322" t="s">
        <v>314</v>
      </c>
      <c r="C104" t="s">
        <v>314</v>
      </c>
      <c r="D104">
        <f t="shared" si="1"/>
        <v>1</v>
      </c>
      <c r="F104" s="322" t="s">
        <v>79</v>
      </c>
      <c r="G104" s="456">
        <v>1</v>
      </c>
      <c r="I104" t="s">
        <v>79</v>
      </c>
      <c r="J104">
        <v>1</v>
      </c>
      <c r="L104" t="s">
        <v>188</v>
      </c>
      <c r="M104" t="s">
        <v>385</v>
      </c>
    </row>
    <row r="105" spans="1:13" x14ac:dyDescent="0.25">
      <c r="A105" s="322" t="s">
        <v>41</v>
      </c>
      <c r="C105" t="s">
        <v>41</v>
      </c>
      <c r="D105">
        <f t="shared" si="1"/>
        <v>1</v>
      </c>
      <c r="F105" s="322" t="s">
        <v>96</v>
      </c>
      <c r="G105" s="456">
        <v>1</v>
      </c>
      <c r="I105" t="s">
        <v>96</v>
      </c>
      <c r="J105">
        <v>1</v>
      </c>
      <c r="L105" t="s">
        <v>186</v>
      </c>
      <c r="M105" t="s">
        <v>386</v>
      </c>
    </row>
    <row r="106" spans="1:13" x14ac:dyDescent="0.25">
      <c r="A106" s="322" t="s">
        <v>219</v>
      </c>
      <c r="C106" t="s">
        <v>219</v>
      </c>
      <c r="D106">
        <f t="shared" si="1"/>
        <v>1</v>
      </c>
      <c r="F106" s="322" t="s">
        <v>284</v>
      </c>
      <c r="G106" s="456">
        <v>1</v>
      </c>
      <c r="I106" t="s">
        <v>284</v>
      </c>
      <c r="J106">
        <v>1</v>
      </c>
      <c r="L106" t="s">
        <v>184</v>
      </c>
      <c r="M106" t="s">
        <v>383</v>
      </c>
    </row>
    <row r="107" spans="1:13" x14ac:dyDescent="0.25">
      <c r="A107" s="322" t="s">
        <v>64</v>
      </c>
      <c r="C107" t="s">
        <v>64</v>
      </c>
      <c r="D107">
        <f t="shared" si="1"/>
        <v>1</v>
      </c>
      <c r="F107" s="322" t="s">
        <v>242</v>
      </c>
      <c r="G107" s="456">
        <v>1</v>
      </c>
      <c r="I107" t="s">
        <v>242</v>
      </c>
      <c r="J107">
        <v>1</v>
      </c>
      <c r="L107" t="s">
        <v>187</v>
      </c>
      <c r="M107" t="s">
        <v>385</v>
      </c>
    </row>
    <row r="108" spans="1:13" x14ac:dyDescent="0.25">
      <c r="A108" s="322" t="s">
        <v>254</v>
      </c>
      <c r="C108" t="s">
        <v>254</v>
      </c>
      <c r="D108">
        <f t="shared" si="1"/>
        <v>1</v>
      </c>
      <c r="F108" s="322" t="s">
        <v>653</v>
      </c>
      <c r="G108" s="456">
        <v>1</v>
      </c>
      <c r="I108" t="s">
        <v>653</v>
      </c>
      <c r="J108">
        <v>1</v>
      </c>
      <c r="L108" t="s">
        <v>171</v>
      </c>
      <c r="M108" t="s">
        <v>393</v>
      </c>
    </row>
    <row r="109" spans="1:13" x14ac:dyDescent="0.25">
      <c r="A109" s="322" t="s">
        <v>315</v>
      </c>
      <c r="C109" t="s">
        <v>315</v>
      </c>
      <c r="D109">
        <f t="shared" si="1"/>
        <v>1</v>
      </c>
      <c r="F109" s="322" t="s">
        <v>92</v>
      </c>
      <c r="G109" s="456">
        <v>1</v>
      </c>
      <c r="I109" t="s">
        <v>92</v>
      </c>
      <c r="J109">
        <v>1</v>
      </c>
      <c r="L109" t="s">
        <v>175</v>
      </c>
      <c r="M109" t="s">
        <v>382</v>
      </c>
    </row>
    <row r="110" spans="1:13" x14ac:dyDescent="0.25">
      <c r="A110" s="322" t="s">
        <v>270</v>
      </c>
      <c r="C110" t="s">
        <v>270</v>
      </c>
      <c r="D110">
        <f t="shared" si="1"/>
        <v>1</v>
      </c>
      <c r="F110" s="322" t="s">
        <v>308</v>
      </c>
      <c r="G110" s="456">
        <v>1</v>
      </c>
      <c r="I110" t="s">
        <v>308</v>
      </c>
      <c r="J110">
        <v>1</v>
      </c>
      <c r="L110" t="s">
        <v>185</v>
      </c>
      <c r="M110" t="s">
        <v>386</v>
      </c>
    </row>
    <row r="111" spans="1:13" x14ac:dyDescent="0.25">
      <c r="A111" s="322" t="s">
        <v>207</v>
      </c>
      <c r="C111" t="s">
        <v>207</v>
      </c>
      <c r="D111">
        <f t="shared" si="1"/>
        <v>1</v>
      </c>
      <c r="F111" s="322" t="s">
        <v>248</v>
      </c>
      <c r="G111" s="456">
        <v>1</v>
      </c>
      <c r="I111" t="s">
        <v>248</v>
      </c>
      <c r="J111">
        <v>1</v>
      </c>
      <c r="L111" t="s">
        <v>324</v>
      </c>
      <c r="M111" t="s">
        <v>381</v>
      </c>
    </row>
    <row r="112" spans="1:13" x14ac:dyDescent="0.25">
      <c r="A112" s="322" t="s">
        <v>35</v>
      </c>
      <c r="C112" t="s">
        <v>35</v>
      </c>
      <c r="D112">
        <f t="shared" si="1"/>
        <v>1</v>
      </c>
      <c r="F112" s="322" t="s">
        <v>85</v>
      </c>
      <c r="G112" s="456">
        <v>1</v>
      </c>
      <c r="I112" t="s">
        <v>85</v>
      </c>
      <c r="J112">
        <v>1</v>
      </c>
      <c r="L112" t="s">
        <v>325</v>
      </c>
      <c r="M112" t="s">
        <v>377</v>
      </c>
    </row>
    <row r="113" spans="1:13" x14ac:dyDescent="0.25">
      <c r="A113" s="322" t="s">
        <v>261</v>
      </c>
      <c r="C113" t="s">
        <v>261</v>
      </c>
      <c r="D113">
        <f t="shared" si="1"/>
        <v>1</v>
      </c>
      <c r="F113" s="322" t="s">
        <v>208</v>
      </c>
      <c r="G113" s="456">
        <v>1</v>
      </c>
      <c r="I113" t="s">
        <v>208</v>
      </c>
      <c r="J113">
        <v>1</v>
      </c>
      <c r="L113" t="s">
        <v>326</v>
      </c>
      <c r="M113" t="s">
        <v>381</v>
      </c>
    </row>
    <row r="114" spans="1:13" x14ac:dyDescent="0.25">
      <c r="A114" s="322" t="s">
        <v>38</v>
      </c>
      <c r="C114" t="s">
        <v>38</v>
      </c>
      <c r="D114">
        <f t="shared" si="1"/>
        <v>1</v>
      </c>
      <c r="F114" s="322" t="s">
        <v>90</v>
      </c>
      <c r="G114" s="456">
        <v>1</v>
      </c>
      <c r="I114" t="s">
        <v>90</v>
      </c>
      <c r="J114">
        <v>1</v>
      </c>
      <c r="L114" t="s">
        <v>163</v>
      </c>
      <c r="M114" t="s">
        <v>387</v>
      </c>
    </row>
    <row r="115" spans="1:13" x14ac:dyDescent="0.25">
      <c r="A115" s="322" t="s">
        <v>231</v>
      </c>
      <c r="C115" t="s">
        <v>231</v>
      </c>
      <c r="D115">
        <f t="shared" si="1"/>
        <v>1</v>
      </c>
      <c r="F115" s="322" t="s">
        <v>314</v>
      </c>
      <c r="G115" s="456">
        <v>1</v>
      </c>
      <c r="I115" t="s">
        <v>314</v>
      </c>
      <c r="J115">
        <v>1</v>
      </c>
      <c r="L115" t="s">
        <v>323</v>
      </c>
      <c r="M115" t="s">
        <v>377</v>
      </c>
    </row>
    <row r="116" spans="1:13" x14ac:dyDescent="0.25">
      <c r="A116" s="322" t="s">
        <v>178</v>
      </c>
      <c r="C116" t="s">
        <v>178</v>
      </c>
      <c r="D116">
        <f t="shared" si="1"/>
        <v>1</v>
      </c>
      <c r="F116" s="322" t="s">
        <v>41</v>
      </c>
      <c r="G116" s="456">
        <v>1</v>
      </c>
      <c r="I116" t="s">
        <v>41</v>
      </c>
      <c r="J116">
        <v>1</v>
      </c>
      <c r="L116" t="s">
        <v>320</v>
      </c>
      <c r="M116" t="s">
        <v>378</v>
      </c>
    </row>
    <row r="117" spans="1:13" x14ac:dyDescent="0.25">
      <c r="A117" s="322" t="s">
        <v>95</v>
      </c>
      <c r="C117" t="s">
        <v>95</v>
      </c>
      <c r="D117">
        <f t="shared" si="1"/>
        <v>1</v>
      </c>
      <c r="F117" s="322" t="s">
        <v>219</v>
      </c>
      <c r="G117" s="456">
        <v>1</v>
      </c>
      <c r="I117" t="s">
        <v>219</v>
      </c>
      <c r="J117">
        <v>1</v>
      </c>
      <c r="L117" t="s">
        <v>306</v>
      </c>
      <c r="M117" t="s">
        <v>378</v>
      </c>
    </row>
    <row r="118" spans="1:13" x14ac:dyDescent="0.25">
      <c r="A118" s="322" t="s">
        <v>98</v>
      </c>
      <c r="C118" t="s">
        <v>98</v>
      </c>
      <c r="D118">
        <f t="shared" si="1"/>
        <v>1</v>
      </c>
      <c r="F118" s="322" t="s">
        <v>643</v>
      </c>
      <c r="G118" s="456">
        <v>1</v>
      </c>
      <c r="I118" t="s">
        <v>643</v>
      </c>
      <c r="J118">
        <v>1</v>
      </c>
      <c r="L118" t="s">
        <v>311</v>
      </c>
      <c r="M118" t="s">
        <v>378</v>
      </c>
    </row>
    <row r="119" spans="1:13" x14ac:dyDescent="0.25">
      <c r="A119" s="322" t="s">
        <v>316</v>
      </c>
      <c r="C119" t="s">
        <v>316</v>
      </c>
      <c r="D119">
        <f t="shared" si="1"/>
        <v>1</v>
      </c>
      <c r="F119" s="322" t="s">
        <v>64</v>
      </c>
      <c r="G119" s="456">
        <v>1</v>
      </c>
      <c r="I119" t="s">
        <v>64</v>
      </c>
      <c r="J119">
        <v>1</v>
      </c>
      <c r="L119" t="s">
        <v>310</v>
      </c>
      <c r="M119" t="s">
        <v>378</v>
      </c>
    </row>
    <row r="120" spans="1:13" x14ac:dyDescent="0.25">
      <c r="A120" s="322" t="s">
        <v>206</v>
      </c>
      <c r="C120" t="s">
        <v>206</v>
      </c>
      <c r="D120">
        <f t="shared" si="1"/>
        <v>1</v>
      </c>
      <c r="F120" s="322" t="s">
        <v>254</v>
      </c>
      <c r="G120" s="456">
        <v>1</v>
      </c>
      <c r="I120" t="s">
        <v>254</v>
      </c>
      <c r="J120">
        <v>1</v>
      </c>
      <c r="L120" t="s">
        <v>307</v>
      </c>
      <c r="M120" t="s">
        <v>378</v>
      </c>
    </row>
    <row r="121" spans="1:13" x14ac:dyDescent="0.25">
      <c r="A121" s="322" t="s">
        <v>313</v>
      </c>
      <c r="C121" t="s">
        <v>313</v>
      </c>
      <c r="D121">
        <f t="shared" si="1"/>
        <v>1</v>
      </c>
      <c r="F121" s="322" t="s">
        <v>315</v>
      </c>
      <c r="G121" s="456">
        <v>1</v>
      </c>
      <c r="I121" t="s">
        <v>315</v>
      </c>
      <c r="J121">
        <v>1</v>
      </c>
      <c r="L121" t="s">
        <v>308</v>
      </c>
      <c r="M121" t="s">
        <v>378</v>
      </c>
    </row>
    <row r="122" spans="1:13" x14ac:dyDescent="0.25">
      <c r="A122" s="322" t="s">
        <v>268</v>
      </c>
      <c r="C122" t="s">
        <v>268</v>
      </c>
      <c r="D122">
        <f t="shared" si="1"/>
        <v>1</v>
      </c>
      <c r="F122" s="322" t="s">
        <v>270</v>
      </c>
      <c r="G122" s="456">
        <v>1</v>
      </c>
      <c r="I122" t="s">
        <v>270</v>
      </c>
      <c r="J122">
        <v>1</v>
      </c>
      <c r="L122" t="s">
        <v>314</v>
      </c>
      <c r="M122" t="s">
        <v>565</v>
      </c>
    </row>
    <row r="123" spans="1:13" x14ac:dyDescent="0.25">
      <c r="A123" s="322" t="s">
        <v>237</v>
      </c>
      <c r="C123" t="s">
        <v>237</v>
      </c>
      <c r="D123">
        <f t="shared" si="1"/>
        <v>1</v>
      </c>
      <c r="F123" s="322" t="s">
        <v>207</v>
      </c>
      <c r="G123" s="456">
        <v>1</v>
      </c>
      <c r="I123" t="s">
        <v>207</v>
      </c>
      <c r="J123">
        <v>1</v>
      </c>
      <c r="L123" t="s">
        <v>315</v>
      </c>
      <c r="M123" t="s">
        <v>378</v>
      </c>
    </row>
    <row r="124" spans="1:13" x14ac:dyDescent="0.25">
      <c r="A124" s="322" t="s">
        <v>59</v>
      </c>
      <c r="C124" t="s">
        <v>59</v>
      </c>
      <c r="D124">
        <f t="shared" si="1"/>
        <v>1</v>
      </c>
      <c r="F124" s="322" t="s">
        <v>35</v>
      </c>
      <c r="G124" s="456">
        <v>1</v>
      </c>
      <c r="I124" t="s">
        <v>35</v>
      </c>
      <c r="J124">
        <v>1</v>
      </c>
      <c r="L124" t="s">
        <v>316</v>
      </c>
      <c r="M124" t="s">
        <v>565</v>
      </c>
    </row>
    <row r="125" spans="1:13" x14ac:dyDescent="0.25">
      <c r="A125" s="322" t="s">
        <v>283</v>
      </c>
      <c r="C125" t="s">
        <v>283</v>
      </c>
      <c r="D125">
        <f t="shared" si="1"/>
        <v>1</v>
      </c>
      <c r="F125" s="322" t="s">
        <v>261</v>
      </c>
      <c r="G125" s="456">
        <v>1</v>
      </c>
      <c r="I125" t="s">
        <v>261</v>
      </c>
      <c r="J125">
        <v>1</v>
      </c>
      <c r="L125" t="s">
        <v>309</v>
      </c>
      <c r="M125" t="s">
        <v>379</v>
      </c>
    </row>
    <row r="126" spans="1:13" x14ac:dyDescent="0.25">
      <c r="A126" s="322" t="s">
        <v>224</v>
      </c>
      <c r="C126" t="s">
        <v>224</v>
      </c>
      <c r="D126">
        <f t="shared" si="1"/>
        <v>1</v>
      </c>
      <c r="F126" s="322" t="s">
        <v>38</v>
      </c>
      <c r="G126" s="456">
        <v>1</v>
      </c>
      <c r="I126" t="s">
        <v>38</v>
      </c>
      <c r="J126">
        <v>1</v>
      </c>
      <c r="L126" t="s">
        <v>317</v>
      </c>
      <c r="M126" t="s">
        <v>378</v>
      </c>
    </row>
    <row r="127" spans="1:13" x14ac:dyDescent="0.25">
      <c r="A127" s="322" t="s">
        <v>259</v>
      </c>
      <c r="C127" t="s">
        <v>259</v>
      </c>
      <c r="D127">
        <f t="shared" si="1"/>
        <v>1</v>
      </c>
      <c r="F127" s="322" t="s">
        <v>231</v>
      </c>
      <c r="G127" s="456">
        <v>1</v>
      </c>
      <c r="I127" t="s">
        <v>231</v>
      </c>
      <c r="J127">
        <v>1</v>
      </c>
      <c r="L127" t="s">
        <v>319</v>
      </c>
      <c r="M127" t="s">
        <v>565</v>
      </c>
    </row>
    <row r="128" spans="1:13" x14ac:dyDescent="0.25">
      <c r="A128" s="322" t="s">
        <v>223</v>
      </c>
      <c r="C128" t="s">
        <v>223</v>
      </c>
      <c r="D128">
        <f t="shared" si="1"/>
        <v>1</v>
      </c>
      <c r="F128" s="322" t="s">
        <v>178</v>
      </c>
      <c r="G128" s="456">
        <v>1</v>
      </c>
      <c r="I128" t="s">
        <v>178</v>
      </c>
      <c r="J128">
        <v>1</v>
      </c>
      <c r="L128" t="s">
        <v>297</v>
      </c>
      <c r="M128" t="s">
        <v>379</v>
      </c>
    </row>
    <row r="129" spans="1:13" x14ac:dyDescent="0.25">
      <c r="A129" s="322" t="s">
        <v>233</v>
      </c>
      <c r="C129" t="s">
        <v>233</v>
      </c>
      <c r="D129">
        <f t="shared" si="1"/>
        <v>1</v>
      </c>
      <c r="F129" s="322" t="s">
        <v>95</v>
      </c>
      <c r="G129" s="456">
        <v>1</v>
      </c>
      <c r="I129" t="s">
        <v>95</v>
      </c>
      <c r="J129">
        <v>1</v>
      </c>
      <c r="L129" t="s">
        <v>296</v>
      </c>
      <c r="M129" t="s">
        <v>379</v>
      </c>
    </row>
    <row r="130" spans="1:13" x14ac:dyDescent="0.25">
      <c r="A130" s="322" t="s">
        <v>36</v>
      </c>
      <c r="C130" t="s">
        <v>36</v>
      </c>
      <c r="D130">
        <f t="shared" si="1"/>
        <v>1</v>
      </c>
      <c r="F130" s="322" t="s">
        <v>98</v>
      </c>
      <c r="G130" s="456">
        <v>1</v>
      </c>
      <c r="I130" t="s">
        <v>98</v>
      </c>
      <c r="J130">
        <v>1</v>
      </c>
      <c r="L130" t="s">
        <v>295</v>
      </c>
      <c r="M130" t="s">
        <v>379</v>
      </c>
    </row>
    <row r="131" spans="1:13" x14ac:dyDescent="0.25">
      <c r="A131" s="322" t="s">
        <v>285</v>
      </c>
      <c r="C131" t="s">
        <v>285</v>
      </c>
      <c r="D131">
        <f t="shared" si="1"/>
        <v>1</v>
      </c>
      <c r="F131" s="322" t="s">
        <v>316</v>
      </c>
      <c r="G131" s="456">
        <v>1</v>
      </c>
      <c r="I131" t="s">
        <v>316</v>
      </c>
      <c r="J131">
        <v>1</v>
      </c>
      <c r="L131" t="s">
        <v>290</v>
      </c>
      <c r="M131" t="s">
        <v>387</v>
      </c>
    </row>
    <row r="132" spans="1:13" x14ac:dyDescent="0.25">
      <c r="A132" s="322" t="s">
        <v>275</v>
      </c>
      <c r="C132" t="s">
        <v>275</v>
      </c>
      <c r="D132">
        <f t="shared" si="1"/>
        <v>1</v>
      </c>
      <c r="F132" s="322" t="s">
        <v>206</v>
      </c>
      <c r="G132" s="456">
        <v>1</v>
      </c>
      <c r="I132" t="s">
        <v>206</v>
      </c>
      <c r="J132">
        <v>1</v>
      </c>
      <c r="L132" t="s">
        <v>288</v>
      </c>
      <c r="M132" t="s">
        <v>377</v>
      </c>
    </row>
    <row r="133" spans="1:13" x14ac:dyDescent="0.25">
      <c r="A133" s="322" t="s">
        <v>205</v>
      </c>
      <c r="C133" t="s">
        <v>205</v>
      </c>
      <c r="D133">
        <f t="shared" ref="D133:D186" si="2">VLOOKUP(C133,$I$3:$J$184,2,)</f>
        <v>1</v>
      </c>
      <c r="F133" s="322" t="s">
        <v>313</v>
      </c>
      <c r="G133" s="456">
        <v>1</v>
      </c>
      <c r="I133" t="s">
        <v>313</v>
      </c>
      <c r="J133">
        <v>1</v>
      </c>
      <c r="L133" t="s">
        <v>289</v>
      </c>
      <c r="M133" t="s">
        <v>387</v>
      </c>
    </row>
    <row r="134" spans="1:13" x14ac:dyDescent="0.25">
      <c r="A134" s="322" t="s">
        <v>277</v>
      </c>
      <c r="C134" t="s">
        <v>277</v>
      </c>
      <c r="D134">
        <f t="shared" si="2"/>
        <v>1</v>
      </c>
      <c r="F134" s="322" t="s">
        <v>268</v>
      </c>
      <c r="G134" s="456">
        <v>1</v>
      </c>
      <c r="I134" t="s">
        <v>268</v>
      </c>
      <c r="J134">
        <v>1</v>
      </c>
      <c r="L134" t="s">
        <v>284</v>
      </c>
      <c r="M134" t="s">
        <v>379</v>
      </c>
    </row>
    <row r="135" spans="1:13" x14ac:dyDescent="0.25">
      <c r="A135" s="322" t="s">
        <v>291</v>
      </c>
      <c r="C135" t="s">
        <v>291</v>
      </c>
      <c r="D135">
        <f t="shared" si="2"/>
        <v>1</v>
      </c>
      <c r="F135" s="322" t="s">
        <v>237</v>
      </c>
      <c r="G135" s="456">
        <v>1</v>
      </c>
      <c r="I135" t="s">
        <v>237</v>
      </c>
      <c r="J135">
        <v>1</v>
      </c>
      <c r="L135" t="s">
        <v>283</v>
      </c>
      <c r="M135" t="s">
        <v>378</v>
      </c>
    </row>
    <row r="136" spans="1:13" x14ac:dyDescent="0.25">
      <c r="A136" s="322" t="s">
        <v>171</v>
      </c>
      <c r="C136" t="s">
        <v>171</v>
      </c>
      <c r="D136">
        <f t="shared" si="2"/>
        <v>1</v>
      </c>
      <c r="F136" s="322" t="s">
        <v>59</v>
      </c>
      <c r="G136" s="456">
        <v>1</v>
      </c>
      <c r="I136" t="s">
        <v>59</v>
      </c>
      <c r="J136">
        <v>1</v>
      </c>
      <c r="L136" t="s">
        <v>285</v>
      </c>
      <c r="M136" t="s">
        <v>377</v>
      </c>
    </row>
    <row r="137" spans="1:13" x14ac:dyDescent="0.25">
      <c r="A137" s="322" t="s">
        <v>256</v>
      </c>
      <c r="C137" t="s">
        <v>256</v>
      </c>
      <c r="D137">
        <f t="shared" si="2"/>
        <v>1</v>
      </c>
      <c r="F137" s="322" t="s">
        <v>283</v>
      </c>
      <c r="G137" s="456">
        <v>1</v>
      </c>
      <c r="I137" t="s">
        <v>283</v>
      </c>
      <c r="J137">
        <v>1</v>
      </c>
      <c r="L137" t="s">
        <v>291</v>
      </c>
      <c r="M137" t="s">
        <v>381</v>
      </c>
    </row>
    <row r="138" spans="1:13" x14ac:dyDescent="0.25">
      <c r="A138" s="322" t="s">
        <v>213</v>
      </c>
      <c r="C138" t="s">
        <v>213</v>
      </c>
      <c r="D138">
        <f t="shared" si="2"/>
        <v>1</v>
      </c>
      <c r="F138" s="322" t="s">
        <v>224</v>
      </c>
      <c r="G138" s="456">
        <v>1</v>
      </c>
      <c r="I138" t="s">
        <v>224</v>
      </c>
      <c r="J138">
        <v>1</v>
      </c>
      <c r="L138" t="s">
        <v>278</v>
      </c>
      <c r="M138" t="s">
        <v>381</v>
      </c>
    </row>
    <row r="139" spans="1:13" x14ac:dyDescent="0.25">
      <c r="A139" s="322" t="s">
        <v>126</v>
      </c>
      <c r="C139" t="s">
        <v>126</v>
      </c>
      <c r="D139">
        <f t="shared" si="2"/>
        <v>1</v>
      </c>
      <c r="F139" s="322" t="s">
        <v>259</v>
      </c>
      <c r="G139" s="456">
        <v>1</v>
      </c>
      <c r="I139" t="s">
        <v>259</v>
      </c>
      <c r="J139">
        <v>1</v>
      </c>
      <c r="L139" t="s">
        <v>276</v>
      </c>
      <c r="M139" t="s">
        <v>378</v>
      </c>
    </row>
    <row r="140" spans="1:13" x14ac:dyDescent="0.25">
      <c r="A140" s="322" t="s">
        <v>81</v>
      </c>
      <c r="C140" t="s">
        <v>81</v>
      </c>
      <c r="D140">
        <f t="shared" si="2"/>
        <v>1</v>
      </c>
      <c r="F140" s="322" t="s">
        <v>223</v>
      </c>
      <c r="G140" s="456">
        <v>1</v>
      </c>
      <c r="I140" t="s">
        <v>223</v>
      </c>
      <c r="J140">
        <v>1</v>
      </c>
      <c r="L140" t="s">
        <v>279</v>
      </c>
      <c r="M140" t="s">
        <v>377</v>
      </c>
    </row>
    <row r="141" spans="1:13" x14ac:dyDescent="0.25">
      <c r="A141" s="322" t="s">
        <v>61</v>
      </c>
      <c r="C141" t="s">
        <v>61</v>
      </c>
      <c r="D141">
        <f t="shared" si="2"/>
        <v>1</v>
      </c>
      <c r="F141" s="322" t="s">
        <v>233</v>
      </c>
      <c r="G141" s="456">
        <v>1</v>
      </c>
      <c r="I141" t="s">
        <v>233</v>
      </c>
      <c r="J141">
        <v>1</v>
      </c>
      <c r="L141" t="s">
        <v>272</v>
      </c>
      <c r="M141" t="s">
        <v>380</v>
      </c>
    </row>
    <row r="142" spans="1:13" x14ac:dyDescent="0.25">
      <c r="A142" s="322" t="s">
        <v>99</v>
      </c>
      <c r="C142" t="s">
        <v>99</v>
      </c>
      <c r="D142">
        <f t="shared" si="2"/>
        <v>1</v>
      </c>
      <c r="F142" s="322" t="s">
        <v>36</v>
      </c>
      <c r="G142" s="456">
        <v>1</v>
      </c>
      <c r="I142" t="s">
        <v>36</v>
      </c>
      <c r="J142">
        <v>1</v>
      </c>
      <c r="L142" t="s">
        <v>268</v>
      </c>
      <c r="M142" t="s">
        <v>380</v>
      </c>
    </row>
    <row r="143" spans="1:13" x14ac:dyDescent="0.25">
      <c r="A143" s="322" t="s">
        <v>309</v>
      </c>
      <c r="C143" t="s">
        <v>309</v>
      </c>
      <c r="D143">
        <f t="shared" si="2"/>
        <v>1</v>
      </c>
      <c r="F143" s="322" t="s">
        <v>285</v>
      </c>
      <c r="G143" s="456">
        <v>1</v>
      </c>
      <c r="I143" t="s">
        <v>285</v>
      </c>
      <c r="J143">
        <v>1</v>
      </c>
      <c r="L143" t="s">
        <v>271</v>
      </c>
      <c r="M143" t="s">
        <v>380</v>
      </c>
    </row>
    <row r="144" spans="1:13" x14ac:dyDescent="0.25">
      <c r="A144" s="322" t="s">
        <v>317</v>
      </c>
      <c r="C144" t="s">
        <v>317</v>
      </c>
      <c r="D144">
        <f t="shared" si="2"/>
        <v>1</v>
      </c>
      <c r="F144" s="322" t="s">
        <v>275</v>
      </c>
      <c r="G144" s="456">
        <v>1</v>
      </c>
      <c r="I144" t="s">
        <v>275</v>
      </c>
      <c r="J144">
        <v>1</v>
      </c>
      <c r="L144" t="s">
        <v>263</v>
      </c>
      <c r="M144" t="s">
        <v>378</v>
      </c>
    </row>
    <row r="145" spans="1:13" x14ac:dyDescent="0.25">
      <c r="A145" s="322" t="s">
        <v>217</v>
      </c>
      <c r="C145" t="s">
        <v>217</v>
      </c>
      <c r="D145">
        <f t="shared" si="2"/>
        <v>1</v>
      </c>
      <c r="F145" s="322" t="s">
        <v>205</v>
      </c>
      <c r="G145" s="456">
        <v>1</v>
      </c>
      <c r="I145" t="s">
        <v>205</v>
      </c>
      <c r="J145">
        <v>1</v>
      </c>
      <c r="L145" t="s">
        <v>258</v>
      </c>
      <c r="M145" t="s">
        <v>381</v>
      </c>
    </row>
    <row r="146" spans="1:13" x14ac:dyDescent="0.25">
      <c r="A146" s="322" t="s">
        <v>294</v>
      </c>
      <c r="C146" t="s">
        <v>294</v>
      </c>
      <c r="D146">
        <f t="shared" si="2"/>
        <v>1</v>
      </c>
      <c r="F146" s="322" t="s">
        <v>277</v>
      </c>
      <c r="G146" s="456">
        <v>1</v>
      </c>
      <c r="I146" t="s">
        <v>277</v>
      </c>
      <c r="J146">
        <v>1</v>
      </c>
      <c r="L146" t="s">
        <v>262</v>
      </c>
      <c r="M146" t="s">
        <v>380</v>
      </c>
    </row>
    <row r="147" spans="1:13" x14ac:dyDescent="0.25">
      <c r="A147" s="322" t="s">
        <v>280</v>
      </c>
      <c r="C147" t="s">
        <v>280</v>
      </c>
      <c r="D147">
        <f t="shared" si="2"/>
        <v>1</v>
      </c>
      <c r="F147" s="322" t="s">
        <v>291</v>
      </c>
      <c r="G147" s="456">
        <v>1</v>
      </c>
      <c r="I147" t="s">
        <v>291</v>
      </c>
      <c r="J147">
        <v>1</v>
      </c>
      <c r="L147" t="s">
        <v>255</v>
      </c>
      <c r="M147" t="s">
        <v>378</v>
      </c>
    </row>
    <row r="148" spans="1:13" x14ac:dyDescent="0.25">
      <c r="A148" s="322" t="s">
        <v>86</v>
      </c>
      <c r="C148" t="s">
        <v>86</v>
      </c>
      <c r="D148">
        <f t="shared" si="2"/>
        <v>1</v>
      </c>
      <c r="F148" s="322" t="s">
        <v>646</v>
      </c>
      <c r="G148" s="456">
        <v>1</v>
      </c>
      <c r="I148" t="s">
        <v>646</v>
      </c>
      <c r="J148">
        <v>1</v>
      </c>
      <c r="L148" t="s">
        <v>256</v>
      </c>
      <c r="M148" t="s">
        <v>378</v>
      </c>
    </row>
    <row r="149" spans="1:13" x14ac:dyDescent="0.25">
      <c r="A149" s="322" t="s">
        <v>62</v>
      </c>
      <c r="C149" t="s">
        <v>62</v>
      </c>
      <c r="D149">
        <f t="shared" si="2"/>
        <v>1</v>
      </c>
      <c r="F149" s="322" t="s">
        <v>171</v>
      </c>
      <c r="G149" s="456">
        <v>1</v>
      </c>
      <c r="I149" t="s">
        <v>171</v>
      </c>
      <c r="J149">
        <v>1</v>
      </c>
      <c r="L149" t="s">
        <v>257</v>
      </c>
      <c r="M149" t="s">
        <v>378</v>
      </c>
    </row>
    <row r="150" spans="1:13" x14ac:dyDescent="0.25">
      <c r="A150" s="322" t="s">
        <v>279</v>
      </c>
      <c r="C150" t="s">
        <v>279</v>
      </c>
      <c r="D150">
        <f t="shared" si="2"/>
        <v>1</v>
      </c>
      <c r="F150" s="322" t="s">
        <v>256</v>
      </c>
      <c r="G150" s="456">
        <v>1</v>
      </c>
      <c r="I150" t="s">
        <v>256</v>
      </c>
      <c r="J150">
        <v>1</v>
      </c>
      <c r="L150" t="s">
        <v>260</v>
      </c>
      <c r="M150" t="s">
        <v>378</v>
      </c>
    </row>
    <row r="151" spans="1:13" x14ac:dyDescent="0.25">
      <c r="A151" s="322" t="s">
        <v>175</v>
      </c>
      <c r="C151" t="s">
        <v>175</v>
      </c>
      <c r="D151">
        <f t="shared" si="2"/>
        <v>1</v>
      </c>
      <c r="F151" s="322" t="s">
        <v>213</v>
      </c>
      <c r="G151" s="456">
        <v>1</v>
      </c>
      <c r="I151" t="s">
        <v>213</v>
      </c>
      <c r="J151">
        <v>1</v>
      </c>
      <c r="L151" t="s">
        <v>232</v>
      </c>
      <c r="M151" t="s">
        <v>394</v>
      </c>
    </row>
    <row r="152" spans="1:13" x14ac:dyDescent="0.25">
      <c r="A152" s="322" t="s">
        <v>216</v>
      </c>
      <c r="C152" t="s">
        <v>216</v>
      </c>
      <c r="D152">
        <f t="shared" si="2"/>
        <v>1</v>
      </c>
      <c r="F152" s="322" t="s">
        <v>126</v>
      </c>
      <c r="G152" s="456">
        <v>1</v>
      </c>
      <c r="I152" t="s">
        <v>126</v>
      </c>
      <c r="J152">
        <v>1</v>
      </c>
      <c r="L152" t="s">
        <v>234</v>
      </c>
      <c r="M152" t="s">
        <v>394</v>
      </c>
    </row>
    <row r="153" spans="1:13" x14ac:dyDescent="0.25">
      <c r="A153" s="322" t="s">
        <v>173</v>
      </c>
      <c r="C153" t="s">
        <v>173</v>
      </c>
      <c r="D153">
        <f t="shared" si="2"/>
        <v>1</v>
      </c>
      <c r="F153" s="322" t="s">
        <v>81</v>
      </c>
      <c r="G153" s="456">
        <v>1</v>
      </c>
      <c r="I153" t="s">
        <v>81</v>
      </c>
      <c r="J153">
        <v>1</v>
      </c>
      <c r="L153" t="s">
        <v>243</v>
      </c>
      <c r="M153" t="s">
        <v>377</v>
      </c>
    </row>
    <row r="154" spans="1:13" x14ac:dyDescent="0.25">
      <c r="A154" s="322" t="s">
        <v>247</v>
      </c>
      <c r="C154" t="s">
        <v>247</v>
      </c>
      <c r="D154">
        <f t="shared" si="2"/>
        <v>1</v>
      </c>
      <c r="F154" s="322" t="s">
        <v>61</v>
      </c>
      <c r="G154" s="456">
        <v>1</v>
      </c>
      <c r="I154" t="s">
        <v>61</v>
      </c>
      <c r="J154">
        <v>1</v>
      </c>
      <c r="L154" t="s">
        <v>238</v>
      </c>
      <c r="M154" t="s">
        <v>378</v>
      </c>
    </row>
    <row r="155" spans="1:13" x14ac:dyDescent="0.25">
      <c r="A155" s="322" t="s">
        <v>185</v>
      </c>
      <c r="C155" t="s">
        <v>185</v>
      </c>
      <c r="D155">
        <f t="shared" si="2"/>
        <v>1</v>
      </c>
      <c r="F155" s="322" t="s">
        <v>99</v>
      </c>
      <c r="G155" s="456">
        <v>1</v>
      </c>
      <c r="I155" t="s">
        <v>99</v>
      </c>
      <c r="J155">
        <v>1</v>
      </c>
      <c r="L155" t="s">
        <v>240</v>
      </c>
      <c r="M155" t="s">
        <v>378</v>
      </c>
    </row>
    <row r="156" spans="1:13" x14ac:dyDescent="0.25">
      <c r="A156" s="322" t="s">
        <v>257</v>
      </c>
      <c r="C156" t="s">
        <v>257</v>
      </c>
      <c r="D156">
        <f t="shared" si="2"/>
        <v>1</v>
      </c>
      <c r="F156" s="322" t="s">
        <v>309</v>
      </c>
      <c r="G156" s="456">
        <v>1</v>
      </c>
      <c r="I156" t="s">
        <v>309</v>
      </c>
      <c r="J156">
        <v>1</v>
      </c>
      <c r="L156" t="s">
        <v>245</v>
      </c>
      <c r="M156" t="s">
        <v>379</v>
      </c>
    </row>
    <row r="157" spans="1:13" x14ac:dyDescent="0.25">
      <c r="A157" s="322" t="s">
        <v>100</v>
      </c>
      <c r="C157" t="s">
        <v>100</v>
      </c>
      <c r="D157">
        <f t="shared" si="2"/>
        <v>1</v>
      </c>
      <c r="F157" s="322" t="s">
        <v>317</v>
      </c>
      <c r="G157" s="456">
        <v>1</v>
      </c>
      <c r="I157" t="s">
        <v>317</v>
      </c>
      <c r="J157">
        <v>1</v>
      </c>
      <c r="L157" t="s">
        <v>241</v>
      </c>
      <c r="M157" t="s">
        <v>378</v>
      </c>
    </row>
    <row r="158" spans="1:13" x14ac:dyDescent="0.25">
      <c r="A158" s="322" t="s">
        <v>260</v>
      </c>
      <c r="C158" t="s">
        <v>260</v>
      </c>
      <c r="D158">
        <f t="shared" si="2"/>
        <v>1</v>
      </c>
      <c r="F158" s="322" t="s">
        <v>217</v>
      </c>
      <c r="G158" s="456">
        <v>1</v>
      </c>
      <c r="I158" t="s">
        <v>217</v>
      </c>
      <c r="J158">
        <v>1</v>
      </c>
      <c r="L158" t="s">
        <v>235</v>
      </c>
      <c r="M158" t="s">
        <v>392</v>
      </c>
    </row>
    <row r="159" spans="1:13" x14ac:dyDescent="0.25">
      <c r="A159" s="322" t="s">
        <v>244</v>
      </c>
      <c r="C159" t="s">
        <v>244</v>
      </c>
      <c r="D159">
        <f t="shared" si="2"/>
        <v>1</v>
      </c>
      <c r="F159" s="322" t="s">
        <v>294</v>
      </c>
      <c r="G159" s="456">
        <v>1</v>
      </c>
      <c r="I159" t="s">
        <v>294</v>
      </c>
      <c r="J159">
        <v>1</v>
      </c>
      <c r="L159" t="s">
        <v>242</v>
      </c>
      <c r="M159" t="s">
        <v>379</v>
      </c>
    </row>
    <row r="160" spans="1:13" x14ac:dyDescent="0.25">
      <c r="A160" s="322" t="s">
        <v>63</v>
      </c>
      <c r="C160" t="s">
        <v>63</v>
      </c>
      <c r="D160">
        <f t="shared" si="2"/>
        <v>1</v>
      </c>
      <c r="F160" s="322" t="s">
        <v>280</v>
      </c>
      <c r="G160" s="456">
        <v>1</v>
      </c>
      <c r="I160" t="s">
        <v>280</v>
      </c>
      <c r="J160">
        <v>1</v>
      </c>
      <c r="L160" t="s">
        <v>248</v>
      </c>
      <c r="M160" t="s">
        <v>377</v>
      </c>
    </row>
    <row r="161" spans="1:13" x14ac:dyDescent="0.25">
      <c r="A161" s="322" t="s">
        <v>323</v>
      </c>
      <c r="C161" t="s">
        <v>323</v>
      </c>
      <c r="D161">
        <f t="shared" si="2"/>
        <v>1</v>
      </c>
      <c r="F161" s="322" t="s">
        <v>639</v>
      </c>
      <c r="G161" s="456">
        <v>1</v>
      </c>
      <c r="I161" t="s">
        <v>639</v>
      </c>
      <c r="J161">
        <v>1</v>
      </c>
      <c r="L161" t="s">
        <v>237</v>
      </c>
      <c r="M161" t="s">
        <v>394</v>
      </c>
    </row>
    <row r="162" spans="1:13" x14ac:dyDescent="0.25">
      <c r="A162" s="322" t="s">
        <v>271</v>
      </c>
      <c r="C162" t="s">
        <v>271</v>
      </c>
      <c r="D162">
        <f t="shared" si="2"/>
        <v>1</v>
      </c>
      <c r="F162" s="322" t="s">
        <v>86</v>
      </c>
      <c r="G162" s="456">
        <v>1</v>
      </c>
      <c r="I162" t="s">
        <v>86</v>
      </c>
      <c r="J162">
        <v>1</v>
      </c>
      <c r="L162" t="s">
        <v>244</v>
      </c>
      <c r="M162" t="s">
        <v>379</v>
      </c>
    </row>
    <row r="163" spans="1:13" x14ac:dyDescent="0.25">
      <c r="A163" s="322" t="s">
        <v>97</v>
      </c>
      <c r="C163" t="s">
        <v>97</v>
      </c>
      <c r="D163">
        <f t="shared" si="2"/>
        <v>1</v>
      </c>
      <c r="F163" s="322" t="s">
        <v>62</v>
      </c>
      <c r="G163" s="456">
        <v>1</v>
      </c>
      <c r="I163" t="s">
        <v>62</v>
      </c>
      <c r="J163">
        <v>1</v>
      </c>
      <c r="L163" t="s">
        <v>239</v>
      </c>
      <c r="M163" t="s">
        <v>378</v>
      </c>
    </row>
    <row r="164" spans="1:13" x14ac:dyDescent="0.25">
      <c r="A164" s="322" t="s">
        <v>103</v>
      </c>
      <c r="C164" t="s">
        <v>103</v>
      </c>
      <c r="D164">
        <f t="shared" si="2"/>
        <v>1</v>
      </c>
      <c r="F164" s="322" t="s">
        <v>279</v>
      </c>
      <c r="G164" s="456">
        <v>1</v>
      </c>
      <c r="I164" t="s">
        <v>279</v>
      </c>
      <c r="J164">
        <v>1</v>
      </c>
      <c r="L164" t="s">
        <v>225</v>
      </c>
      <c r="M164" t="s">
        <v>378</v>
      </c>
    </row>
    <row r="165" spans="1:13" x14ac:dyDescent="0.25">
      <c r="A165" s="322" t="s">
        <v>253</v>
      </c>
      <c r="C165" t="s">
        <v>253</v>
      </c>
      <c r="D165">
        <f t="shared" si="2"/>
        <v>1</v>
      </c>
      <c r="F165" s="322" t="s">
        <v>175</v>
      </c>
      <c r="G165" s="456">
        <v>1</v>
      </c>
      <c r="I165" t="s">
        <v>175</v>
      </c>
      <c r="J165">
        <v>1</v>
      </c>
      <c r="L165" t="s">
        <v>221</v>
      </c>
      <c r="M165" t="s">
        <v>390</v>
      </c>
    </row>
    <row r="166" spans="1:13" x14ac:dyDescent="0.25">
      <c r="A166" s="322" t="s">
        <v>319</v>
      </c>
      <c r="C166" t="s">
        <v>319</v>
      </c>
      <c r="D166">
        <f t="shared" si="2"/>
        <v>1</v>
      </c>
      <c r="F166" s="322" t="s">
        <v>216</v>
      </c>
      <c r="G166" s="456">
        <v>1</v>
      </c>
      <c r="I166" t="s">
        <v>216</v>
      </c>
      <c r="J166">
        <v>1</v>
      </c>
      <c r="L166" t="s">
        <v>210</v>
      </c>
      <c r="M166" t="s">
        <v>390</v>
      </c>
    </row>
    <row r="167" spans="1:13" x14ac:dyDescent="0.25">
      <c r="A167" s="322" t="s">
        <v>174</v>
      </c>
      <c r="C167" t="s">
        <v>174</v>
      </c>
      <c r="D167">
        <f t="shared" si="2"/>
        <v>1</v>
      </c>
      <c r="F167" s="322" t="s">
        <v>173</v>
      </c>
      <c r="G167" s="456">
        <v>1</v>
      </c>
      <c r="I167" t="s">
        <v>173</v>
      </c>
      <c r="J167">
        <v>1</v>
      </c>
      <c r="L167" t="s">
        <v>212</v>
      </c>
      <c r="M167" t="s">
        <v>377</v>
      </c>
    </row>
    <row r="168" spans="1:13" x14ac:dyDescent="0.25">
      <c r="A168" s="322" t="s">
        <v>239</v>
      </c>
      <c r="C168" t="s">
        <v>239</v>
      </c>
      <c r="D168">
        <f t="shared" si="2"/>
        <v>1</v>
      </c>
      <c r="F168" s="322" t="s">
        <v>247</v>
      </c>
      <c r="G168" s="456">
        <v>1</v>
      </c>
      <c r="I168" t="s">
        <v>247</v>
      </c>
      <c r="J168">
        <v>1</v>
      </c>
      <c r="L168" t="s">
        <v>218</v>
      </c>
      <c r="M168" t="s">
        <v>377</v>
      </c>
    </row>
    <row r="169" spans="1:13" x14ac:dyDescent="0.25">
      <c r="A169" s="322" t="s">
        <v>281</v>
      </c>
      <c r="C169" t="s">
        <v>281</v>
      </c>
      <c r="D169">
        <f t="shared" si="2"/>
        <v>1</v>
      </c>
      <c r="F169" s="322" t="s">
        <v>644</v>
      </c>
      <c r="G169" s="456">
        <v>1</v>
      </c>
      <c r="I169" t="s">
        <v>644</v>
      </c>
      <c r="J169">
        <v>1</v>
      </c>
      <c r="L169" t="s">
        <v>211</v>
      </c>
      <c r="M169" t="s">
        <v>390</v>
      </c>
    </row>
    <row r="170" spans="1:13" x14ac:dyDescent="0.25">
      <c r="A170" s="322" t="s">
        <v>636</v>
      </c>
      <c r="C170" t="s">
        <v>636</v>
      </c>
      <c r="D170">
        <f t="shared" si="2"/>
        <v>1</v>
      </c>
      <c r="F170" s="322" t="s">
        <v>185</v>
      </c>
      <c r="G170" s="456">
        <v>1</v>
      </c>
      <c r="I170" t="s">
        <v>185</v>
      </c>
      <c r="J170">
        <v>1</v>
      </c>
      <c r="L170" t="s">
        <v>208</v>
      </c>
      <c r="M170" t="s">
        <v>378</v>
      </c>
    </row>
    <row r="171" spans="1:13" x14ac:dyDescent="0.25">
      <c r="A171" s="322" t="s">
        <v>640</v>
      </c>
      <c r="C171" t="s">
        <v>640</v>
      </c>
      <c r="D171">
        <f t="shared" si="2"/>
        <v>1</v>
      </c>
      <c r="F171" s="322" t="s">
        <v>257</v>
      </c>
      <c r="G171" s="456">
        <v>1</v>
      </c>
      <c r="I171" t="s">
        <v>257</v>
      </c>
      <c r="J171">
        <v>1</v>
      </c>
      <c r="L171" t="s">
        <v>219</v>
      </c>
      <c r="M171" t="s">
        <v>379</v>
      </c>
    </row>
    <row r="172" spans="1:13" x14ac:dyDescent="0.25">
      <c r="A172" s="322" t="s">
        <v>637</v>
      </c>
      <c r="C172" t="s">
        <v>637</v>
      </c>
      <c r="D172">
        <f t="shared" si="2"/>
        <v>1</v>
      </c>
      <c r="F172" s="322" t="s">
        <v>100</v>
      </c>
      <c r="G172" s="456">
        <v>1</v>
      </c>
      <c r="I172" t="s">
        <v>100</v>
      </c>
      <c r="J172">
        <v>1</v>
      </c>
      <c r="L172" t="s">
        <v>207</v>
      </c>
      <c r="M172" t="s">
        <v>393</v>
      </c>
    </row>
    <row r="173" spans="1:13" x14ac:dyDescent="0.25">
      <c r="A173" s="322" t="s">
        <v>648</v>
      </c>
      <c r="C173" t="s">
        <v>648</v>
      </c>
      <c r="D173">
        <f t="shared" si="2"/>
        <v>1</v>
      </c>
      <c r="F173" s="322" t="s">
        <v>260</v>
      </c>
      <c r="G173" s="456">
        <v>1</v>
      </c>
      <c r="I173" t="s">
        <v>260</v>
      </c>
      <c r="J173">
        <v>1</v>
      </c>
      <c r="L173" t="s">
        <v>223</v>
      </c>
      <c r="M173" t="s">
        <v>390</v>
      </c>
    </row>
    <row r="174" spans="1:13" x14ac:dyDescent="0.25">
      <c r="A174" s="322" t="s">
        <v>641</v>
      </c>
      <c r="C174" t="s">
        <v>706</v>
      </c>
      <c r="D174" t="e">
        <f t="shared" si="2"/>
        <v>#N/A</v>
      </c>
      <c r="F174" s="322" t="s">
        <v>244</v>
      </c>
      <c r="G174" s="456">
        <v>1</v>
      </c>
      <c r="I174" t="s">
        <v>244</v>
      </c>
      <c r="J174">
        <v>1</v>
      </c>
      <c r="L174" t="s">
        <v>216</v>
      </c>
      <c r="M174" t="s">
        <v>378</v>
      </c>
    </row>
    <row r="175" spans="1:13" x14ac:dyDescent="0.25">
      <c r="A175" s="322" t="s">
        <v>649</v>
      </c>
      <c r="C175" t="s">
        <v>641</v>
      </c>
      <c r="D175">
        <f t="shared" si="2"/>
        <v>1</v>
      </c>
      <c r="F175" s="322" t="s">
        <v>63</v>
      </c>
      <c r="G175" s="456">
        <v>1</v>
      </c>
      <c r="I175" t="s">
        <v>63</v>
      </c>
      <c r="J175">
        <v>1</v>
      </c>
      <c r="L175" t="s">
        <v>101</v>
      </c>
      <c r="M175" t="s">
        <v>378</v>
      </c>
    </row>
    <row r="176" spans="1:13" x14ac:dyDescent="0.25">
      <c r="A176" s="322" t="s">
        <v>707</v>
      </c>
      <c r="C176" t="s">
        <v>649</v>
      </c>
      <c r="D176">
        <f t="shared" si="2"/>
        <v>1</v>
      </c>
      <c r="F176" s="322" t="s">
        <v>323</v>
      </c>
      <c r="G176" s="456">
        <v>1</v>
      </c>
      <c r="I176" t="s">
        <v>323</v>
      </c>
      <c r="J176">
        <v>1</v>
      </c>
      <c r="L176" t="s">
        <v>98</v>
      </c>
      <c r="M176" t="s">
        <v>389</v>
      </c>
    </row>
    <row r="177" spans="1:13" x14ac:dyDescent="0.25">
      <c r="A177" s="322" t="s">
        <v>650</v>
      </c>
      <c r="C177" t="s">
        <v>707</v>
      </c>
      <c r="D177">
        <f t="shared" si="2"/>
        <v>1</v>
      </c>
      <c r="F177" s="322" t="s">
        <v>271</v>
      </c>
      <c r="G177" s="456">
        <v>1</v>
      </c>
      <c r="I177" t="s">
        <v>271</v>
      </c>
      <c r="J177">
        <v>1</v>
      </c>
      <c r="L177" t="s">
        <v>99</v>
      </c>
      <c r="M177" t="s">
        <v>389</v>
      </c>
    </row>
    <row r="178" spans="1:13" x14ac:dyDescent="0.25">
      <c r="A178" s="322" t="s">
        <v>708</v>
      </c>
      <c r="C178" t="s">
        <v>650</v>
      </c>
      <c r="D178">
        <f t="shared" si="2"/>
        <v>1</v>
      </c>
      <c r="F178" s="322" t="s">
        <v>97</v>
      </c>
      <c r="G178" s="456">
        <v>1</v>
      </c>
      <c r="I178" t="s">
        <v>97</v>
      </c>
      <c r="J178">
        <v>1</v>
      </c>
      <c r="L178" t="s">
        <v>86</v>
      </c>
      <c r="M178" t="s">
        <v>377</v>
      </c>
    </row>
    <row r="179" spans="1:13" x14ac:dyDescent="0.25">
      <c r="A179" s="322" t="s">
        <v>652</v>
      </c>
      <c r="C179" t="s">
        <v>708</v>
      </c>
      <c r="D179" t="e">
        <f t="shared" si="2"/>
        <v>#N/A</v>
      </c>
      <c r="F179" s="322" t="s">
        <v>103</v>
      </c>
      <c r="G179" s="456">
        <v>1</v>
      </c>
      <c r="I179" t="s">
        <v>103</v>
      </c>
      <c r="J179">
        <v>1</v>
      </c>
      <c r="L179" t="s">
        <v>103</v>
      </c>
      <c r="M179" t="s">
        <v>377</v>
      </c>
    </row>
    <row r="180" spans="1:13" x14ac:dyDescent="0.25">
      <c r="A180" s="322" t="s">
        <v>646</v>
      </c>
      <c r="C180" t="s">
        <v>652</v>
      </c>
      <c r="D180">
        <f t="shared" si="2"/>
        <v>1</v>
      </c>
      <c r="F180" s="322" t="s">
        <v>253</v>
      </c>
      <c r="G180" s="456">
        <v>1</v>
      </c>
      <c r="I180" t="s">
        <v>253</v>
      </c>
      <c r="J180">
        <v>1</v>
      </c>
      <c r="L180" t="s">
        <v>63</v>
      </c>
      <c r="M180" t="s">
        <v>389</v>
      </c>
    </row>
    <row r="181" spans="1:13" x14ac:dyDescent="0.25">
      <c r="A181" s="322" t="s">
        <v>653</v>
      </c>
      <c r="C181" t="s">
        <v>646</v>
      </c>
      <c r="D181">
        <f t="shared" si="2"/>
        <v>1</v>
      </c>
      <c r="F181" s="322" t="s">
        <v>319</v>
      </c>
      <c r="G181" s="456">
        <v>1</v>
      </c>
      <c r="I181" t="s">
        <v>319</v>
      </c>
      <c r="J181">
        <v>1</v>
      </c>
      <c r="L181" t="s">
        <v>40</v>
      </c>
      <c r="M181" t="s">
        <v>377</v>
      </c>
    </row>
    <row r="182" spans="1:13" x14ac:dyDescent="0.25">
      <c r="A182" s="322" t="s">
        <v>642</v>
      </c>
      <c r="C182" t="s">
        <v>653</v>
      </c>
      <c r="D182">
        <f t="shared" si="2"/>
        <v>1</v>
      </c>
      <c r="F182" s="322" t="s">
        <v>174</v>
      </c>
      <c r="G182" s="456">
        <v>1</v>
      </c>
      <c r="I182" t="s">
        <v>174</v>
      </c>
      <c r="J182">
        <v>1</v>
      </c>
      <c r="L182" t="s">
        <v>39</v>
      </c>
      <c r="M182" t="s">
        <v>377</v>
      </c>
    </row>
    <row r="183" spans="1:13" x14ac:dyDescent="0.25">
      <c r="A183" s="322" t="s">
        <v>643</v>
      </c>
      <c r="C183" t="s">
        <v>642</v>
      </c>
      <c r="D183">
        <f t="shared" si="2"/>
        <v>1</v>
      </c>
      <c r="F183" s="322" t="s">
        <v>239</v>
      </c>
      <c r="G183" s="456">
        <v>1</v>
      </c>
      <c r="I183" t="s">
        <v>239</v>
      </c>
      <c r="J183">
        <v>1</v>
      </c>
    </row>
    <row r="184" spans="1:13" x14ac:dyDescent="0.25">
      <c r="A184" s="322" t="s">
        <v>644</v>
      </c>
      <c r="C184" t="s">
        <v>643</v>
      </c>
      <c r="D184">
        <f t="shared" si="2"/>
        <v>1</v>
      </c>
      <c r="F184" s="322" t="s">
        <v>281</v>
      </c>
      <c r="G184" s="456">
        <v>1</v>
      </c>
      <c r="I184" t="s">
        <v>281</v>
      </c>
      <c r="J184">
        <v>1</v>
      </c>
    </row>
    <row r="185" spans="1:13" x14ac:dyDescent="0.25">
      <c r="A185" s="322" t="s">
        <v>627</v>
      </c>
      <c r="C185" t="s">
        <v>644</v>
      </c>
      <c r="D185">
        <f t="shared" si="2"/>
        <v>1</v>
      </c>
      <c r="F185" s="322" t="s">
        <v>704</v>
      </c>
      <c r="G185" s="456">
        <v>182</v>
      </c>
    </row>
    <row r="186" spans="1:13" x14ac:dyDescent="0.25">
      <c r="A186" s="322" t="s">
        <v>704</v>
      </c>
      <c r="C186" t="s">
        <v>627</v>
      </c>
      <c r="D186">
        <f t="shared" si="2"/>
        <v>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X565"/>
  <sheetViews>
    <sheetView topLeftCell="J1" workbookViewId="0">
      <selection activeCell="R2" sqref="R2:R565"/>
    </sheetView>
  </sheetViews>
  <sheetFormatPr defaultColWidth="8.88671875" defaultRowHeight="14.4" x14ac:dyDescent="0.3"/>
  <cols>
    <col min="1" max="1" width="6" style="330" bestFit="1" customWidth="1"/>
    <col min="2" max="2" width="72.88671875" style="330" bestFit="1" customWidth="1"/>
    <col min="3" max="4" width="12.33203125" style="330" customWidth="1"/>
    <col min="5" max="5" width="12.6640625" style="329" bestFit="1" customWidth="1"/>
    <col min="6" max="6" width="11.6640625" style="329" bestFit="1" customWidth="1"/>
    <col min="7" max="8" width="14.6640625" style="329" bestFit="1" customWidth="1"/>
    <col min="9" max="9" width="14.6640625" style="329" customWidth="1"/>
    <col min="10" max="10" width="11.5546875" style="329" bestFit="1" customWidth="1"/>
    <col min="11" max="11" width="17" style="329" bestFit="1" customWidth="1"/>
    <col min="12" max="12" width="10.33203125" style="329" bestFit="1" customWidth="1"/>
    <col min="13" max="13" width="15.44140625" style="329" bestFit="1" customWidth="1"/>
    <col min="14" max="14" width="12" style="330" bestFit="1" customWidth="1"/>
    <col min="15" max="15" width="9.88671875" style="330" bestFit="1" customWidth="1"/>
    <col min="16" max="16" width="9.6640625" style="330" bestFit="1" customWidth="1"/>
    <col min="17" max="17" width="10.33203125" style="330" bestFit="1" customWidth="1"/>
    <col min="18" max="18" width="9.6640625" style="330" bestFit="1" customWidth="1"/>
    <col min="19" max="16384" width="8.88671875" style="330"/>
  </cols>
  <sheetData>
    <row r="1" spans="1:24" x14ac:dyDescent="0.3">
      <c r="E1" s="426"/>
      <c r="F1" s="426"/>
      <c r="G1" s="426"/>
      <c r="H1" s="426"/>
      <c r="I1" s="426"/>
      <c r="J1" s="426"/>
      <c r="K1" s="426"/>
      <c r="L1" s="426"/>
      <c r="M1" s="426"/>
      <c r="R1" s="454" t="s">
        <v>702</v>
      </c>
      <c r="W1" s="454" t="s">
        <v>709</v>
      </c>
      <c r="X1" s="454" t="s">
        <v>710</v>
      </c>
    </row>
    <row r="2" spans="1:24" x14ac:dyDescent="0.3">
      <c r="A2" s="329" t="s">
        <v>464</v>
      </c>
      <c r="C2" s="331"/>
      <c r="D2" s="331"/>
      <c r="R2" s="330" t="s">
        <v>35</v>
      </c>
      <c r="T2" s="445"/>
      <c r="U2" s="446"/>
      <c r="V2" s="447"/>
      <c r="W2" s="330" t="s">
        <v>37</v>
      </c>
      <c r="X2" s="330">
        <v>1</v>
      </c>
    </row>
    <row r="3" spans="1:24" x14ac:dyDescent="0.3">
      <c r="B3" s="332" t="s">
        <v>465</v>
      </c>
      <c r="C3" s="333"/>
      <c r="D3" s="333"/>
      <c r="R3" s="330" t="s">
        <v>36</v>
      </c>
      <c r="T3" s="448"/>
      <c r="U3" s="449"/>
      <c r="V3" s="450"/>
      <c r="W3" s="330" t="s">
        <v>61</v>
      </c>
      <c r="X3" s="330">
        <v>1</v>
      </c>
    </row>
    <row r="4" spans="1:24" x14ac:dyDescent="0.3">
      <c r="A4" s="334"/>
      <c r="B4" s="335" t="s">
        <v>34</v>
      </c>
      <c r="C4" s="329" t="s">
        <v>442</v>
      </c>
      <c r="D4" s="329" t="s">
        <v>443</v>
      </c>
      <c r="E4" s="329" t="s">
        <v>444</v>
      </c>
      <c r="F4" s="329" t="s">
        <v>445</v>
      </c>
      <c r="G4" s="329" t="s">
        <v>351</v>
      </c>
      <c r="H4" s="329" t="s">
        <v>66</v>
      </c>
      <c r="I4" s="329" t="s">
        <v>410</v>
      </c>
      <c r="J4" s="329" t="s">
        <v>446</v>
      </c>
      <c r="K4" s="329" t="s">
        <v>43</v>
      </c>
      <c r="L4" s="329" t="s">
        <v>352</v>
      </c>
      <c r="M4" s="329" t="s">
        <v>466</v>
      </c>
      <c r="R4" s="330" t="s">
        <v>37</v>
      </c>
      <c r="T4" s="448"/>
      <c r="U4" s="449"/>
      <c r="V4" s="450"/>
      <c r="W4" s="330" t="s">
        <v>80</v>
      </c>
      <c r="X4" s="330">
        <v>1</v>
      </c>
    </row>
    <row r="5" spans="1:24" x14ac:dyDescent="0.3">
      <c r="A5" s="334"/>
      <c r="B5" s="335"/>
      <c r="C5" s="331"/>
      <c r="D5" s="331"/>
      <c r="F5" s="901" t="s">
        <v>467</v>
      </c>
      <c r="G5" s="901"/>
      <c r="H5" s="901" t="s">
        <v>467</v>
      </c>
      <c r="I5" s="901"/>
      <c r="R5" s="330" t="s">
        <v>38</v>
      </c>
      <c r="T5" s="448"/>
      <c r="U5" s="449"/>
      <c r="V5" s="450"/>
      <c r="W5" s="330" t="s">
        <v>94</v>
      </c>
      <c r="X5" s="330">
        <v>1</v>
      </c>
    </row>
    <row r="6" spans="1:24" x14ac:dyDescent="0.3">
      <c r="B6" s="332" t="s">
        <v>468</v>
      </c>
      <c r="C6" s="333"/>
      <c r="D6" s="333"/>
      <c r="R6" s="330" t="s">
        <v>39</v>
      </c>
      <c r="T6" s="448"/>
      <c r="U6" s="449"/>
      <c r="V6" s="450"/>
      <c r="W6" s="330" t="s">
        <v>178</v>
      </c>
      <c r="X6" s="330">
        <v>1</v>
      </c>
    </row>
    <row r="7" spans="1:24" x14ac:dyDescent="0.3">
      <c r="A7" s="334"/>
      <c r="B7" s="335" t="s">
        <v>469</v>
      </c>
      <c r="C7" s="331"/>
      <c r="D7" s="331"/>
      <c r="R7" s="330" t="s">
        <v>40</v>
      </c>
      <c r="T7" s="448"/>
      <c r="U7" s="449"/>
      <c r="V7" s="450"/>
      <c r="W7" s="330" t="s">
        <v>110</v>
      </c>
      <c r="X7" s="330">
        <v>1</v>
      </c>
    </row>
    <row r="8" spans="1:24" x14ac:dyDescent="0.3">
      <c r="A8" s="334"/>
      <c r="B8" s="335" t="s">
        <v>470</v>
      </c>
      <c r="C8" s="331"/>
      <c r="D8" s="331"/>
      <c r="R8" s="330" t="s">
        <v>41</v>
      </c>
      <c r="T8" s="448"/>
      <c r="U8" s="449"/>
      <c r="V8" s="450"/>
      <c r="W8" s="330" t="s">
        <v>91</v>
      </c>
      <c r="X8" s="330">
        <v>1</v>
      </c>
    </row>
    <row r="9" spans="1:24" x14ac:dyDescent="0.3">
      <c r="A9" s="334"/>
      <c r="B9" s="335" t="s">
        <v>471</v>
      </c>
      <c r="C9" s="331"/>
      <c r="D9" s="331"/>
      <c r="R9" s="330" t="s">
        <v>36</v>
      </c>
      <c r="T9" s="448"/>
      <c r="U9" s="449"/>
      <c r="V9" s="450"/>
      <c r="W9" s="330" t="s">
        <v>156</v>
      </c>
      <c r="X9" s="330">
        <v>1</v>
      </c>
    </row>
    <row r="10" spans="1:24" x14ac:dyDescent="0.3">
      <c r="B10" s="335"/>
      <c r="C10" s="331"/>
      <c r="D10" s="331"/>
      <c r="R10" s="330" t="s">
        <v>38</v>
      </c>
      <c r="T10" s="448"/>
      <c r="U10" s="449"/>
      <c r="V10" s="450"/>
      <c r="W10" s="330" t="s">
        <v>132</v>
      </c>
      <c r="X10" s="330">
        <v>1</v>
      </c>
    </row>
    <row r="11" spans="1:24" x14ac:dyDescent="0.3">
      <c r="B11" s="332" t="s">
        <v>443</v>
      </c>
      <c r="C11" s="333"/>
      <c r="D11" s="333"/>
      <c r="R11" s="330" t="s">
        <v>35</v>
      </c>
      <c r="T11" s="448"/>
      <c r="U11" s="449"/>
      <c r="V11" s="450"/>
      <c r="W11" s="330" t="s">
        <v>174</v>
      </c>
      <c r="X11" s="330">
        <v>1</v>
      </c>
    </row>
    <row r="12" spans="1:24" x14ac:dyDescent="0.3">
      <c r="A12" s="334"/>
      <c r="B12" s="336" t="s">
        <v>472</v>
      </c>
      <c r="C12" s="337"/>
      <c r="D12" s="337"/>
      <c r="R12" s="330" t="s">
        <v>41</v>
      </c>
      <c r="T12" s="448"/>
      <c r="U12" s="449"/>
      <c r="V12" s="450"/>
      <c r="W12" s="330" t="s">
        <v>59</v>
      </c>
      <c r="X12" s="330">
        <v>1</v>
      </c>
    </row>
    <row r="13" spans="1:24" x14ac:dyDescent="0.3">
      <c r="A13" s="334"/>
      <c r="B13" s="335" t="s">
        <v>473</v>
      </c>
      <c r="C13" s="331"/>
      <c r="D13" s="331"/>
      <c r="R13" s="330" t="s">
        <v>37</v>
      </c>
      <c r="T13" s="448"/>
      <c r="U13" s="449"/>
      <c r="V13" s="450"/>
      <c r="W13" s="330" t="s">
        <v>83</v>
      </c>
      <c r="X13" s="330">
        <v>1</v>
      </c>
    </row>
    <row r="14" spans="1:24" x14ac:dyDescent="0.3">
      <c r="A14" s="334"/>
      <c r="B14" s="335" t="s">
        <v>474</v>
      </c>
      <c r="C14" s="331"/>
      <c r="D14" s="331"/>
      <c r="R14" s="330" t="s">
        <v>59</v>
      </c>
      <c r="T14" s="448"/>
      <c r="U14" s="449"/>
      <c r="V14" s="450"/>
      <c r="W14" s="330" t="s">
        <v>85</v>
      </c>
      <c r="X14" s="330">
        <v>1</v>
      </c>
    </row>
    <row r="15" spans="1:24" x14ac:dyDescent="0.3">
      <c r="A15" s="334"/>
      <c r="B15" s="335" t="s">
        <v>475</v>
      </c>
      <c r="C15" s="331"/>
      <c r="D15" s="331"/>
      <c r="R15" s="330" t="s">
        <v>36</v>
      </c>
      <c r="T15" s="448"/>
      <c r="U15" s="449"/>
      <c r="V15" s="450"/>
      <c r="W15" s="330" t="s">
        <v>172</v>
      </c>
      <c r="X15" s="330">
        <v>1</v>
      </c>
    </row>
    <row r="16" spans="1:24" x14ac:dyDescent="0.3">
      <c r="A16" s="334"/>
      <c r="B16" s="335" t="s">
        <v>476</v>
      </c>
      <c r="C16" s="329">
        <v>3</v>
      </c>
      <c r="D16" s="329">
        <v>2011</v>
      </c>
      <c r="E16" s="329" t="s">
        <v>477</v>
      </c>
      <c r="F16" s="329">
        <v>2013</v>
      </c>
      <c r="H16" s="329" t="s">
        <v>478</v>
      </c>
      <c r="I16" s="329" t="s">
        <v>479</v>
      </c>
      <c r="L16" s="330"/>
      <c r="M16" s="330"/>
      <c r="R16" s="330" t="s">
        <v>60</v>
      </c>
      <c r="T16" s="448"/>
      <c r="U16" s="449"/>
      <c r="V16" s="450"/>
      <c r="W16" s="330" t="s">
        <v>93</v>
      </c>
      <c r="X16" s="330">
        <v>1</v>
      </c>
    </row>
    <row r="17" spans="1:24" x14ac:dyDescent="0.3">
      <c r="C17" s="329"/>
      <c r="D17" s="329"/>
      <c r="L17" s="330"/>
      <c r="M17" s="330"/>
      <c r="R17" s="330" t="s">
        <v>61</v>
      </c>
      <c r="T17" s="448"/>
      <c r="U17" s="449"/>
      <c r="V17" s="450"/>
      <c r="W17" s="330" t="s">
        <v>119</v>
      </c>
      <c r="X17" s="330">
        <v>1</v>
      </c>
    </row>
    <row r="18" spans="1:24" x14ac:dyDescent="0.3">
      <c r="B18" s="338" t="s">
        <v>480</v>
      </c>
      <c r="C18" s="329"/>
      <c r="D18" s="329"/>
      <c r="L18" s="330"/>
      <c r="M18" s="330"/>
      <c r="R18" s="330" t="s">
        <v>41</v>
      </c>
      <c r="T18" s="448"/>
      <c r="U18" s="449"/>
      <c r="V18" s="450"/>
      <c r="W18" s="330" t="s">
        <v>168</v>
      </c>
      <c r="X18" s="330">
        <v>1</v>
      </c>
    </row>
    <row r="19" spans="1:24" x14ac:dyDescent="0.3">
      <c r="A19" s="334"/>
      <c r="B19" s="362" t="s">
        <v>481</v>
      </c>
      <c r="C19" s="363" t="s">
        <v>82</v>
      </c>
      <c r="D19" s="363">
        <v>16</v>
      </c>
      <c r="E19" s="363">
        <v>15</v>
      </c>
      <c r="F19" s="364">
        <f>E19/D19</f>
        <v>0.9375</v>
      </c>
      <c r="G19" s="364"/>
      <c r="H19" s="363" t="s">
        <v>482</v>
      </c>
      <c r="I19" s="363" t="s">
        <v>483</v>
      </c>
      <c r="J19" s="363" t="s">
        <v>59</v>
      </c>
      <c r="K19" s="363">
        <v>22</v>
      </c>
      <c r="L19" s="330">
        <v>20</v>
      </c>
      <c r="M19" s="340">
        <f>L19/K19</f>
        <v>0.90909090909090906</v>
      </c>
      <c r="N19" s="330">
        <v>2009</v>
      </c>
      <c r="R19" s="330" t="s">
        <v>62</v>
      </c>
      <c r="T19" s="451"/>
      <c r="U19" s="452"/>
      <c r="V19" s="453"/>
      <c r="W19" s="330" t="s">
        <v>126</v>
      </c>
      <c r="X19" s="330">
        <v>1</v>
      </c>
    </row>
    <row r="20" spans="1:24" x14ac:dyDescent="0.3">
      <c r="A20" s="334"/>
      <c r="B20" s="362" t="s">
        <v>484</v>
      </c>
      <c r="C20" s="363" t="s">
        <v>82</v>
      </c>
      <c r="D20" s="363">
        <v>2009</v>
      </c>
      <c r="E20" s="363">
        <v>16</v>
      </c>
      <c r="F20" s="365">
        <v>45</v>
      </c>
      <c r="G20" s="365"/>
      <c r="H20" s="363">
        <f>F20/E20</f>
        <v>2.8125</v>
      </c>
      <c r="I20" s="363"/>
      <c r="J20" s="363"/>
      <c r="K20" s="363"/>
      <c r="L20" s="330"/>
      <c r="M20" s="340"/>
      <c r="R20" s="330" t="s">
        <v>63</v>
      </c>
      <c r="W20" s="330" t="s">
        <v>64</v>
      </c>
      <c r="X20" s="330">
        <v>1</v>
      </c>
    </row>
    <row r="21" spans="1:24" x14ac:dyDescent="0.3">
      <c r="A21" s="334"/>
      <c r="B21" s="362" t="s">
        <v>485</v>
      </c>
      <c r="C21" s="363" t="s">
        <v>59</v>
      </c>
      <c r="D21" s="363">
        <v>32</v>
      </c>
      <c r="E21" s="363">
        <v>2015</v>
      </c>
      <c r="F21" s="363"/>
      <c r="G21" s="363"/>
      <c r="H21" s="363"/>
      <c r="I21" s="363"/>
      <c r="J21" s="363"/>
      <c r="K21" s="363"/>
      <c r="L21" s="330"/>
      <c r="M21" s="330"/>
      <c r="R21" s="330" t="s">
        <v>64</v>
      </c>
      <c r="W21" s="330" t="s">
        <v>151</v>
      </c>
      <c r="X21" s="330">
        <v>1</v>
      </c>
    </row>
    <row r="22" spans="1:24" x14ac:dyDescent="0.3">
      <c r="A22" s="334"/>
      <c r="B22" s="362" t="s">
        <v>486</v>
      </c>
      <c r="C22" s="363" t="s">
        <v>132</v>
      </c>
      <c r="D22" s="363">
        <v>84</v>
      </c>
      <c r="E22" s="363">
        <v>2016</v>
      </c>
      <c r="F22" s="363"/>
      <c r="G22" s="363"/>
      <c r="H22" s="363" t="s">
        <v>487</v>
      </c>
      <c r="I22" s="363" t="s">
        <v>59</v>
      </c>
      <c r="J22" s="363">
        <v>22</v>
      </c>
      <c r="K22" s="363">
        <v>82</v>
      </c>
      <c r="L22" s="362">
        <f>K22/J22</f>
        <v>3.7272727272727271</v>
      </c>
      <c r="M22" s="330"/>
      <c r="R22" s="330" t="s">
        <v>38</v>
      </c>
      <c r="W22" s="330" t="s">
        <v>169</v>
      </c>
      <c r="X22" s="330">
        <v>1</v>
      </c>
    </row>
    <row r="23" spans="1:24" x14ac:dyDescent="0.3">
      <c r="A23" s="334"/>
      <c r="B23" s="362" t="s">
        <v>488</v>
      </c>
      <c r="C23" s="363" t="s">
        <v>132</v>
      </c>
      <c r="D23" s="363">
        <v>2016</v>
      </c>
      <c r="E23" s="363"/>
      <c r="F23" s="363"/>
      <c r="G23" s="363"/>
      <c r="H23" s="363"/>
      <c r="I23" s="363"/>
      <c r="J23" s="363"/>
      <c r="K23" s="363" t="s">
        <v>162</v>
      </c>
      <c r="L23" s="330"/>
      <c r="M23" s="330"/>
      <c r="R23" s="330" t="s">
        <v>37</v>
      </c>
      <c r="W23" s="330" t="s">
        <v>180</v>
      </c>
      <c r="X23" s="330">
        <v>1</v>
      </c>
    </row>
    <row r="24" spans="1:24" x14ac:dyDescent="0.3">
      <c r="A24" s="334"/>
      <c r="B24" s="902" t="s">
        <v>489</v>
      </c>
      <c r="C24" s="363" t="s">
        <v>490</v>
      </c>
      <c r="D24" s="363" t="s">
        <v>491</v>
      </c>
      <c r="E24" s="363" t="s">
        <v>492</v>
      </c>
      <c r="F24" s="363" t="s">
        <v>493</v>
      </c>
      <c r="G24" s="363"/>
      <c r="H24" s="363" t="s">
        <v>494</v>
      </c>
      <c r="I24" s="363" t="s">
        <v>495</v>
      </c>
      <c r="J24" s="363" t="s">
        <v>496</v>
      </c>
      <c r="K24" s="363" t="s">
        <v>497</v>
      </c>
      <c r="L24" s="329" t="s">
        <v>498</v>
      </c>
      <c r="M24" s="329" t="s">
        <v>499</v>
      </c>
      <c r="N24" s="329" t="s">
        <v>500</v>
      </c>
      <c r="O24" s="341" t="s">
        <v>501</v>
      </c>
      <c r="P24" s="329" t="s">
        <v>502</v>
      </c>
      <c r="R24" s="330" t="s">
        <v>59</v>
      </c>
      <c r="W24" s="330" t="s">
        <v>139</v>
      </c>
      <c r="X24" s="330">
        <v>1</v>
      </c>
    </row>
    <row r="25" spans="1:24" x14ac:dyDescent="0.3">
      <c r="A25" s="334"/>
      <c r="B25" s="902"/>
      <c r="C25" s="363" t="s">
        <v>503</v>
      </c>
      <c r="D25" s="363">
        <v>30</v>
      </c>
      <c r="E25" s="363">
        <v>1</v>
      </c>
      <c r="F25" s="364">
        <f>E25/D25</f>
        <v>3.3333333333333333E-2</v>
      </c>
      <c r="G25" s="364"/>
      <c r="H25" s="363">
        <v>2016</v>
      </c>
      <c r="I25" s="363"/>
      <c r="J25" s="363"/>
      <c r="K25" s="363"/>
      <c r="L25" s="342"/>
      <c r="M25" s="342"/>
      <c r="N25" s="342"/>
      <c r="O25" s="342"/>
      <c r="P25" s="342"/>
      <c r="R25" s="330" t="s">
        <v>79</v>
      </c>
      <c r="W25" s="330" t="s">
        <v>95</v>
      </c>
      <c r="X25" s="330">
        <v>1</v>
      </c>
    </row>
    <row r="26" spans="1:24" x14ac:dyDescent="0.3">
      <c r="A26" s="334"/>
      <c r="B26" s="362" t="s">
        <v>504</v>
      </c>
      <c r="C26" s="363" t="s">
        <v>139</v>
      </c>
      <c r="D26" s="363">
        <v>9</v>
      </c>
      <c r="E26" s="363">
        <v>2012</v>
      </c>
      <c r="F26" s="363" t="s">
        <v>505</v>
      </c>
      <c r="L26" s="330"/>
      <c r="M26" s="330"/>
      <c r="R26" s="330" t="s">
        <v>80</v>
      </c>
      <c r="W26" s="330" t="s">
        <v>277</v>
      </c>
      <c r="X26" s="330">
        <v>1</v>
      </c>
    </row>
    <row r="27" spans="1:24" x14ac:dyDescent="0.3">
      <c r="A27" s="334"/>
      <c r="B27" s="362" t="s">
        <v>506</v>
      </c>
      <c r="C27" s="363" t="s">
        <v>59</v>
      </c>
      <c r="D27" s="363">
        <v>2009</v>
      </c>
      <c r="E27" s="363">
        <v>110</v>
      </c>
      <c r="F27" s="363" t="s">
        <v>507</v>
      </c>
      <c r="L27" s="330"/>
      <c r="M27" s="330"/>
      <c r="R27" s="330" t="s">
        <v>81</v>
      </c>
      <c r="W27" s="330" t="s">
        <v>170</v>
      </c>
      <c r="X27" s="330">
        <v>1</v>
      </c>
    </row>
    <row r="28" spans="1:24" x14ac:dyDescent="0.3">
      <c r="A28" s="334"/>
      <c r="B28" s="339" t="s">
        <v>508</v>
      </c>
      <c r="C28" s="329" t="s">
        <v>490</v>
      </c>
      <c r="D28" s="329" t="s">
        <v>509</v>
      </c>
      <c r="E28" s="329" t="s">
        <v>510</v>
      </c>
      <c r="F28" s="329" t="s">
        <v>511</v>
      </c>
      <c r="L28" s="330"/>
      <c r="M28" s="330"/>
      <c r="R28" s="330" t="s">
        <v>82</v>
      </c>
      <c r="W28" s="330" t="s">
        <v>38</v>
      </c>
      <c r="X28" s="330">
        <v>1</v>
      </c>
    </row>
    <row r="29" spans="1:24" x14ac:dyDescent="0.3">
      <c r="B29" s="339"/>
      <c r="C29" s="331"/>
      <c r="D29" s="331"/>
      <c r="R29" s="330" t="s">
        <v>64</v>
      </c>
      <c r="W29" s="330" t="s">
        <v>36</v>
      </c>
      <c r="X29" s="330">
        <v>1</v>
      </c>
    </row>
    <row r="30" spans="1:24" x14ac:dyDescent="0.3">
      <c r="B30" s="338" t="s">
        <v>512</v>
      </c>
      <c r="C30" s="333"/>
      <c r="D30" s="333"/>
      <c r="R30" s="330" t="s">
        <v>83</v>
      </c>
      <c r="W30" s="330" t="s">
        <v>280</v>
      </c>
      <c r="X30" s="330">
        <v>1</v>
      </c>
    </row>
    <row r="31" spans="1:24" x14ac:dyDescent="0.3">
      <c r="A31" s="334"/>
      <c r="B31" s="339" t="s">
        <v>513</v>
      </c>
      <c r="C31" s="331"/>
      <c r="D31" s="331"/>
      <c r="R31" s="330" t="s">
        <v>84</v>
      </c>
      <c r="W31" s="330" t="s">
        <v>182</v>
      </c>
      <c r="X31" s="330">
        <v>1</v>
      </c>
    </row>
    <row r="32" spans="1:24" x14ac:dyDescent="0.3">
      <c r="A32" s="334"/>
      <c r="B32" s="339" t="s">
        <v>514</v>
      </c>
      <c r="C32" s="331"/>
      <c r="D32" s="331"/>
      <c r="R32" s="330" t="s">
        <v>85</v>
      </c>
      <c r="W32" s="330" t="s">
        <v>183</v>
      </c>
      <c r="X32" s="330">
        <v>1</v>
      </c>
    </row>
    <row r="33" spans="1:24" x14ac:dyDescent="0.3">
      <c r="A33" s="334"/>
      <c r="B33" s="339" t="s">
        <v>515</v>
      </c>
      <c r="C33" s="331"/>
      <c r="D33" s="331"/>
      <c r="R33" s="330" t="s">
        <v>36</v>
      </c>
      <c r="W33" s="330" t="s">
        <v>173</v>
      </c>
      <c r="X33" s="330">
        <v>1</v>
      </c>
    </row>
    <row r="34" spans="1:24" x14ac:dyDescent="0.3">
      <c r="A34" s="334"/>
      <c r="B34" s="339" t="s">
        <v>516</v>
      </c>
      <c r="C34" s="331"/>
      <c r="D34" s="331"/>
      <c r="R34" s="330" t="s">
        <v>86</v>
      </c>
      <c r="W34" s="330" t="s">
        <v>286</v>
      </c>
      <c r="X34" s="330">
        <v>1</v>
      </c>
    </row>
    <row r="35" spans="1:24" x14ac:dyDescent="0.3">
      <c r="A35" s="334"/>
      <c r="B35" s="339" t="s">
        <v>517</v>
      </c>
      <c r="C35" s="331"/>
      <c r="D35" s="331"/>
      <c r="R35" s="330" t="s">
        <v>87</v>
      </c>
      <c r="W35" s="330" t="s">
        <v>294</v>
      </c>
      <c r="X35" s="330">
        <v>1</v>
      </c>
    </row>
    <row r="36" spans="1:24" x14ac:dyDescent="0.3">
      <c r="A36" s="334"/>
      <c r="B36" s="339" t="s">
        <v>518</v>
      </c>
      <c r="C36" s="331"/>
      <c r="D36" s="331"/>
      <c r="R36" s="330" t="s">
        <v>37</v>
      </c>
      <c r="W36" s="330" t="s">
        <v>205</v>
      </c>
      <c r="X36" s="330">
        <v>1</v>
      </c>
    </row>
    <row r="37" spans="1:24" x14ac:dyDescent="0.3">
      <c r="A37" s="334"/>
      <c r="B37" s="339" t="s">
        <v>519</v>
      </c>
      <c r="C37" s="331"/>
      <c r="D37" s="331"/>
      <c r="R37" s="330" t="s">
        <v>88</v>
      </c>
      <c r="W37" s="330" t="s">
        <v>312</v>
      </c>
      <c r="X37" s="330">
        <v>1</v>
      </c>
    </row>
    <row r="38" spans="1:24" x14ac:dyDescent="0.3">
      <c r="A38" s="334"/>
      <c r="B38" s="339" t="s">
        <v>520</v>
      </c>
      <c r="C38" s="331"/>
      <c r="D38" s="331"/>
      <c r="R38" s="330" t="s">
        <v>89</v>
      </c>
      <c r="W38" s="330" t="s">
        <v>176</v>
      </c>
      <c r="X38" s="330">
        <v>1</v>
      </c>
    </row>
    <row r="39" spans="1:24" x14ac:dyDescent="0.3">
      <c r="R39" s="330" t="s">
        <v>90</v>
      </c>
      <c r="W39" s="330" t="s">
        <v>179</v>
      </c>
      <c r="X39" s="330">
        <v>1</v>
      </c>
    </row>
    <row r="40" spans="1:24" x14ac:dyDescent="0.3">
      <c r="R40" s="330" t="s">
        <v>60</v>
      </c>
      <c r="W40" s="330" t="s">
        <v>287</v>
      </c>
      <c r="X40" s="330">
        <v>1</v>
      </c>
    </row>
    <row r="41" spans="1:24" x14ac:dyDescent="0.3">
      <c r="R41" s="330" t="s">
        <v>61</v>
      </c>
      <c r="W41" s="330" t="s">
        <v>275</v>
      </c>
      <c r="X41" s="330">
        <v>1</v>
      </c>
    </row>
    <row r="42" spans="1:24" x14ac:dyDescent="0.3">
      <c r="R42" s="330" t="s">
        <v>91</v>
      </c>
      <c r="W42" s="330" t="s">
        <v>97</v>
      </c>
      <c r="X42" s="330">
        <v>1</v>
      </c>
    </row>
    <row r="43" spans="1:24" x14ac:dyDescent="0.3">
      <c r="R43" s="330" t="s">
        <v>92</v>
      </c>
      <c r="W43" s="330" t="s">
        <v>220</v>
      </c>
      <c r="X43" s="330">
        <v>1</v>
      </c>
    </row>
    <row r="44" spans="1:24" x14ac:dyDescent="0.3">
      <c r="R44" s="330" t="s">
        <v>93</v>
      </c>
      <c r="W44" s="330" t="s">
        <v>96</v>
      </c>
      <c r="X44" s="330">
        <v>1</v>
      </c>
    </row>
    <row r="45" spans="1:24" x14ac:dyDescent="0.3">
      <c r="R45" s="330" t="s">
        <v>94</v>
      </c>
      <c r="W45" s="330" t="s">
        <v>231</v>
      </c>
      <c r="X45" s="330">
        <v>1</v>
      </c>
    </row>
    <row r="46" spans="1:24" x14ac:dyDescent="0.3">
      <c r="R46" s="330" t="s">
        <v>95</v>
      </c>
      <c r="W46" s="330" t="s">
        <v>224</v>
      </c>
      <c r="X46" s="330">
        <v>1</v>
      </c>
    </row>
    <row r="47" spans="1:24" x14ac:dyDescent="0.3">
      <c r="R47" s="330" t="s">
        <v>96</v>
      </c>
      <c r="W47" s="330" t="s">
        <v>62</v>
      </c>
      <c r="X47" s="330">
        <v>1</v>
      </c>
    </row>
    <row r="48" spans="1:24" x14ac:dyDescent="0.3">
      <c r="R48" s="330" t="s">
        <v>38</v>
      </c>
      <c r="W48" s="330" t="s">
        <v>181</v>
      </c>
      <c r="X48" s="330">
        <v>1</v>
      </c>
    </row>
    <row r="49" spans="18:24" x14ac:dyDescent="0.3">
      <c r="R49" s="330" t="s">
        <v>97</v>
      </c>
      <c r="W49" s="330" t="s">
        <v>84</v>
      </c>
      <c r="X49" s="330">
        <v>1</v>
      </c>
    </row>
    <row r="50" spans="18:24" x14ac:dyDescent="0.3">
      <c r="R50" s="330" t="s">
        <v>98</v>
      </c>
      <c r="W50" s="330" t="s">
        <v>79</v>
      </c>
      <c r="X50" s="330">
        <v>1</v>
      </c>
    </row>
    <row r="51" spans="18:24" x14ac:dyDescent="0.3">
      <c r="R51" s="330" t="s">
        <v>99</v>
      </c>
      <c r="W51" s="330" t="s">
        <v>92</v>
      </c>
      <c r="X51" s="330">
        <v>1</v>
      </c>
    </row>
    <row r="52" spans="18:24" x14ac:dyDescent="0.3">
      <c r="R52" s="330" t="s">
        <v>100</v>
      </c>
      <c r="W52" s="330" t="s">
        <v>90</v>
      </c>
      <c r="X52" s="330">
        <v>1</v>
      </c>
    </row>
    <row r="53" spans="18:24" x14ac:dyDescent="0.3">
      <c r="R53" s="330" t="s">
        <v>101</v>
      </c>
      <c r="W53" s="330" t="s">
        <v>81</v>
      </c>
      <c r="X53" s="330">
        <v>1</v>
      </c>
    </row>
    <row r="54" spans="18:24" x14ac:dyDescent="0.3">
      <c r="R54" s="330" t="s">
        <v>102</v>
      </c>
      <c r="W54" s="330" t="s">
        <v>41</v>
      </c>
      <c r="X54" s="330">
        <v>1</v>
      </c>
    </row>
    <row r="55" spans="18:24" x14ac:dyDescent="0.3">
      <c r="R55" s="330" t="s">
        <v>103</v>
      </c>
      <c r="W55" s="330" t="s">
        <v>270</v>
      </c>
      <c r="X55" s="330">
        <v>1</v>
      </c>
    </row>
    <row r="56" spans="18:24" x14ac:dyDescent="0.3">
      <c r="R56" s="330" t="s">
        <v>80</v>
      </c>
      <c r="W56" s="330" t="s">
        <v>100</v>
      </c>
      <c r="X56" s="330">
        <v>1</v>
      </c>
    </row>
    <row r="57" spans="18:24" x14ac:dyDescent="0.3">
      <c r="R57" s="330" t="s">
        <v>110</v>
      </c>
      <c r="W57" s="330" t="s">
        <v>217</v>
      </c>
      <c r="X57" s="330">
        <v>1</v>
      </c>
    </row>
    <row r="58" spans="18:24" x14ac:dyDescent="0.3">
      <c r="R58" s="330" t="s">
        <v>85</v>
      </c>
      <c r="W58" s="330" t="s">
        <v>131</v>
      </c>
      <c r="X58" s="330">
        <v>1</v>
      </c>
    </row>
    <row r="59" spans="18:24" x14ac:dyDescent="0.3">
      <c r="R59" s="330" t="s">
        <v>92</v>
      </c>
      <c r="W59" s="330" t="s">
        <v>233</v>
      </c>
      <c r="X59" s="330">
        <v>1</v>
      </c>
    </row>
    <row r="60" spans="18:24" x14ac:dyDescent="0.3">
      <c r="R60" s="330" t="s">
        <v>79</v>
      </c>
      <c r="W60" s="330" t="s">
        <v>318</v>
      </c>
      <c r="X60" s="330">
        <v>1</v>
      </c>
    </row>
    <row r="61" spans="18:24" x14ac:dyDescent="0.3">
      <c r="R61" s="330" t="s">
        <v>119</v>
      </c>
      <c r="W61" s="330" t="s">
        <v>313</v>
      </c>
      <c r="X61" s="330">
        <v>1</v>
      </c>
    </row>
    <row r="62" spans="18:24" x14ac:dyDescent="0.3">
      <c r="R62" s="330" t="s">
        <v>36</v>
      </c>
      <c r="W62" s="330" t="s">
        <v>254</v>
      </c>
      <c r="X62" s="330">
        <v>1</v>
      </c>
    </row>
    <row r="63" spans="18:24" x14ac:dyDescent="0.3">
      <c r="R63" s="330" t="s">
        <v>90</v>
      </c>
      <c r="W63" s="330" t="s">
        <v>640</v>
      </c>
      <c r="X63" s="330">
        <v>1</v>
      </c>
    </row>
    <row r="64" spans="18:24" x14ac:dyDescent="0.3">
      <c r="R64" s="330" t="s">
        <v>59</v>
      </c>
      <c r="W64" s="330" t="s">
        <v>305</v>
      </c>
      <c r="X64" s="330">
        <v>1</v>
      </c>
    </row>
    <row r="65" spans="18:24" x14ac:dyDescent="0.3">
      <c r="R65" s="330" t="s">
        <v>139</v>
      </c>
      <c r="W65" s="330" t="s">
        <v>189</v>
      </c>
      <c r="X65" s="330">
        <v>1</v>
      </c>
    </row>
    <row r="66" spans="18:24" x14ac:dyDescent="0.3">
      <c r="R66" s="330" t="s">
        <v>205</v>
      </c>
      <c r="W66" s="330" t="s">
        <v>236</v>
      </c>
      <c r="X66" s="330">
        <v>1</v>
      </c>
    </row>
    <row r="67" spans="18:24" x14ac:dyDescent="0.3">
      <c r="R67" s="330" t="s">
        <v>95</v>
      </c>
      <c r="W67" s="330" t="s">
        <v>215</v>
      </c>
      <c r="X67" s="330">
        <v>1</v>
      </c>
    </row>
    <row r="68" spans="18:24" x14ac:dyDescent="0.3">
      <c r="R68" s="330" t="s">
        <v>81</v>
      </c>
      <c r="W68" s="330" t="s">
        <v>222</v>
      </c>
      <c r="X68" s="330">
        <v>1</v>
      </c>
    </row>
    <row r="69" spans="18:24" x14ac:dyDescent="0.3">
      <c r="R69" s="330" t="s">
        <v>89</v>
      </c>
      <c r="W69" s="330" t="s">
        <v>214</v>
      </c>
      <c r="X69" s="330">
        <v>1</v>
      </c>
    </row>
    <row r="70" spans="18:24" x14ac:dyDescent="0.3">
      <c r="R70" s="330" t="s">
        <v>94</v>
      </c>
      <c r="W70" s="330" t="s">
        <v>209</v>
      </c>
      <c r="X70" s="330">
        <v>1</v>
      </c>
    </row>
    <row r="71" spans="18:24" x14ac:dyDescent="0.3">
      <c r="R71" s="330" t="s">
        <v>93</v>
      </c>
      <c r="W71" s="330" t="s">
        <v>206</v>
      </c>
      <c r="X71" s="330">
        <v>1</v>
      </c>
    </row>
    <row r="72" spans="18:24" x14ac:dyDescent="0.3">
      <c r="R72" s="330" t="s">
        <v>206</v>
      </c>
      <c r="W72" s="330" t="s">
        <v>88</v>
      </c>
      <c r="X72" s="330">
        <v>1</v>
      </c>
    </row>
    <row r="73" spans="18:24" x14ac:dyDescent="0.3">
      <c r="R73" s="330" t="s">
        <v>38</v>
      </c>
      <c r="W73" s="330" t="s">
        <v>89</v>
      </c>
      <c r="X73" s="330">
        <v>1</v>
      </c>
    </row>
    <row r="74" spans="18:24" x14ac:dyDescent="0.3">
      <c r="R74" s="330" t="s">
        <v>61</v>
      </c>
      <c r="W74" s="330" t="s">
        <v>60</v>
      </c>
      <c r="X74" s="330">
        <v>1</v>
      </c>
    </row>
    <row r="75" spans="18:24" x14ac:dyDescent="0.3">
      <c r="R75" s="330" t="s">
        <v>207</v>
      </c>
      <c r="W75" s="330" t="s">
        <v>35</v>
      </c>
      <c r="X75" s="330">
        <v>1</v>
      </c>
    </row>
    <row r="76" spans="18:24" x14ac:dyDescent="0.3">
      <c r="R76" s="330" t="s">
        <v>97</v>
      </c>
      <c r="W76" s="330" t="s">
        <v>87</v>
      </c>
      <c r="X76" s="330">
        <v>1</v>
      </c>
    </row>
    <row r="77" spans="18:24" x14ac:dyDescent="0.3">
      <c r="R77" s="330" t="s">
        <v>37</v>
      </c>
      <c r="W77" s="330" t="s">
        <v>281</v>
      </c>
      <c r="X77" s="330">
        <v>1</v>
      </c>
    </row>
    <row r="78" spans="18:24" x14ac:dyDescent="0.3">
      <c r="R78" s="330" t="s">
        <v>208</v>
      </c>
      <c r="W78" s="330" t="s">
        <v>269</v>
      </c>
      <c r="X78" s="330">
        <v>1</v>
      </c>
    </row>
    <row r="79" spans="18:24" x14ac:dyDescent="0.3">
      <c r="R79" s="330" t="s">
        <v>180</v>
      </c>
      <c r="W79" s="330" t="s">
        <v>123</v>
      </c>
      <c r="X79" s="330">
        <v>1</v>
      </c>
    </row>
    <row r="80" spans="18:24" x14ac:dyDescent="0.3">
      <c r="R80" s="330" t="s">
        <v>84</v>
      </c>
      <c r="W80" s="330" t="s">
        <v>261</v>
      </c>
      <c r="X80" s="330">
        <v>1</v>
      </c>
    </row>
    <row r="81" spans="18:24" x14ac:dyDescent="0.3">
      <c r="R81" s="330" t="s">
        <v>209</v>
      </c>
      <c r="W81" s="330" t="s">
        <v>253</v>
      </c>
      <c r="X81" s="330">
        <v>1</v>
      </c>
    </row>
    <row r="82" spans="18:24" x14ac:dyDescent="0.3">
      <c r="R82" s="330" t="s">
        <v>210</v>
      </c>
      <c r="W82" s="330" t="s">
        <v>246</v>
      </c>
      <c r="X82" s="330">
        <v>1</v>
      </c>
    </row>
    <row r="83" spans="18:24" x14ac:dyDescent="0.3">
      <c r="R83" s="330" t="s">
        <v>64</v>
      </c>
      <c r="W83" s="330" t="s">
        <v>259</v>
      </c>
      <c r="X83" s="330">
        <v>1</v>
      </c>
    </row>
    <row r="84" spans="18:24" x14ac:dyDescent="0.3">
      <c r="R84" s="330" t="s">
        <v>211</v>
      </c>
      <c r="W84" s="330" t="s">
        <v>213</v>
      </c>
      <c r="X84" s="330">
        <v>1</v>
      </c>
    </row>
    <row r="85" spans="18:24" x14ac:dyDescent="0.3">
      <c r="R85" s="330" t="s">
        <v>96</v>
      </c>
      <c r="W85" s="330" t="s">
        <v>247</v>
      </c>
      <c r="X85" s="330">
        <v>1</v>
      </c>
    </row>
    <row r="86" spans="18:24" x14ac:dyDescent="0.3">
      <c r="R86" s="330" t="s">
        <v>212</v>
      </c>
      <c r="W86" s="330" t="s">
        <v>102</v>
      </c>
      <c r="X86" s="330">
        <v>1</v>
      </c>
    </row>
    <row r="87" spans="18:24" x14ac:dyDescent="0.3">
      <c r="R87" s="330" t="s">
        <v>213</v>
      </c>
      <c r="W87" s="330" t="s">
        <v>82</v>
      </c>
      <c r="X87" s="330">
        <v>1</v>
      </c>
    </row>
    <row r="88" spans="18:24" x14ac:dyDescent="0.3">
      <c r="R88" s="330" t="s">
        <v>88</v>
      </c>
      <c r="W88" s="330" t="s">
        <v>643</v>
      </c>
      <c r="X88" s="330">
        <v>1</v>
      </c>
    </row>
    <row r="89" spans="18:24" x14ac:dyDescent="0.3">
      <c r="R89" s="330" t="s">
        <v>214</v>
      </c>
      <c r="W89" s="330" t="s">
        <v>177</v>
      </c>
      <c r="X89" s="330">
        <v>1</v>
      </c>
    </row>
    <row r="90" spans="18:24" x14ac:dyDescent="0.3">
      <c r="R90" s="330" t="s">
        <v>215</v>
      </c>
      <c r="W90" s="330" t="s">
        <v>627</v>
      </c>
      <c r="X90" s="330">
        <v>1</v>
      </c>
    </row>
    <row r="91" spans="18:24" x14ac:dyDescent="0.3">
      <c r="R91" s="330" t="s">
        <v>216</v>
      </c>
      <c r="W91" s="330" t="s">
        <v>644</v>
      </c>
      <c r="X91" s="330">
        <v>1</v>
      </c>
    </row>
    <row r="92" spans="18:24" x14ac:dyDescent="0.3">
      <c r="R92" s="330" t="s">
        <v>100</v>
      </c>
      <c r="W92" s="330" t="s">
        <v>642</v>
      </c>
      <c r="X92" s="330">
        <v>1</v>
      </c>
    </row>
    <row r="93" spans="18:24" x14ac:dyDescent="0.3">
      <c r="R93" s="330" t="s">
        <v>91</v>
      </c>
      <c r="W93" s="330" t="s">
        <v>653</v>
      </c>
      <c r="X93" s="330">
        <v>1</v>
      </c>
    </row>
    <row r="94" spans="18:24" x14ac:dyDescent="0.3">
      <c r="R94" s="330" t="s">
        <v>217</v>
      </c>
      <c r="W94" s="330" t="s">
        <v>646</v>
      </c>
      <c r="X94" s="330">
        <v>1</v>
      </c>
    </row>
    <row r="95" spans="18:24" x14ac:dyDescent="0.3">
      <c r="R95" s="330" t="s">
        <v>218</v>
      </c>
      <c r="W95" s="330" t="s">
        <v>652</v>
      </c>
      <c r="X95" s="330">
        <v>1</v>
      </c>
    </row>
    <row r="96" spans="18:24" x14ac:dyDescent="0.3">
      <c r="R96" s="330" t="s">
        <v>219</v>
      </c>
      <c r="W96" s="330" t="s">
        <v>651</v>
      </c>
      <c r="X96" s="330">
        <v>1</v>
      </c>
    </row>
    <row r="97" spans="18:24" x14ac:dyDescent="0.3">
      <c r="R97" s="330" t="s">
        <v>220</v>
      </c>
      <c r="W97" s="330" t="s">
        <v>650</v>
      </c>
      <c r="X97" s="330">
        <v>1</v>
      </c>
    </row>
    <row r="98" spans="18:24" x14ac:dyDescent="0.3">
      <c r="R98" s="330" t="s">
        <v>221</v>
      </c>
      <c r="W98" s="330" t="s">
        <v>639</v>
      </c>
      <c r="X98" s="330">
        <v>1</v>
      </c>
    </row>
    <row r="99" spans="18:24" x14ac:dyDescent="0.3">
      <c r="R99" s="330" t="s">
        <v>222</v>
      </c>
      <c r="W99" s="330" t="s">
        <v>641</v>
      </c>
      <c r="X99" s="330">
        <v>1</v>
      </c>
    </row>
    <row r="100" spans="18:24" x14ac:dyDescent="0.3">
      <c r="R100" s="330" t="s">
        <v>223</v>
      </c>
      <c r="W100" s="330" t="s">
        <v>648</v>
      </c>
      <c r="X100" s="330">
        <v>1</v>
      </c>
    </row>
    <row r="101" spans="18:24" x14ac:dyDescent="0.3">
      <c r="R101" s="330" t="s">
        <v>224</v>
      </c>
      <c r="W101" s="330" t="s">
        <v>637</v>
      </c>
      <c r="X101" s="330">
        <v>1</v>
      </c>
    </row>
    <row r="102" spans="18:24" x14ac:dyDescent="0.3">
      <c r="R102" s="330" t="s">
        <v>225</v>
      </c>
      <c r="W102" s="330" t="s">
        <v>649</v>
      </c>
      <c r="X102" s="330">
        <v>1</v>
      </c>
    </row>
    <row r="103" spans="18:24" x14ac:dyDescent="0.3">
      <c r="R103" s="330" t="s">
        <v>59</v>
      </c>
      <c r="W103" s="330" t="s">
        <v>636</v>
      </c>
      <c r="X103" s="330">
        <v>1</v>
      </c>
    </row>
    <row r="104" spans="18:24" x14ac:dyDescent="0.3">
      <c r="R104" s="330" t="s">
        <v>119</v>
      </c>
      <c r="W104" s="330" t="s">
        <v>167</v>
      </c>
      <c r="X104" s="330">
        <v>1</v>
      </c>
    </row>
    <row r="105" spans="18:24" x14ac:dyDescent="0.3">
      <c r="R105" s="330" t="s">
        <v>92</v>
      </c>
      <c r="W105" s="330" t="s">
        <v>188</v>
      </c>
      <c r="X105" s="330">
        <v>1</v>
      </c>
    </row>
    <row r="106" spans="18:24" x14ac:dyDescent="0.3">
      <c r="R106" s="330" t="s">
        <v>80</v>
      </c>
      <c r="W106" s="330" t="s">
        <v>186</v>
      </c>
      <c r="X106" s="330">
        <v>1</v>
      </c>
    </row>
    <row r="107" spans="18:24" x14ac:dyDescent="0.3">
      <c r="R107" s="330" t="s">
        <v>139</v>
      </c>
      <c r="W107" s="330" t="s">
        <v>184</v>
      </c>
      <c r="X107" s="330">
        <v>1</v>
      </c>
    </row>
    <row r="108" spans="18:24" x14ac:dyDescent="0.3">
      <c r="R108" s="330" t="s">
        <v>36</v>
      </c>
      <c r="W108" s="330" t="s">
        <v>187</v>
      </c>
      <c r="X108" s="330">
        <v>1</v>
      </c>
    </row>
    <row r="109" spans="18:24" x14ac:dyDescent="0.3">
      <c r="R109" s="330" t="s">
        <v>231</v>
      </c>
      <c r="W109" s="330" t="s">
        <v>171</v>
      </c>
      <c r="X109" s="330">
        <v>1</v>
      </c>
    </row>
    <row r="110" spans="18:24" x14ac:dyDescent="0.3">
      <c r="R110" s="330" t="s">
        <v>90</v>
      </c>
      <c r="W110" s="330" t="s">
        <v>175</v>
      </c>
      <c r="X110" s="330">
        <v>1</v>
      </c>
    </row>
    <row r="111" spans="18:24" x14ac:dyDescent="0.3">
      <c r="R111" s="330" t="s">
        <v>82</v>
      </c>
      <c r="W111" s="330" t="s">
        <v>185</v>
      </c>
      <c r="X111" s="330">
        <v>1</v>
      </c>
    </row>
    <row r="112" spans="18:24" x14ac:dyDescent="0.3">
      <c r="R112" s="330" t="s">
        <v>79</v>
      </c>
      <c r="W112" s="330" t="s">
        <v>324</v>
      </c>
      <c r="X112" s="330">
        <v>1</v>
      </c>
    </row>
    <row r="113" spans="18:24" x14ac:dyDescent="0.3">
      <c r="R113" s="330" t="s">
        <v>232</v>
      </c>
      <c r="W113" s="330" t="s">
        <v>325</v>
      </c>
      <c r="X113" s="330">
        <v>1</v>
      </c>
    </row>
    <row r="114" spans="18:24" x14ac:dyDescent="0.3">
      <c r="R114" s="330" t="s">
        <v>85</v>
      </c>
      <c r="W114" s="330" t="s">
        <v>326</v>
      </c>
      <c r="X114" s="330">
        <v>1</v>
      </c>
    </row>
    <row r="115" spans="18:24" x14ac:dyDescent="0.3">
      <c r="R115" s="330" t="s">
        <v>206</v>
      </c>
      <c r="W115" s="330" t="s">
        <v>163</v>
      </c>
      <c r="X115" s="330">
        <v>1</v>
      </c>
    </row>
    <row r="116" spans="18:24" x14ac:dyDescent="0.3">
      <c r="R116" s="330" t="s">
        <v>81</v>
      </c>
      <c r="W116" s="330" t="s">
        <v>323</v>
      </c>
      <c r="X116" s="330">
        <v>1</v>
      </c>
    </row>
    <row r="117" spans="18:24" x14ac:dyDescent="0.3">
      <c r="R117" s="330" t="s">
        <v>94</v>
      </c>
      <c r="W117" s="330" t="s">
        <v>320</v>
      </c>
      <c r="X117" s="330">
        <v>1</v>
      </c>
    </row>
    <row r="118" spans="18:24" x14ac:dyDescent="0.3">
      <c r="R118" s="330" t="s">
        <v>83</v>
      </c>
      <c r="W118" s="330" t="s">
        <v>306</v>
      </c>
      <c r="X118" s="330">
        <v>1</v>
      </c>
    </row>
    <row r="119" spans="18:24" x14ac:dyDescent="0.3">
      <c r="R119" s="330" t="s">
        <v>209</v>
      </c>
      <c r="W119" s="330" t="s">
        <v>311</v>
      </c>
      <c r="X119" s="330">
        <v>1</v>
      </c>
    </row>
    <row r="120" spans="18:24" x14ac:dyDescent="0.3">
      <c r="R120" s="330" t="s">
        <v>180</v>
      </c>
      <c r="W120" s="330" t="s">
        <v>310</v>
      </c>
      <c r="X120" s="330">
        <v>1</v>
      </c>
    </row>
    <row r="121" spans="18:24" x14ac:dyDescent="0.3">
      <c r="R121" s="330" t="s">
        <v>233</v>
      </c>
      <c r="W121" s="330" t="s">
        <v>307</v>
      </c>
      <c r="X121" s="330">
        <v>1</v>
      </c>
    </row>
    <row r="122" spans="18:24" x14ac:dyDescent="0.3">
      <c r="R122" s="330" t="s">
        <v>95</v>
      </c>
      <c r="W122" s="330" t="s">
        <v>308</v>
      </c>
      <c r="X122" s="330">
        <v>1</v>
      </c>
    </row>
    <row r="123" spans="18:24" x14ac:dyDescent="0.3">
      <c r="R123" s="330" t="s">
        <v>174</v>
      </c>
      <c r="W123" s="330" t="s">
        <v>314</v>
      </c>
      <c r="X123" s="330">
        <v>1</v>
      </c>
    </row>
    <row r="124" spans="18:24" x14ac:dyDescent="0.3">
      <c r="R124" s="330" t="s">
        <v>93</v>
      </c>
      <c r="W124" s="330" t="s">
        <v>315</v>
      </c>
      <c r="X124" s="330">
        <v>1</v>
      </c>
    </row>
    <row r="125" spans="18:24" x14ac:dyDescent="0.3">
      <c r="R125" s="330" t="s">
        <v>97</v>
      </c>
      <c r="W125" s="330" t="s">
        <v>316</v>
      </c>
      <c r="X125" s="330">
        <v>1</v>
      </c>
    </row>
    <row r="126" spans="18:24" x14ac:dyDescent="0.3">
      <c r="R126" s="330" t="s">
        <v>234</v>
      </c>
      <c r="W126" s="330" t="s">
        <v>309</v>
      </c>
      <c r="X126" s="330">
        <v>1</v>
      </c>
    </row>
    <row r="127" spans="18:24" x14ac:dyDescent="0.3">
      <c r="R127" s="330" t="s">
        <v>222</v>
      </c>
      <c r="W127" s="330" t="s">
        <v>317</v>
      </c>
      <c r="X127" s="330">
        <v>1</v>
      </c>
    </row>
    <row r="128" spans="18:24" x14ac:dyDescent="0.3">
      <c r="R128" s="330" t="s">
        <v>235</v>
      </c>
      <c r="W128" s="330" t="s">
        <v>319</v>
      </c>
      <c r="X128" s="330">
        <v>1</v>
      </c>
    </row>
    <row r="129" spans="18:24" x14ac:dyDescent="0.3">
      <c r="R129" s="330" t="s">
        <v>215</v>
      </c>
      <c r="W129" s="330" t="s">
        <v>297</v>
      </c>
      <c r="X129" s="330">
        <v>1</v>
      </c>
    </row>
    <row r="130" spans="18:24" x14ac:dyDescent="0.3">
      <c r="R130" s="330" t="s">
        <v>205</v>
      </c>
      <c r="W130" s="330" t="s">
        <v>296</v>
      </c>
      <c r="X130" s="330">
        <v>1</v>
      </c>
    </row>
    <row r="131" spans="18:24" x14ac:dyDescent="0.3">
      <c r="R131" s="330" t="s">
        <v>236</v>
      </c>
      <c r="W131" s="330" t="s">
        <v>295</v>
      </c>
      <c r="X131" s="330">
        <v>1</v>
      </c>
    </row>
    <row r="132" spans="18:24" x14ac:dyDescent="0.3">
      <c r="R132" s="330" t="s">
        <v>84</v>
      </c>
      <c r="W132" s="330" t="s">
        <v>290</v>
      </c>
      <c r="X132" s="330">
        <v>1</v>
      </c>
    </row>
    <row r="133" spans="18:24" x14ac:dyDescent="0.3">
      <c r="R133" s="330" t="s">
        <v>38</v>
      </c>
      <c r="W133" s="330" t="s">
        <v>288</v>
      </c>
      <c r="X133" s="330">
        <v>1</v>
      </c>
    </row>
    <row r="134" spans="18:24" x14ac:dyDescent="0.3">
      <c r="R134" s="330" t="s">
        <v>61</v>
      </c>
      <c r="W134" s="330" t="s">
        <v>289</v>
      </c>
      <c r="X134" s="330">
        <v>1</v>
      </c>
    </row>
    <row r="135" spans="18:24" x14ac:dyDescent="0.3">
      <c r="R135" s="330" t="s">
        <v>37</v>
      </c>
      <c r="W135" s="330" t="s">
        <v>284</v>
      </c>
      <c r="X135" s="330">
        <v>1</v>
      </c>
    </row>
    <row r="136" spans="18:24" x14ac:dyDescent="0.3">
      <c r="R136" s="330" t="s">
        <v>237</v>
      </c>
      <c r="W136" s="330" t="s">
        <v>283</v>
      </c>
      <c r="X136" s="330">
        <v>1</v>
      </c>
    </row>
    <row r="137" spans="18:24" x14ac:dyDescent="0.3">
      <c r="R137" s="330" t="s">
        <v>126</v>
      </c>
      <c r="W137" s="330" t="s">
        <v>285</v>
      </c>
      <c r="X137" s="330">
        <v>1</v>
      </c>
    </row>
    <row r="138" spans="18:24" x14ac:dyDescent="0.3">
      <c r="R138" s="330" t="s">
        <v>238</v>
      </c>
      <c r="W138" s="330" t="s">
        <v>291</v>
      </c>
      <c r="X138" s="330">
        <v>1</v>
      </c>
    </row>
    <row r="139" spans="18:24" x14ac:dyDescent="0.3">
      <c r="R139" s="330" t="s">
        <v>239</v>
      </c>
      <c r="W139" s="330" t="s">
        <v>278</v>
      </c>
      <c r="X139" s="330">
        <v>1</v>
      </c>
    </row>
    <row r="140" spans="18:24" x14ac:dyDescent="0.3">
      <c r="R140" s="330" t="s">
        <v>156</v>
      </c>
      <c r="W140" s="330" t="s">
        <v>276</v>
      </c>
      <c r="X140" s="330">
        <v>1</v>
      </c>
    </row>
    <row r="141" spans="18:24" x14ac:dyDescent="0.3">
      <c r="R141" s="330" t="s">
        <v>91</v>
      </c>
      <c r="W141" s="330" t="s">
        <v>279</v>
      </c>
      <c r="X141" s="330">
        <v>1</v>
      </c>
    </row>
    <row r="142" spans="18:24" x14ac:dyDescent="0.3">
      <c r="R142" s="330" t="s">
        <v>214</v>
      </c>
      <c r="W142" s="330" t="s">
        <v>272</v>
      </c>
      <c r="X142" s="330">
        <v>1</v>
      </c>
    </row>
    <row r="143" spans="18:24" x14ac:dyDescent="0.3">
      <c r="R143" s="330" t="s">
        <v>217</v>
      </c>
      <c r="W143" s="330" t="s">
        <v>268</v>
      </c>
      <c r="X143" s="330">
        <v>1</v>
      </c>
    </row>
    <row r="144" spans="18:24" x14ac:dyDescent="0.3">
      <c r="R144" s="330" t="s">
        <v>172</v>
      </c>
      <c r="W144" s="330" t="s">
        <v>271</v>
      </c>
      <c r="X144" s="330">
        <v>1</v>
      </c>
    </row>
    <row r="145" spans="18:24" x14ac:dyDescent="0.3">
      <c r="R145" s="330" t="s">
        <v>240</v>
      </c>
      <c r="W145" s="330" t="s">
        <v>263</v>
      </c>
      <c r="X145" s="330">
        <v>1</v>
      </c>
    </row>
    <row r="146" spans="18:24" x14ac:dyDescent="0.3">
      <c r="R146" s="330" t="s">
        <v>241</v>
      </c>
      <c r="W146" s="330" t="s">
        <v>258</v>
      </c>
      <c r="X146" s="330">
        <v>1</v>
      </c>
    </row>
    <row r="147" spans="18:24" x14ac:dyDescent="0.3">
      <c r="R147" s="330" t="s">
        <v>242</v>
      </c>
      <c r="W147" s="330" t="s">
        <v>262</v>
      </c>
      <c r="X147" s="330">
        <v>1</v>
      </c>
    </row>
    <row r="148" spans="18:24" x14ac:dyDescent="0.3">
      <c r="R148" s="330" t="s">
        <v>243</v>
      </c>
      <c r="W148" s="330" t="s">
        <v>255</v>
      </c>
      <c r="X148" s="330">
        <v>1</v>
      </c>
    </row>
    <row r="149" spans="18:24" x14ac:dyDescent="0.3">
      <c r="R149" s="330" t="s">
        <v>244</v>
      </c>
      <c r="W149" s="330" t="s">
        <v>256</v>
      </c>
      <c r="X149" s="330">
        <v>1</v>
      </c>
    </row>
    <row r="150" spans="18:24" x14ac:dyDescent="0.3">
      <c r="R150" s="330" t="s">
        <v>178</v>
      </c>
      <c r="W150" s="330" t="s">
        <v>257</v>
      </c>
      <c r="X150" s="330">
        <v>1</v>
      </c>
    </row>
    <row r="151" spans="18:24" x14ac:dyDescent="0.3">
      <c r="R151" s="330" t="s">
        <v>220</v>
      </c>
      <c r="W151" s="330" t="s">
        <v>260</v>
      </c>
      <c r="X151" s="330">
        <v>1</v>
      </c>
    </row>
    <row r="152" spans="18:24" x14ac:dyDescent="0.3">
      <c r="R152" s="330" t="s">
        <v>245</v>
      </c>
      <c r="W152" s="330" t="s">
        <v>232</v>
      </c>
      <c r="X152" s="330">
        <v>1</v>
      </c>
    </row>
    <row r="153" spans="18:24" x14ac:dyDescent="0.3">
      <c r="R153" s="330" t="s">
        <v>102</v>
      </c>
      <c r="W153" s="330" t="s">
        <v>234</v>
      </c>
      <c r="X153" s="330">
        <v>1</v>
      </c>
    </row>
    <row r="154" spans="18:24" x14ac:dyDescent="0.3">
      <c r="R154" s="330" t="s">
        <v>246</v>
      </c>
      <c r="W154" s="330" t="s">
        <v>243</v>
      </c>
      <c r="X154" s="330">
        <v>1</v>
      </c>
    </row>
    <row r="155" spans="18:24" x14ac:dyDescent="0.3">
      <c r="R155" s="330" t="s">
        <v>247</v>
      </c>
      <c r="W155" s="330" t="s">
        <v>238</v>
      </c>
      <c r="X155" s="330">
        <v>1</v>
      </c>
    </row>
    <row r="156" spans="18:24" x14ac:dyDescent="0.3">
      <c r="R156" s="330" t="s">
        <v>248</v>
      </c>
      <c r="W156" s="330" t="s">
        <v>240</v>
      </c>
      <c r="X156" s="330">
        <v>1</v>
      </c>
    </row>
    <row r="157" spans="18:24" x14ac:dyDescent="0.3">
      <c r="R157" s="330" t="s">
        <v>85</v>
      </c>
      <c r="W157" s="330" t="s">
        <v>245</v>
      </c>
      <c r="X157" s="330">
        <v>1</v>
      </c>
    </row>
    <row r="158" spans="18:24" x14ac:dyDescent="0.3">
      <c r="R158" s="330" t="s">
        <v>126</v>
      </c>
      <c r="W158" s="330" t="s">
        <v>241</v>
      </c>
      <c r="X158" s="330">
        <v>1</v>
      </c>
    </row>
    <row r="159" spans="18:24" x14ac:dyDescent="0.3">
      <c r="R159" s="330" t="s">
        <v>110</v>
      </c>
      <c r="W159" s="330" t="s">
        <v>235</v>
      </c>
      <c r="X159" s="330">
        <v>1</v>
      </c>
    </row>
    <row r="160" spans="18:24" x14ac:dyDescent="0.3">
      <c r="R160" s="330" t="s">
        <v>97</v>
      </c>
      <c r="W160" s="330" t="s">
        <v>242</v>
      </c>
      <c r="X160" s="330">
        <v>1</v>
      </c>
    </row>
    <row r="161" spans="18:24" x14ac:dyDescent="0.3">
      <c r="R161" s="330" t="s">
        <v>123</v>
      </c>
      <c r="W161" s="330" t="s">
        <v>248</v>
      </c>
      <c r="X161" s="330">
        <v>1</v>
      </c>
    </row>
    <row r="162" spans="18:24" x14ac:dyDescent="0.3">
      <c r="R162" s="330" t="s">
        <v>132</v>
      </c>
      <c r="W162" s="330" t="s">
        <v>237</v>
      </c>
      <c r="X162" s="330">
        <v>1</v>
      </c>
    </row>
    <row r="163" spans="18:24" x14ac:dyDescent="0.3">
      <c r="R163" s="330" t="s">
        <v>253</v>
      </c>
      <c r="W163" s="330" t="s">
        <v>244</v>
      </c>
      <c r="X163" s="330">
        <v>1</v>
      </c>
    </row>
    <row r="164" spans="18:24" x14ac:dyDescent="0.3">
      <c r="R164" s="330" t="s">
        <v>94</v>
      </c>
      <c r="W164" s="330" t="s">
        <v>239</v>
      </c>
      <c r="X164" s="330">
        <v>1</v>
      </c>
    </row>
    <row r="165" spans="18:24" x14ac:dyDescent="0.3">
      <c r="R165" s="330" t="s">
        <v>80</v>
      </c>
      <c r="W165" s="330" t="s">
        <v>225</v>
      </c>
      <c r="X165" s="330">
        <v>1</v>
      </c>
    </row>
    <row r="166" spans="18:24" x14ac:dyDescent="0.3">
      <c r="R166" s="330" t="s">
        <v>37</v>
      </c>
      <c r="W166" s="330" t="s">
        <v>221</v>
      </c>
      <c r="X166" s="330">
        <v>1</v>
      </c>
    </row>
    <row r="167" spans="18:24" x14ac:dyDescent="0.3">
      <c r="R167" s="330" t="s">
        <v>231</v>
      </c>
      <c r="W167" s="330" t="s">
        <v>210</v>
      </c>
      <c r="X167" s="330">
        <v>1</v>
      </c>
    </row>
    <row r="168" spans="18:24" x14ac:dyDescent="0.3">
      <c r="R168" s="330" t="s">
        <v>119</v>
      </c>
      <c r="W168" s="330" t="s">
        <v>212</v>
      </c>
      <c r="X168" s="330">
        <v>1</v>
      </c>
    </row>
    <row r="169" spans="18:24" x14ac:dyDescent="0.3">
      <c r="R169" s="330" t="s">
        <v>170</v>
      </c>
      <c r="W169" s="330" t="s">
        <v>218</v>
      </c>
      <c r="X169" s="330">
        <v>1</v>
      </c>
    </row>
    <row r="170" spans="18:24" x14ac:dyDescent="0.3">
      <c r="R170" s="330" t="s">
        <v>254</v>
      </c>
      <c r="W170" s="330" t="s">
        <v>211</v>
      </c>
      <c r="X170" s="330">
        <v>1</v>
      </c>
    </row>
    <row r="171" spans="18:24" x14ac:dyDescent="0.3">
      <c r="R171" s="330" t="s">
        <v>156</v>
      </c>
      <c r="W171" s="330" t="s">
        <v>208</v>
      </c>
      <c r="X171" s="330">
        <v>1</v>
      </c>
    </row>
    <row r="172" spans="18:24" x14ac:dyDescent="0.3">
      <c r="R172" s="330" t="s">
        <v>224</v>
      </c>
      <c r="W172" s="330" t="s">
        <v>219</v>
      </c>
      <c r="X172" s="330">
        <v>1</v>
      </c>
    </row>
    <row r="173" spans="18:24" x14ac:dyDescent="0.3">
      <c r="R173" s="330" t="s">
        <v>61</v>
      </c>
      <c r="W173" s="330" t="s">
        <v>207</v>
      </c>
      <c r="X173" s="330">
        <v>1</v>
      </c>
    </row>
    <row r="174" spans="18:24" x14ac:dyDescent="0.3">
      <c r="R174" s="330" t="s">
        <v>91</v>
      </c>
      <c r="W174" s="330" t="s">
        <v>223</v>
      </c>
      <c r="X174" s="330">
        <v>1</v>
      </c>
    </row>
    <row r="175" spans="18:24" x14ac:dyDescent="0.3">
      <c r="R175" s="330" t="s">
        <v>255</v>
      </c>
      <c r="W175" s="330" t="s">
        <v>216</v>
      </c>
      <c r="X175" s="330">
        <v>1</v>
      </c>
    </row>
    <row r="176" spans="18:24" x14ac:dyDescent="0.3">
      <c r="R176" s="330" t="s">
        <v>256</v>
      </c>
      <c r="W176" s="330" t="s">
        <v>101</v>
      </c>
      <c r="X176" s="330">
        <v>1</v>
      </c>
    </row>
    <row r="177" spans="18:24" x14ac:dyDescent="0.3">
      <c r="R177" s="330" t="s">
        <v>178</v>
      </c>
      <c r="W177" s="330" t="s">
        <v>98</v>
      </c>
      <c r="X177" s="330">
        <v>1</v>
      </c>
    </row>
    <row r="178" spans="18:24" x14ac:dyDescent="0.3">
      <c r="R178" s="330" t="s">
        <v>236</v>
      </c>
      <c r="W178" s="330" t="s">
        <v>99</v>
      </c>
      <c r="X178" s="330">
        <v>1</v>
      </c>
    </row>
    <row r="179" spans="18:24" x14ac:dyDescent="0.3">
      <c r="R179" s="330" t="s">
        <v>174</v>
      </c>
      <c r="W179" s="330" t="s">
        <v>86</v>
      </c>
      <c r="X179" s="330">
        <v>1</v>
      </c>
    </row>
    <row r="180" spans="18:24" x14ac:dyDescent="0.3">
      <c r="R180" s="330" t="s">
        <v>257</v>
      </c>
      <c r="W180" s="330" t="s">
        <v>103</v>
      </c>
      <c r="X180" s="330">
        <v>1</v>
      </c>
    </row>
    <row r="181" spans="18:24" x14ac:dyDescent="0.3">
      <c r="R181" s="330" t="s">
        <v>172</v>
      </c>
      <c r="W181" s="330" t="s">
        <v>63</v>
      </c>
      <c r="X181" s="330">
        <v>1</v>
      </c>
    </row>
    <row r="182" spans="18:24" x14ac:dyDescent="0.3">
      <c r="R182" s="330" t="s">
        <v>258</v>
      </c>
      <c r="W182" s="330" t="s">
        <v>40</v>
      </c>
      <c r="X182" s="330">
        <v>1</v>
      </c>
    </row>
    <row r="183" spans="18:24" x14ac:dyDescent="0.3">
      <c r="R183" s="330" t="s">
        <v>180</v>
      </c>
      <c r="W183" s="330" t="s">
        <v>39</v>
      </c>
      <c r="X183" s="330">
        <v>1</v>
      </c>
    </row>
    <row r="184" spans="18:24" x14ac:dyDescent="0.3">
      <c r="R184" s="330" t="s">
        <v>259</v>
      </c>
    </row>
    <row r="185" spans="18:24" x14ac:dyDescent="0.3">
      <c r="R185" s="330" t="s">
        <v>260</v>
      </c>
    </row>
    <row r="186" spans="18:24" x14ac:dyDescent="0.3">
      <c r="R186" s="330" t="s">
        <v>261</v>
      </c>
    </row>
    <row r="187" spans="18:24" x14ac:dyDescent="0.3">
      <c r="R187" s="330" t="s">
        <v>262</v>
      </c>
    </row>
    <row r="188" spans="18:24" x14ac:dyDescent="0.3">
      <c r="R188" s="330" t="s">
        <v>263</v>
      </c>
    </row>
    <row r="189" spans="18:24" x14ac:dyDescent="0.3">
      <c r="R189" s="330" t="s">
        <v>131</v>
      </c>
    </row>
    <row r="190" spans="18:24" x14ac:dyDescent="0.3">
      <c r="R190" s="330" t="s">
        <v>80</v>
      </c>
    </row>
    <row r="191" spans="18:24" x14ac:dyDescent="0.3">
      <c r="R191" s="330" t="s">
        <v>110</v>
      </c>
    </row>
    <row r="192" spans="18:24" x14ac:dyDescent="0.3">
      <c r="R192" s="330" t="s">
        <v>61</v>
      </c>
    </row>
    <row r="193" spans="18:18" x14ac:dyDescent="0.3">
      <c r="R193" s="330" t="s">
        <v>132</v>
      </c>
    </row>
    <row r="194" spans="18:18" x14ac:dyDescent="0.3">
      <c r="R194" s="330" t="s">
        <v>156</v>
      </c>
    </row>
    <row r="195" spans="18:18" x14ac:dyDescent="0.3">
      <c r="R195" s="330" t="s">
        <v>169</v>
      </c>
    </row>
    <row r="196" spans="18:18" x14ac:dyDescent="0.3">
      <c r="R196" s="330" t="s">
        <v>178</v>
      </c>
    </row>
    <row r="197" spans="18:18" x14ac:dyDescent="0.3">
      <c r="R197" s="330" t="s">
        <v>85</v>
      </c>
    </row>
    <row r="198" spans="18:18" x14ac:dyDescent="0.3">
      <c r="R198" s="330" t="s">
        <v>37</v>
      </c>
    </row>
    <row r="199" spans="18:18" x14ac:dyDescent="0.3">
      <c r="R199" s="330" t="s">
        <v>268</v>
      </c>
    </row>
    <row r="200" spans="18:18" x14ac:dyDescent="0.3">
      <c r="R200" s="330" t="s">
        <v>180</v>
      </c>
    </row>
    <row r="201" spans="18:18" x14ac:dyDescent="0.3">
      <c r="R201" s="330" t="s">
        <v>96</v>
      </c>
    </row>
    <row r="202" spans="18:18" x14ac:dyDescent="0.3">
      <c r="R202" s="330" t="s">
        <v>269</v>
      </c>
    </row>
    <row r="203" spans="18:18" x14ac:dyDescent="0.3">
      <c r="R203" s="330" t="s">
        <v>270</v>
      </c>
    </row>
    <row r="204" spans="18:18" x14ac:dyDescent="0.3">
      <c r="R204" s="330" t="s">
        <v>271</v>
      </c>
    </row>
    <row r="205" spans="18:18" x14ac:dyDescent="0.3">
      <c r="R205" s="330" t="s">
        <v>217</v>
      </c>
    </row>
    <row r="206" spans="18:18" x14ac:dyDescent="0.3">
      <c r="R206" s="330" t="s">
        <v>272</v>
      </c>
    </row>
    <row r="207" spans="18:18" x14ac:dyDescent="0.3">
      <c r="R207" s="330" t="s">
        <v>139</v>
      </c>
    </row>
    <row r="208" spans="18:18" x14ac:dyDescent="0.3">
      <c r="R208" s="330" t="s">
        <v>85</v>
      </c>
    </row>
    <row r="209" spans="18:18" x14ac:dyDescent="0.3">
      <c r="R209" s="330" t="s">
        <v>132</v>
      </c>
    </row>
    <row r="210" spans="18:18" x14ac:dyDescent="0.3">
      <c r="R210" s="330" t="s">
        <v>126</v>
      </c>
    </row>
    <row r="211" spans="18:18" x14ac:dyDescent="0.3">
      <c r="R211" s="330" t="s">
        <v>93</v>
      </c>
    </row>
    <row r="212" spans="18:18" x14ac:dyDescent="0.3">
      <c r="R212" s="330" t="s">
        <v>83</v>
      </c>
    </row>
    <row r="213" spans="18:18" x14ac:dyDescent="0.3">
      <c r="R213" s="330" t="s">
        <v>119</v>
      </c>
    </row>
    <row r="214" spans="18:18" x14ac:dyDescent="0.3">
      <c r="R214" s="330" t="s">
        <v>94</v>
      </c>
    </row>
    <row r="215" spans="18:18" x14ac:dyDescent="0.3">
      <c r="R215" s="330" t="s">
        <v>80</v>
      </c>
    </row>
    <row r="216" spans="18:18" x14ac:dyDescent="0.3">
      <c r="R216" s="330" t="s">
        <v>59</v>
      </c>
    </row>
    <row r="217" spans="18:18" x14ac:dyDescent="0.3">
      <c r="R217" s="330" t="s">
        <v>156</v>
      </c>
    </row>
    <row r="218" spans="18:18" x14ac:dyDescent="0.3">
      <c r="R218" s="330" t="s">
        <v>110</v>
      </c>
    </row>
    <row r="219" spans="18:18" x14ac:dyDescent="0.3">
      <c r="R219" s="330" t="s">
        <v>37</v>
      </c>
    </row>
    <row r="220" spans="18:18" x14ac:dyDescent="0.3">
      <c r="R220" s="330" t="s">
        <v>95</v>
      </c>
    </row>
    <row r="221" spans="18:18" x14ac:dyDescent="0.3">
      <c r="R221" s="330" t="s">
        <v>61</v>
      </c>
    </row>
    <row r="222" spans="18:18" x14ac:dyDescent="0.3">
      <c r="R222" s="330" t="s">
        <v>168</v>
      </c>
    </row>
    <row r="223" spans="18:18" x14ac:dyDescent="0.3">
      <c r="R223" s="330" t="s">
        <v>64</v>
      </c>
    </row>
    <row r="224" spans="18:18" x14ac:dyDescent="0.3">
      <c r="R224" s="330" t="s">
        <v>275</v>
      </c>
    </row>
    <row r="225" spans="18:18" x14ac:dyDescent="0.3">
      <c r="R225" s="330" t="s">
        <v>224</v>
      </c>
    </row>
    <row r="226" spans="18:18" x14ac:dyDescent="0.3">
      <c r="R226" s="330" t="s">
        <v>178</v>
      </c>
    </row>
    <row r="227" spans="18:18" x14ac:dyDescent="0.3">
      <c r="R227" s="330" t="s">
        <v>233</v>
      </c>
    </row>
    <row r="228" spans="18:18" x14ac:dyDescent="0.3">
      <c r="R228" s="330" t="s">
        <v>174</v>
      </c>
    </row>
    <row r="229" spans="18:18" x14ac:dyDescent="0.3">
      <c r="R229" s="330" t="s">
        <v>100</v>
      </c>
    </row>
    <row r="230" spans="18:18" x14ac:dyDescent="0.3">
      <c r="R230" s="330" t="s">
        <v>276</v>
      </c>
    </row>
    <row r="231" spans="18:18" x14ac:dyDescent="0.3">
      <c r="R231" s="330" t="s">
        <v>91</v>
      </c>
    </row>
    <row r="232" spans="18:18" x14ac:dyDescent="0.3">
      <c r="R232" s="330" t="s">
        <v>220</v>
      </c>
    </row>
    <row r="233" spans="18:18" x14ac:dyDescent="0.3">
      <c r="R233" s="330" t="s">
        <v>169</v>
      </c>
    </row>
    <row r="234" spans="18:18" x14ac:dyDescent="0.3">
      <c r="R234" s="330" t="s">
        <v>172</v>
      </c>
    </row>
    <row r="235" spans="18:18" x14ac:dyDescent="0.3">
      <c r="R235" s="330" t="s">
        <v>277</v>
      </c>
    </row>
    <row r="236" spans="18:18" x14ac:dyDescent="0.3">
      <c r="R236" s="330" t="s">
        <v>213</v>
      </c>
    </row>
    <row r="237" spans="18:18" x14ac:dyDescent="0.3">
      <c r="R237" s="330" t="s">
        <v>278</v>
      </c>
    </row>
    <row r="238" spans="18:18" x14ac:dyDescent="0.3">
      <c r="R238" s="330" t="s">
        <v>279</v>
      </c>
    </row>
    <row r="239" spans="18:18" x14ac:dyDescent="0.3">
      <c r="R239" s="330" t="s">
        <v>247</v>
      </c>
    </row>
    <row r="240" spans="18:18" x14ac:dyDescent="0.3">
      <c r="R240" s="330" t="s">
        <v>280</v>
      </c>
    </row>
    <row r="241" spans="18:18" x14ac:dyDescent="0.3">
      <c r="R241" s="330" t="s">
        <v>259</v>
      </c>
    </row>
    <row r="242" spans="18:18" x14ac:dyDescent="0.3">
      <c r="R242" s="330" t="s">
        <v>281</v>
      </c>
    </row>
    <row r="243" spans="18:18" x14ac:dyDescent="0.3">
      <c r="R243" s="330" t="s">
        <v>139</v>
      </c>
    </row>
    <row r="244" spans="18:18" x14ac:dyDescent="0.3">
      <c r="R244" s="330" t="s">
        <v>132</v>
      </c>
    </row>
    <row r="245" spans="18:18" x14ac:dyDescent="0.3">
      <c r="R245" s="330" t="s">
        <v>85</v>
      </c>
    </row>
    <row r="246" spans="18:18" x14ac:dyDescent="0.3">
      <c r="R246" s="330" t="s">
        <v>110</v>
      </c>
    </row>
    <row r="247" spans="18:18" x14ac:dyDescent="0.3">
      <c r="R247" s="330" t="s">
        <v>59</v>
      </c>
    </row>
    <row r="248" spans="18:18" x14ac:dyDescent="0.3">
      <c r="R248" s="330" t="s">
        <v>126</v>
      </c>
    </row>
    <row r="249" spans="18:18" x14ac:dyDescent="0.3">
      <c r="R249" s="330" t="s">
        <v>80</v>
      </c>
    </row>
    <row r="250" spans="18:18" x14ac:dyDescent="0.3">
      <c r="R250" s="330" t="s">
        <v>131</v>
      </c>
    </row>
    <row r="251" spans="18:18" x14ac:dyDescent="0.3">
      <c r="R251" s="330" t="s">
        <v>83</v>
      </c>
    </row>
    <row r="252" spans="18:18" x14ac:dyDescent="0.3">
      <c r="R252" s="330" t="s">
        <v>94</v>
      </c>
    </row>
    <row r="253" spans="18:18" x14ac:dyDescent="0.3">
      <c r="R253" s="330" t="s">
        <v>119</v>
      </c>
    </row>
    <row r="254" spans="18:18" x14ac:dyDescent="0.3">
      <c r="R254" s="330" t="s">
        <v>151</v>
      </c>
    </row>
    <row r="255" spans="18:18" x14ac:dyDescent="0.3">
      <c r="R255" s="330" t="s">
        <v>231</v>
      </c>
    </row>
    <row r="256" spans="18:18" x14ac:dyDescent="0.3">
      <c r="R256" s="330" t="s">
        <v>37</v>
      </c>
    </row>
    <row r="257" spans="18:18" x14ac:dyDescent="0.3">
      <c r="R257" s="330" t="s">
        <v>156</v>
      </c>
    </row>
    <row r="258" spans="18:18" x14ac:dyDescent="0.3">
      <c r="R258" s="330" t="s">
        <v>283</v>
      </c>
    </row>
    <row r="259" spans="18:18" x14ac:dyDescent="0.3">
      <c r="R259" s="330" t="s">
        <v>180</v>
      </c>
    </row>
    <row r="260" spans="18:18" x14ac:dyDescent="0.3">
      <c r="R260" s="330" t="s">
        <v>174</v>
      </c>
    </row>
    <row r="261" spans="18:18" x14ac:dyDescent="0.3">
      <c r="R261" s="330" t="s">
        <v>61</v>
      </c>
    </row>
    <row r="262" spans="18:18" x14ac:dyDescent="0.3">
      <c r="R262" s="330" t="s">
        <v>168</v>
      </c>
    </row>
    <row r="263" spans="18:18" x14ac:dyDescent="0.3">
      <c r="R263" s="330" t="s">
        <v>95</v>
      </c>
    </row>
    <row r="264" spans="18:18" x14ac:dyDescent="0.3">
      <c r="R264" s="330" t="s">
        <v>169</v>
      </c>
    </row>
    <row r="265" spans="18:18" x14ac:dyDescent="0.3">
      <c r="R265" s="330" t="s">
        <v>284</v>
      </c>
    </row>
    <row r="266" spans="18:18" x14ac:dyDescent="0.3">
      <c r="R266" s="330" t="s">
        <v>91</v>
      </c>
    </row>
    <row r="267" spans="18:18" x14ac:dyDescent="0.3">
      <c r="R267" s="330" t="s">
        <v>285</v>
      </c>
    </row>
    <row r="268" spans="18:18" x14ac:dyDescent="0.3">
      <c r="R268" s="330" t="s">
        <v>286</v>
      </c>
    </row>
    <row r="269" spans="18:18" x14ac:dyDescent="0.3">
      <c r="R269" s="330" t="s">
        <v>280</v>
      </c>
    </row>
    <row r="270" spans="18:18" x14ac:dyDescent="0.3">
      <c r="R270" s="330" t="s">
        <v>275</v>
      </c>
    </row>
    <row r="271" spans="18:18" x14ac:dyDescent="0.3">
      <c r="R271" s="330" t="s">
        <v>287</v>
      </c>
    </row>
    <row r="272" spans="18:18" x14ac:dyDescent="0.3">
      <c r="R272" s="330" t="s">
        <v>288</v>
      </c>
    </row>
    <row r="273" spans="18:18" x14ac:dyDescent="0.3">
      <c r="R273" s="330" t="s">
        <v>289</v>
      </c>
    </row>
    <row r="274" spans="18:18" x14ac:dyDescent="0.3">
      <c r="R274" s="330" t="s">
        <v>178</v>
      </c>
    </row>
    <row r="275" spans="18:18" x14ac:dyDescent="0.3">
      <c r="R275" s="330" t="s">
        <v>290</v>
      </c>
    </row>
    <row r="276" spans="18:18" x14ac:dyDescent="0.3">
      <c r="R276" s="330" t="s">
        <v>246</v>
      </c>
    </row>
    <row r="277" spans="18:18" x14ac:dyDescent="0.3">
      <c r="R277" s="330" t="s">
        <v>291</v>
      </c>
    </row>
    <row r="278" spans="18:18" x14ac:dyDescent="0.3">
      <c r="R278" s="330" t="s">
        <v>83</v>
      </c>
    </row>
    <row r="279" spans="18:18" x14ac:dyDescent="0.3">
      <c r="R279" s="330" t="s">
        <v>139</v>
      </c>
    </row>
    <row r="280" spans="18:18" x14ac:dyDescent="0.3">
      <c r="R280" s="330" t="s">
        <v>59</v>
      </c>
    </row>
    <row r="281" spans="18:18" x14ac:dyDescent="0.3">
      <c r="R281" s="330" t="s">
        <v>151</v>
      </c>
    </row>
    <row r="282" spans="18:18" x14ac:dyDescent="0.3">
      <c r="R282" s="330" t="s">
        <v>126</v>
      </c>
    </row>
    <row r="283" spans="18:18" x14ac:dyDescent="0.3">
      <c r="R283" s="330" t="s">
        <v>85</v>
      </c>
    </row>
    <row r="284" spans="18:18" x14ac:dyDescent="0.3">
      <c r="R284" s="330" t="s">
        <v>80</v>
      </c>
    </row>
    <row r="285" spans="18:18" x14ac:dyDescent="0.3">
      <c r="R285" s="330" t="s">
        <v>94</v>
      </c>
    </row>
    <row r="286" spans="18:18" x14ac:dyDescent="0.3">
      <c r="R286" s="330" t="s">
        <v>93</v>
      </c>
    </row>
    <row r="287" spans="18:18" x14ac:dyDescent="0.3">
      <c r="R287" s="330" t="s">
        <v>132</v>
      </c>
    </row>
    <row r="288" spans="18:18" x14ac:dyDescent="0.3">
      <c r="R288" s="330" t="s">
        <v>119</v>
      </c>
    </row>
    <row r="289" spans="18:18" x14ac:dyDescent="0.3">
      <c r="R289" s="330" t="s">
        <v>110</v>
      </c>
    </row>
    <row r="290" spans="18:18" x14ac:dyDescent="0.3">
      <c r="R290" s="330" t="s">
        <v>156</v>
      </c>
    </row>
    <row r="291" spans="18:18" x14ac:dyDescent="0.3">
      <c r="R291" s="330" t="s">
        <v>169</v>
      </c>
    </row>
    <row r="292" spans="18:18" x14ac:dyDescent="0.3">
      <c r="R292" s="330" t="s">
        <v>174</v>
      </c>
    </row>
    <row r="293" spans="18:18" x14ac:dyDescent="0.3">
      <c r="R293" s="330" t="s">
        <v>294</v>
      </c>
    </row>
    <row r="294" spans="18:18" x14ac:dyDescent="0.3">
      <c r="R294" s="330" t="s">
        <v>168</v>
      </c>
    </row>
    <row r="295" spans="18:18" x14ac:dyDescent="0.3">
      <c r="R295" s="330" t="s">
        <v>37</v>
      </c>
    </row>
    <row r="296" spans="18:18" x14ac:dyDescent="0.3">
      <c r="R296" s="330" t="s">
        <v>61</v>
      </c>
    </row>
    <row r="297" spans="18:18" x14ac:dyDescent="0.3">
      <c r="R297" s="330" t="s">
        <v>178</v>
      </c>
    </row>
    <row r="298" spans="18:18" x14ac:dyDescent="0.3">
      <c r="R298" s="330" t="s">
        <v>287</v>
      </c>
    </row>
    <row r="299" spans="18:18" x14ac:dyDescent="0.3">
      <c r="R299" s="330" t="s">
        <v>182</v>
      </c>
    </row>
    <row r="300" spans="18:18" x14ac:dyDescent="0.3">
      <c r="R300" s="330" t="s">
        <v>295</v>
      </c>
    </row>
    <row r="301" spans="18:18" x14ac:dyDescent="0.3">
      <c r="R301" s="330" t="s">
        <v>286</v>
      </c>
    </row>
    <row r="302" spans="18:18" x14ac:dyDescent="0.3">
      <c r="R302" s="330" t="s">
        <v>280</v>
      </c>
    </row>
    <row r="303" spans="18:18" x14ac:dyDescent="0.3">
      <c r="R303" s="330" t="s">
        <v>275</v>
      </c>
    </row>
    <row r="304" spans="18:18" x14ac:dyDescent="0.3">
      <c r="R304" s="330" t="s">
        <v>91</v>
      </c>
    </row>
    <row r="305" spans="18:18" x14ac:dyDescent="0.3">
      <c r="R305" s="330" t="s">
        <v>173</v>
      </c>
    </row>
    <row r="306" spans="18:18" x14ac:dyDescent="0.3">
      <c r="R306" s="330" t="s">
        <v>183</v>
      </c>
    </row>
    <row r="307" spans="18:18" x14ac:dyDescent="0.3">
      <c r="R307" s="330" t="s">
        <v>270</v>
      </c>
    </row>
    <row r="308" spans="18:18" x14ac:dyDescent="0.3">
      <c r="R308" s="330" t="s">
        <v>233</v>
      </c>
    </row>
    <row r="309" spans="18:18" x14ac:dyDescent="0.3">
      <c r="R309" s="330" t="s">
        <v>296</v>
      </c>
    </row>
    <row r="310" spans="18:18" x14ac:dyDescent="0.3">
      <c r="R310" s="330" t="s">
        <v>297</v>
      </c>
    </row>
    <row r="311" spans="18:18" x14ac:dyDescent="0.3">
      <c r="R311" s="330" t="s">
        <v>132</v>
      </c>
    </row>
    <row r="312" spans="18:18" x14ac:dyDescent="0.3">
      <c r="R312" s="330" t="s">
        <v>83</v>
      </c>
    </row>
    <row r="313" spans="18:18" x14ac:dyDescent="0.3">
      <c r="R313" s="330" t="s">
        <v>123</v>
      </c>
    </row>
    <row r="314" spans="18:18" x14ac:dyDescent="0.3">
      <c r="R314" s="330" t="s">
        <v>85</v>
      </c>
    </row>
    <row r="315" spans="18:18" x14ac:dyDescent="0.3">
      <c r="R315" s="330" t="s">
        <v>126</v>
      </c>
    </row>
    <row r="316" spans="18:18" x14ac:dyDescent="0.3">
      <c r="R316" s="330" t="s">
        <v>168</v>
      </c>
    </row>
    <row r="317" spans="18:18" x14ac:dyDescent="0.3">
      <c r="R317" s="330" t="s">
        <v>80</v>
      </c>
    </row>
    <row r="318" spans="18:18" x14ac:dyDescent="0.3">
      <c r="R318" s="330" t="s">
        <v>254</v>
      </c>
    </row>
    <row r="319" spans="18:18" x14ac:dyDescent="0.3">
      <c r="R319" s="330" t="s">
        <v>94</v>
      </c>
    </row>
    <row r="320" spans="18:18" x14ac:dyDescent="0.3">
      <c r="R320" s="330" t="s">
        <v>93</v>
      </c>
    </row>
    <row r="321" spans="18:18" x14ac:dyDescent="0.3">
      <c r="R321" s="330" t="s">
        <v>151</v>
      </c>
    </row>
    <row r="322" spans="18:18" x14ac:dyDescent="0.3">
      <c r="R322" s="330" t="s">
        <v>110</v>
      </c>
    </row>
    <row r="323" spans="18:18" x14ac:dyDescent="0.3">
      <c r="R323" s="330" t="s">
        <v>305</v>
      </c>
    </row>
    <row r="324" spans="18:18" x14ac:dyDescent="0.3">
      <c r="R324" s="330" t="s">
        <v>253</v>
      </c>
    </row>
    <row r="325" spans="18:18" x14ac:dyDescent="0.3">
      <c r="R325" s="330" t="s">
        <v>96</v>
      </c>
    </row>
    <row r="326" spans="18:18" x14ac:dyDescent="0.3">
      <c r="R326" s="330" t="s">
        <v>224</v>
      </c>
    </row>
    <row r="327" spans="18:18" x14ac:dyDescent="0.3">
      <c r="R327" s="330" t="s">
        <v>59</v>
      </c>
    </row>
    <row r="328" spans="18:18" x14ac:dyDescent="0.3">
      <c r="R328" s="330" t="s">
        <v>156</v>
      </c>
    </row>
    <row r="329" spans="18:18" x14ac:dyDescent="0.3">
      <c r="R329" s="330" t="s">
        <v>180</v>
      </c>
    </row>
    <row r="330" spans="18:18" x14ac:dyDescent="0.3">
      <c r="R330" s="330" t="s">
        <v>119</v>
      </c>
    </row>
    <row r="331" spans="18:18" x14ac:dyDescent="0.3">
      <c r="R331" s="330" t="s">
        <v>173</v>
      </c>
    </row>
    <row r="332" spans="18:18" x14ac:dyDescent="0.3">
      <c r="R332" s="330" t="s">
        <v>205</v>
      </c>
    </row>
    <row r="333" spans="18:18" x14ac:dyDescent="0.3">
      <c r="R333" s="330" t="s">
        <v>178</v>
      </c>
    </row>
    <row r="334" spans="18:18" x14ac:dyDescent="0.3">
      <c r="R334" s="330" t="s">
        <v>294</v>
      </c>
    </row>
    <row r="335" spans="18:18" x14ac:dyDescent="0.3">
      <c r="R335" s="330" t="s">
        <v>306</v>
      </c>
    </row>
    <row r="336" spans="18:18" x14ac:dyDescent="0.3">
      <c r="R336" s="330" t="s">
        <v>170</v>
      </c>
    </row>
    <row r="337" spans="18:18" x14ac:dyDescent="0.3">
      <c r="R337" s="330" t="s">
        <v>37</v>
      </c>
    </row>
    <row r="338" spans="18:18" x14ac:dyDescent="0.3">
      <c r="R338" s="330" t="s">
        <v>307</v>
      </c>
    </row>
    <row r="339" spans="18:18" x14ac:dyDescent="0.3">
      <c r="R339" s="330" t="s">
        <v>64</v>
      </c>
    </row>
    <row r="340" spans="18:18" x14ac:dyDescent="0.3">
      <c r="R340" s="330" t="s">
        <v>182</v>
      </c>
    </row>
    <row r="341" spans="18:18" x14ac:dyDescent="0.3">
      <c r="R341" s="330" t="s">
        <v>269</v>
      </c>
    </row>
    <row r="342" spans="18:18" x14ac:dyDescent="0.3">
      <c r="R342" s="330" t="s">
        <v>275</v>
      </c>
    </row>
    <row r="343" spans="18:18" x14ac:dyDescent="0.3">
      <c r="R343" s="330" t="s">
        <v>231</v>
      </c>
    </row>
    <row r="344" spans="18:18" x14ac:dyDescent="0.3">
      <c r="R344" s="330" t="s">
        <v>286</v>
      </c>
    </row>
    <row r="345" spans="18:18" x14ac:dyDescent="0.3">
      <c r="R345" s="330" t="s">
        <v>169</v>
      </c>
    </row>
    <row r="346" spans="18:18" x14ac:dyDescent="0.3">
      <c r="R346" s="330" t="s">
        <v>174</v>
      </c>
    </row>
    <row r="347" spans="18:18" x14ac:dyDescent="0.3">
      <c r="R347" s="330" t="s">
        <v>183</v>
      </c>
    </row>
    <row r="348" spans="18:18" x14ac:dyDescent="0.3">
      <c r="R348" s="330" t="s">
        <v>308</v>
      </c>
    </row>
    <row r="349" spans="18:18" x14ac:dyDescent="0.3">
      <c r="R349" s="330" t="s">
        <v>62</v>
      </c>
    </row>
    <row r="350" spans="18:18" x14ac:dyDescent="0.3">
      <c r="R350" s="330" t="s">
        <v>280</v>
      </c>
    </row>
    <row r="351" spans="18:18" x14ac:dyDescent="0.3">
      <c r="R351" s="330" t="s">
        <v>309</v>
      </c>
    </row>
    <row r="352" spans="18:18" x14ac:dyDescent="0.3">
      <c r="R352" s="330" t="s">
        <v>287</v>
      </c>
    </row>
    <row r="353" spans="18:18" x14ac:dyDescent="0.3">
      <c r="R353" s="330" t="s">
        <v>310</v>
      </c>
    </row>
    <row r="354" spans="18:18" x14ac:dyDescent="0.3">
      <c r="R354" s="330" t="s">
        <v>277</v>
      </c>
    </row>
    <row r="355" spans="18:18" x14ac:dyDescent="0.3">
      <c r="R355" s="330" t="s">
        <v>270</v>
      </c>
    </row>
    <row r="356" spans="18:18" x14ac:dyDescent="0.3">
      <c r="R356" s="330" t="s">
        <v>311</v>
      </c>
    </row>
    <row r="357" spans="18:18" x14ac:dyDescent="0.3">
      <c r="R357" s="330" t="s">
        <v>261</v>
      </c>
    </row>
    <row r="358" spans="18:18" x14ac:dyDescent="0.3">
      <c r="R358" s="330" t="s">
        <v>312</v>
      </c>
    </row>
    <row r="359" spans="18:18" x14ac:dyDescent="0.3">
      <c r="R359" s="330" t="s">
        <v>61</v>
      </c>
    </row>
    <row r="360" spans="18:18" x14ac:dyDescent="0.3">
      <c r="R360" s="330" t="s">
        <v>91</v>
      </c>
    </row>
    <row r="361" spans="18:18" x14ac:dyDescent="0.3">
      <c r="R361" s="330" t="s">
        <v>313</v>
      </c>
    </row>
    <row r="362" spans="18:18" x14ac:dyDescent="0.3">
      <c r="R362" s="330" t="s">
        <v>172</v>
      </c>
    </row>
    <row r="363" spans="18:18" x14ac:dyDescent="0.3">
      <c r="R363" s="330" t="s">
        <v>314</v>
      </c>
    </row>
    <row r="364" spans="18:18" x14ac:dyDescent="0.3">
      <c r="R364" s="330" t="s">
        <v>315</v>
      </c>
    </row>
    <row r="365" spans="18:18" x14ac:dyDescent="0.3">
      <c r="R365" s="330" t="s">
        <v>316</v>
      </c>
    </row>
    <row r="366" spans="18:18" x14ac:dyDescent="0.3">
      <c r="R366" s="330" t="s">
        <v>317</v>
      </c>
    </row>
    <row r="367" spans="18:18" x14ac:dyDescent="0.3">
      <c r="R367" s="330" t="s">
        <v>318</v>
      </c>
    </row>
    <row r="368" spans="18:18" x14ac:dyDescent="0.3">
      <c r="R368" s="330" t="s">
        <v>319</v>
      </c>
    </row>
    <row r="369" spans="18:18" x14ac:dyDescent="0.3">
      <c r="R369" s="330" t="s">
        <v>320</v>
      </c>
    </row>
    <row r="370" spans="18:18" x14ac:dyDescent="0.3">
      <c r="R370" s="330" t="s">
        <v>132</v>
      </c>
    </row>
    <row r="371" spans="18:18" x14ac:dyDescent="0.3">
      <c r="R371" s="330" t="s">
        <v>163</v>
      </c>
    </row>
    <row r="372" spans="18:18" x14ac:dyDescent="0.3">
      <c r="R372" s="330" t="s">
        <v>59</v>
      </c>
    </row>
    <row r="373" spans="18:18" x14ac:dyDescent="0.3">
      <c r="R373" s="330" t="s">
        <v>94</v>
      </c>
    </row>
    <row r="374" spans="18:18" x14ac:dyDescent="0.3">
      <c r="R374" s="330" t="s">
        <v>156</v>
      </c>
    </row>
    <row r="375" spans="18:18" x14ac:dyDescent="0.3">
      <c r="R375" s="330" t="s">
        <v>139</v>
      </c>
    </row>
    <row r="376" spans="18:18" x14ac:dyDescent="0.3">
      <c r="R376" s="330" t="s">
        <v>80</v>
      </c>
    </row>
    <row r="377" spans="18:18" x14ac:dyDescent="0.3">
      <c r="R377" s="330" t="s">
        <v>87</v>
      </c>
    </row>
    <row r="378" spans="18:18" x14ac:dyDescent="0.3">
      <c r="R378" s="330" t="s">
        <v>168</v>
      </c>
    </row>
    <row r="379" spans="18:18" x14ac:dyDescent="0.3">
      <c r="R379" s="330" t="s">
        <v>151</v>
      </c>
    </row>
    <row r="380" spans="18:18" x14ac:dyDescent="0.3">
      <c r="R380" s="330" t="s">
        <v>110</v>
      </c>
    </row>
    <row r="381" spans="18:18" x14ac:dyDescent="0.3">
      <c r="R381" s="330" t="s">
        <v>126</v>
      </c>
    </row>
    <row r="382" spans="18:18" x14ac:dyDescent="0.3">
      <c r="R382" s="330" t="s">
        <v>294</v>
      </c>
    </row>
    <row r="383" spans="18:18" x14ac:dyDescent="0.3">
      <c r="R383" s="330" t="s">
        <v>83</v>
      </c>
    </row>
    <row r="384" spans="18:18" x14ac:dyDescent="0.3">
      <c r="R384" s="330" t="s">
        <v>37</v>
      </c>
    </row>
    <row r="385" spans="18:18" x14ac:dyDescent="0.3">
      <c r="R385" s="330" t="s">
        <v>173</v>
      </c>
    </row>
    <row r="386" spans="18:18" x14ac:dyDescent="0.3">
      <c r="R386" s="330" t="s">
        <v>323</v>
      </c>
    </row>
    <row r="387" spans="18:18" x14ac:dyDescent="0.3">
      <c r="R387" s="330" t="s">
        <v>174</v>
      </c>
    </row>
    <row r="388" spans="18:18" x14ac:dyDescent="0.3">
      <c r="R388" s="330" t="s">
        <v>61</v>
      </c>
    </row>
    <row r="389" spans="18:18" x14ac:dyDescent="0.3">
      <c r="R389" s="330" t="s">
        <v>169</v>
      </c>
    </row>
    <row r="390" spans="18:18" x14ac:dyDescent="0.3">
      <c r="R390" s="330" t="s">
        <v>287</v>
      </c>
    </row>
    <row r="391" spans="18:18" x14ac:dyDescent="0.3">
      <c r="R391" s="330" t="s">
        <v>280</v>
      </c>
    </row>
    <row r="392" spans="18:18" x14ac:dyDescent="0.3">
      <c r="R392" s="330" t="s">
        <v>286</v>
      </c>
    </row>
    <row r="393" spans="18:18" x14ac:dyDescent="0.3">
      <c r="R393" s="330" t="s">
        <v>62</v>
      </c>
    </row>
    <row r="394" spans="18:18" x14ac:dyDescent="0.3">
      <c r="R394" s="330" t="s">
        <v>178</v>
      </c>
    </row>
    <row r="395" spans="18:18" x14ac:dyDescent="0.3">
      <c r="R395" s="330" t="s">
        <v>313</v>
      </c>
    </row>
    <row r="396" spans="18:18" x14ac:dyDescent="0.3">
      <c r="R396" s="330" t="s">
        <v>182</v>
      </c>
    </row>
    <row r="397" spans="18:18" x14ac:dyDescent="0.3">
      <c r="R397" s="330" t="s">
        <v>64</v>
      </c>
    </row>
    <row r="398" spans="18:18" x14ac:dyDescent="0.3">
      <c r="R398" s="330" t="s">
        <v>183</v>
      </c>
    </row>
    <row r="399" spans="18:18" x14ac:dyDescent="0.3">
      <c r="R399" s="330" t="s">
        <v>277</v>
      </c>
    </row>
    <row r="400" spans="18:18" x14ac:dyDescent="0.3">
      <c r="R400" s="330" t="s">
        <v>220</v>
      </c>
    </row>
    <row r="401" spans="18:18" x14ac:dyDescent="0.3">
      <c r="R401" s="330" t="s">
        <v>172</v>
      </c>
    </row>
    <row r="402" spans="18:18" x14ac:dyDescent="0.3">
      <c r="R402" s="330" t="s">
        <v>281</v>
      </c>
    </row>
    <row r="403" spans="18:18" x14ac:dyDescent="0.3">
      <c r="R403" s="330" t="s">
        <v>312</v>
      </c>
    </row>
    <row r="404" spans="18:18" x14ac:dyDescent="0.3">
      <c r="R404" s="330" t="s">
        <v>324</v>
      </c>
    </row>
    <row r="405" spans="18:18" x14ac:dyDescent="0.3">
      <c r="R405" s="330" t="s">
        <v>189</v>
      </c>
    </row>
    <row r="406" spans="18:18" x14ac:dyDescent="0.3">
      <c r="R406" s="330" t="s">
        <v>325</v>
      </c>
    </row>
    <row r="407" spans="18:18" x14ac:dyDescent="0.3">
      <c r="R407" s="330" t="s">
        <v>326</v>
      </c>
    </row>
    <row r="408" spans="18:18" x14ac:dyDescent="0.3">
      <c r="R408" s="330" t="s">
        <v>318</v>
      </c>
    </row>
    <row r="409" spans="18:18" x14ac:dyDescent="0.3">
      <c r="R409" s="330" t="s">
        <v>132</v>
      </c>
    </row>
    <row r="410" spans="18:18" x14ac:dyDescent="0.3">
      <c r="R410" s="330" t="s">
        <v>59</v>
      </c>
    </row>
    <row r="411" spans="18:18" x14ac:dyDescent="0.3">
      <c r="R411" s="330" t="s">
        <v>83</v>
      </c>
    </row>
    <row r="412" spans="18:18" x14ac:dyDescent="0.3">
      <c r="R412" s="330" t="s">
        <v>94</v>
      </c>
    </row>
    <row r="413" spans="18:18" x14ac:dyDescent="0.3">
      <c r="R413" s="330" t="s">
        <v>80</v>
      </c>
    </row>
    <row r="414" spans="18:18" x14ac:dyDescent="0.3">
      <c r="R414" s="330" t="s">
        <v>110</v>
      </c>
    </row>
    <row r="415" spans="18:18" x14ac:dyDescent="0.3">
      <c r="R415" s="330" t="s">
        <v>167</v>
      </c>
    </row>
    <row r="416" spans="18:18" x14ac:dyDescent="0.3">
      <c r="R416" s="330" t="s">
        <v>151</v>
      </c>
    </row>
    <row r="417" spans="18:18" x14ac:dyDescent="0.3">
      <c r="R417" s="330" t="s">
        <v>37</v>
      </c>
    </row>
    <row r="418" spans="18:18" x14ac:dyDescent="0.3">
      <c r="R418" s="330" t="s">
        <v>131</v>
      </c>
    </row>
    <row r="419" spans="18:18" x14ac:dyDescent="0.3">
      <c r="R419" s="330" t="s">
        <v>168</v>
      </c>
    </row>
    <row r="420" spans="18:18" x14ac:dyDescent="0.3">
      <c r="R420" s="330" t="s">
        <v>169</v>
      </c>
    </row>
    <row r="421" spans="18:18" x14ac:dyDescent="0.3">
      <c r="R421" s="330" t="s">
        <v>126</v>
      </c>
    </row>
    <row r="422" spans="18:18" x14ac:dyDescent="0.3">
      <c r="R422" s="330" t="s">
        <v>156</v>
      </c>
    </row>
    <row r="423" spans="18:18" x14ac:dyDescent="0.3">
      <c r="R423" s="330" t="s">
        <v>119</v>
      </c>
    </row>
    <row r="424" spans="18:18" x14ac:dyDescent="0.3">
      <c r="R424" s="330" t="s">
        <v>170</v>
      </c>
    </row>
    <row r="425" spans="18:18" x14ac:dyDescent="0.3">
      <c r="R425" s="330" t="s">
        <v>171</v>
      </c>
    </row>
    <row r="426" spans="18:18" x14ac:dyDescent="0.3">
      <c r="R426" s="330" t="s">
        <v>61</v>
      </c>
    </row>
    <row r="427" spans="18:18" x14ac:dyDescent="0.3">
      <c r="R427" s="330" t="s">
        <v>172</v>
      </c>
    </row>
    <row r="428" spans="18:18" x14ac:dyDescent="0.3">
      <c r="R428" s="330" t="s">
        <v>173</v>
      </c>
    </row>
    <row r="429" spans="18:18" x14ac:dyDescent="0.3">
      <c r="R429" s="330" t="s">
        <v>174</v>
      </c>
    </row>
    <row r="430" spans="18:18" x14ac:dyDescent="0.3">
      <c r="R430" s="330" t="s">
        <v>175</v>
      </c>
    </row>
    <row r="431" spans="18:18" x14ac:dyDescent="0.3">
      <c r="R431" s="330" t="s">
        <v>176</v>
      </c>
    </row>
    <row r="432" spans="18:18" x14ac:dyDescent="0.3">
      <c r="R432" s="330" t="s">
        <v>91</v>
      </c>
    </row>
    <row r="433" spans="18:18" x14ac:dyDescent="0.3">
      <c r="R433" s="330" t="s">
        <v>177</v>
      </c>
    </row>
    <row r="434" spans="18:18" x14ac:dyDescent="0.3">
      <c r="R434" s="330" t="s">
        <v>178</v>
      </c>
    </row>
    <row r="435" spans="18:18" x14ac:dyDescent="0.3">
      <c r="R435" s="330" t="s">
        <v>179</v>
      </c>
    </row>
    <row r="436" spans="18:18" x14ac:dyDescent="0.3">
      <c r="R436" s="330" t="s">
        <v>180</v>
      </c>
    </row>
    <row r="437" spans="18:18" x14ac:dyDescent="0.3">
      <c r="R437" s="330" t="s">
        <v>181</v>
      </c>
    </row>
    <row r="438" spans="18:18" x14ac:dyDescent="0.3">
      <c r="R438" s="330" t="s">
        <v>182</v>
      </c>
    </row>
    <row r="439" spans="18:18" x14ac:dyDescent="0.3">
      <c r="R439" s="330" t="s">
        <v>183</v>
      </c>
    </row>
    <row r="440" spans="18:18" x14ac:dyDescent="0.3">
      <c r="R440" s="330" t="s">
        <v>184</v>
      </c>
    </row>
    <row r="441" spans="18:18" x14ac:dyDescent="0.3">
      <c r="R441" s="330" t="s">
        <v>185</v>
      </c>
    </row>
    <row r="442" spans="18:18" x14ac:dyDescent="0.3">
      <c r="R442" s="330" t="s">
        <v>186</v>
      </c>
    </row>
    <row r="443" spans="18:18" x14ac:dyDescent="0.3">
      <c r="R443" s="330" t="s">
        <v>187</v>
      </c>
    </row>
    <row r="444" spans="18:18" x14ac:dyDescent="0.3">
      <c r="R444" s="330" t="s">
        <v>188</v>
      </c>
    </row>
    <row r="445" spans="18:18" x14ac:dyDescent="0.3">
      <c r="R445" s="330" t="s">
        <v>189</v>
      </c>
    </row>
    <row r="446" spans="18:18" x14ac:dyDescent="0.3">
      <c r="R446" s="330" t="s">
        <v>132</v>
      </c>
    </row>
    <row r="447" spans="18:18" x14ac:dyDescent="0.3">
      <c r="R447" s="330" t="s">
        <v>110</v>
      </c>
    </row>
    <row r="448" spans="18:18" x14ac:dyDescent="0.3">
      <c r="R448" s="330" t="s">
        <v>294</v>
      </c>
    </row>
    <row r="449" spans="18:18" x14ac:dyDescent="0.3">
      <c r="R449" s="330" t="s">
        <v>151</v>
      </c>
    </row>
    <row r="450" spans="18:18" x14ac:dyDescent="0.3">
      <c r="R450" s="330" t="s">
        <v>83</v>
      </c>
    </row>
    <row r="451" spans="18:18" x14ac:dyDescent="0.3">
      <c r="R451" s="330" t="s">
        <v>80</v>
      </c>
    </row>
    <row r="452" spans="18:18" x14ac:dyDescent="0.3">
      <c r="R452" s="330" t="s">
        <v>85</v>
      </c>
    </row>
    <row r="453" spans="18:18" x14ac:dyDescent="0.3">
      <c r="R453" s="330" t="s">
        <v>636</v>
      </c>
    </row>
    <row r="454" spans="18:18" x14ac:dyDescent="0.3">
      <c r="R454" s="330" t="s">
        <v>94</v>
      </c>
    </row>
    <row r="455" spans="18:18" x14ac:dyDescent="0.3">
      <c r="R455" s="330" t="s">
        <v>170</v>
      </c>
    </row>
    <row r="456" spans="18:18" x14ac:dyDescent="0.3">
      <c r="R456" s="330" t="s">
        <v>156</v>
      </c>
    </row>
    <row r="457" spans="18:18" x14ac:dyDescent="0.3">
      <c r="R457" s="330" t="s">
        <v>37</v>
      </c>
    </row>
    <row r="458" spans="18:18" x14ac:dyDescent="0.3">
      <c r="R458" s="330" t="s">
        <v>178</v>
      </c>
    </row>
    <row r="459" spans="18:18" x14ac:dyDescent="0.3">
      <c r="R459" s="330" t="s">
        <v>168</v>
      </c>
    </row>
    <row r="460" spans="18:18" x14ac:dyDescent="0.3">
      <c r="R460" s="330" t="s">
        <v>179</v>
      </c>
    </row>
    <row r="461" spans="18:18" x14ac:dyDescent="0.3">
      <c r="R461" s="330" t="s">
        <v>205</v>
      </c>
    </row>
    <row r="462" spans="18:18" x14ac:dyDescent="0.3">
      <c r="R462" s="330" t="s">
        <v>176</v>
      </c>
    </row>
    <row r="463" spans="18:18" x14ac:dyDescent="0.3">
      <c r="R463" s="330" t="s">
        <v>182</v>
      </c>
    </row>
    <row r="464" spans="18:18" x14ac:dyDescent="0.3">
      <c r="R464" s="330" t="s">
        <v>95</v>
      </c>
    </row>
    <row r="465" spans="18:18" x14ac:dyDescent="0.3">
      <c r="R465" s="330" t="s">
        <v>93</v>
      </c>
    </row>
    <row r="466" spans="18:18" x14ac:dyDescent="0.3">
      <c r="R466" s="330" t="s">
        <v>623</v>
      </c>
    </row>
    <row r="467" spans="18:18" x14ac:dyDescent="0.3">
      <c r="R467" s="330" t="s">
        <v>173</v>
      </c>
    </row>
    <row r="468" spans="18:18" x14ac:dyDescent="0.3">
      <c r="R468" s="330" t="s">
        <v>61</v>
      </c>
    </row>
    <row r="469" spans="18:18" x14ac:dyDescent="0.3">
      <c r="R469" s="330" t="s">
        <v>91</v>
      </c>
    </row>
    <row r="470" spans="18:18" x14ac:dyDescent="0.3">
      <c r="R470" s="330" t="s">
        <v>286</v>
      </c>
    </row>
    <row r="471" spans="18:18" x14ac:dyDescent="0.3">
      <c r="R471" s="330" t="s">
        <v>172</v>
      </c>
    </row>
    <row r="472" spans="18:18" x14ac:dyDescent="0.3">
      <c r="R472" s="330" t="s">
        <v>640</v>
      </c>
    </row>
    <row r="473" spans="18:18" x14ac:dyDescent="0.3">
      <c r="R473" s="330" t="s">
        <v>637</v>
      </c>
    </row>
    <row r="474" spans="18:18" x14ac:dyDescent="0.3">
      <c r="R474" s="330" t="s">
        <v>277</v>
      </c>
    </row>
    <row r="475" spans="18:18" x14ac:dyDescent="0.3">
      <c r="R475" s="330" t="s">
        <v>181</v>
      </c>
    </row>
    <row r="476" spans="18:18" x14ac:dyDescent="0.3">
      <c r="R476" s="330" t="s">
        <v>183</v>
      </c>
    </row>
    <row r="477" spans="18:18" x14ac:dyDescent="0.3">
      <c r="R477" s="330" t="s">
        <v>312</v>
      </c>
    </row>
    <row r="478" spans="18:18" x14ac:dyDescent="0.3">
      <c r="R478" s="330" t="s">
        <v>174</v>
      </c>
    </row>
    <row r="479" spans="18:18" x14ac:dyDescent="0.3">
      <c r="R479" s="330" t="s">
        <v>648</v>
      </c>
    </row>
    <row r="480" spans="18:18" x14ac:dyDescent="0.3">
      <c r="R480" s="330" t="s">
        <v>132</v>
      </c>
    </row>
    <row r="481" spans="18:18" x14ac:dyDescent="0.3">
      <c r="R481" s="330" t="s">
        <v>139</v>
      </c>
    </row>
    <row r="482" spans="18:18" x14ac:dyDescent="0.3">
      <c r="R482" s="330" t="s">
        <v>151</v>
      </c>
    </row>
    <row r="483" spans="18:18" x14ac:dyDescent="0.3">
      <c r="R483" s="330" t="s">
        <v>110</v>
      </c>
    </row>
    <row r="484" spans="18:18" x14ac:dyDescent="0.3">
      <c r="R484" s="330" t="s">
        <v>59</v>
      </c>
    </row>
    <row r="485" spans="18:18" x14ac:dyDescent="0.3">
      <c r="R485" s="330" t="s">
        <v>83</v>
      </c>
    </row>
    <row r="486" spans="18:18" x14ac:dyDescent="0.3">
      <c r="R486" s="330" t="s">
        <v>80</v>
      </c>
    </row>
    <row r="487" spans="18:18" x14ac:dyDescent="0.3">
      <c r="R487" s="330" t="s">
        <v>170</v>
      </c>
    </row>
    <row r="488" spans="18:18" x14ac:dyDescent="0.3">
      <c r="R488" s="330" t="s">
        <v>156</v>
      </c>
    </row>
    <row r="489" spans="18:18" x14ac:dyDescent="0.3">
      <c r="R489" s="330" t="s">
        <v>294</v>
      </c>
    </row>
    <row r="490" spans="18:18" x14ac:dyDescent="0.3">
      <c r="R490" s="330" t="s">
        <v>94</v>
      </c>
    </row>
    <row r="491" spans="18:18" x14ac:dyDescent="0.3">
      <c r="R491" s="330" t="s">
        <v>95</v>
      </c>
    </row>
    <row r="492" spans="18:18" x14ac:dyDescent="0.3">
      <c r="R492" s="330" t="s">
        <v>37</v>
      </c>
    </row>
    <row r="493" spans="18:18" x14ac:dyDescent="0.3">
      <c r="R493" s="330" t="s">
        <v>93</v>
      </c>
    </row>
    <row r="494" spans="18:18" x14ac:dyDescent="0.3">
      <c r="R494" s="330" t="s">
        <v>61</v>
      </c>
    </row>
    <row r="495" spans="18:18" x14ac:dyDescent="0.3">
      <c r="R495" s="330" t="s">
        <v>179</v>
      </c>
    </row>
    <row r="496" spans="18:18" x14ac:dyDescent="0.3">
      <c r="R496" s="330" t="s">
        <v>174</v>
      </c>
    </row>
    <row r="497" spans="18:18" x14ac:dyDescent="0.3">
      <c r="R497" s="330" t="s">
        <v>176</v>
      </c>
    </row>
    <row r="498" spans="18:18" x14ac:dyDescent="0.3">
      <c r="R498" s="330" t="s">
        <v>91</v>
      </c>
    </row>
    <row r="499" spans="18:18" x14ac:dyDescent="0.3">
      <c r="R499" s="330" t="s">
        <v>623</v>
      </c>
    </row>
    <row r="500" spans="18:18" x14ac:dyDescent="0.3">
      <c r="R500" s="330" t="s">
        <v>172</v>
      </c>
    </row>
    <row r="501" spans="18:18" x14ac:dyDescent="0.3">
      <c r="R501" s="330" t="s">
        <v>705</v>
      </c>
    </row>
    <row r="502" spans="18:18" x14ac:dyDescent="0.3">
      <c r="R502" s="330" t="s">
        <v>168</v>
      </c>
    </row>
    <row r="503" spans="18:18" x14ac:dyDescent="0.3">
      <c r="R503" s="330" t="s">
        <v>280</v>
      </c>
    </row>
    <row r="504" spans="18:18" x14ac:dyDescent="0.3">
      <c r="R504" s="330" t="s">
        <v>178</v>
      </c>
    </row>
    <row r="505" spans="18:18" x14ac:dyDescent="0.3">
      <c r="R505" s="330" t="s">
        <v>181</v>
      </c>
    </row>
    <row r="506" spans="18:18" x14ac:dyDescent="0.3">
      <c r="R506" s="330" t="s">
        <v>277</v>
      </c>
    </row>
    <row r="507" spans="18:18" x14ac:dyDescent="0.3">
      <c r="R507" s="330" t="s">
        <v>177</v>
      </c>
    </row>
    <row r="508" spans="18:18" x14ac:dyDescent="0.3">
      <c r="R508" s="330" t="s">
        <v>313</v>
      </c>
    </row>
    <row r="509" spans="18:18" x14ac:dyDescent="0.3">
      <c r="R509" s="330" t="s">
        <v>640</v>
      </c>
    </row>
    <row r="510" spans="18:18" x14ac:dyDescent="0.3">
      <c r="R510" s="330" t="s">
        <v>641</v>
      </c>
    </row>
    <row r="511" spans="18:18" x14ac:dyDescent="0.3">
      <c r="R511" s="330" t="s">
        <v>649</v>
      </c>
    </row>
    <row r="512" spans="18:18" x14ac:dyDescent="0.3">
      <c r="R512" s="330" t="s">
        <v>318</v>
      </c>
    </row>
    <row r="513" spans="18:18" x14ac:dyDescent="0.3">
      <c r="R513" s="330" t="s">
        <v>312</v>
      </c>
    </row>
    <row r="514" spans="18:18" x14ac:dyDescent="0.3">
      <c r="R514" s="330" t="s">
        <v>707</v>
      </c>
    </row>
    <row r="515" spans="18:18" x14ac:dyDescent="0.3">
      <c r="R515" s="330" t="s">
        <v>650</v>
      </c>
    </row>
    <row r="516" spans="18:18" x14ac:dyDescent="0.3">
      <c r="R516" s="330" t="s">
        <v>708</v>
      </c>
    </row>
    <row r="517" spans="18:18" x14ac:dyDescent="0.3">
      <c r="R517" s="330" t="s">
        <v>652</v>
      </c>
    </row>
    <row r="518" spans="18:18" x14ac:dyDescent="0.3">
      <c r="R518" s="330" t="s">
        <v>646</v>
      </c>
    </row>
    <row r="519" spans="18:18" x14ac:dyDescent="0.3">
      <c r="R519" s="330" t="s">
        <v>653</v>
      </c>
    </row>
    <row r="520" spans="18:18" x14ac:dyDescent="0.3">
      <c r="R520" s="330" t="s">
        <v>642</v>
      </c>
    </row>
    <row r="521" spans="18:18" x14ac:dyDescent="0.3">
      <c r="R521" s="330" t="s">
        <v>132</v>
      </c>
    </row>
    <row r="522" spans="18:18" x14ac:dyDescent="0.3">
      <c r="R522" s="330" t="s">
        <v>305</v>
      </c>
    </row>
    <row r="523" spans="18:18" x14ac:dyDescent="0.3">
      <c r="R523" s="330" t="s">
        <v>80</v>
      </c>
    </row>
    <row r="524" spans="18:18" x14ac:dyDescent="0.3">
      <c r="R524" s="330" t="s">
        <v>110</v>
      </c>
    </row>
    <row r="525" spans="18:18" x14ac:dyDescent="0.3">
      <c r="R525" s="330" t="s">
        <v>37</v>
      </c>
    </row>
    <row r="526" spans="18:18" x14ac:dyDescent="0.3">
      <c r="R526" s="330" t="s">
        <v>178</v>
      </c>
    </row>
    <row r="527" spans="18:18" x14ac:dyDescent="0.3">
      <c r="R527" s="330" t="s">
        <v>93</v>
      </c>
    </row>
    <row r="528" spans="18:18" x14ac:dyDescent="0.3">
      <c r="R528" s="330" t="s">
        <v>174</v>
      </c>
    </row>
    <row r="529" spans="18:18" x14ac:dyDescent="0.3">
      <c r="R529" s="330" t="s">
        <v>94</v>
      </c>
    </row>
    <row r="530" spans="18:18" x14ac:dyDescent="0.3">
      <c r="R530" s="330" t="s">
        <v>179</v>
      </c>
    </row>
    <row r="531" spans="18:18" x14ac:dyDescent="0.3">
      <c r="R531" s="330" t="s">
        <v>176</v>
      </c>
    </row>
    <row r="532" spans="18:18" x14ac:dyDescent="0.3">
      <c r="R532" s="330" t="s">
        <v>170</v>
      </c>
    </row>
    <row r="533" spans="18:18" x14ac:dyDescent="0.3">
      <c r="R533" s="330" t="s">
        <v>172</v>
      </c>
    </row>
    <row r="534" spans="18:18" x14ac:dyDescent="0.3">
      <c r="R534" s="330" t="s">
        <v>643</v>
      </c>
    </row>
    <row r="535" spans="18:18" x14ac:dyDescent="0.3">
      <c r="R535" s="330" t="s">
        <v>644</v>
      </c>
    </row>
    <row r="536" spans="18:18" x14ac:dyDescent="0.3">
      <c r="R536" s="330" t="s">
        <v>312</v>
      </c>
    </row>
    <row r="537" spans="18:18" x14ac:dyDescent="0.3">
      <c r="R537" s="330" t="s">
        <v>277</v>
      </c>
    </row>
    <row r="538" spans="18:18" x14ac:dyDescent="0.3">
      <c r="R538" s="330" t="s">
        <v>91</v>
      </c>
    </row>
    <row r="539" spans="18:18" x14ac:dyDescent="0.3">
      <c r="R539" s="330" t="s">
        <v>649</v>
      </c>
    </row>
    <row r="540" spans="18:18" x14ac:dyDescent="0.3">
      <c r="R540" s="330" t="s">
        <v>80</v>
      </c>
    </row>
    <row r="541" spans="18:18" x14ac:dyDescent="0.3">
      <c r="R541" s="330" t="s">
        <v>132</v>
      </c>
    </row>
    <row r="542" spans="18:18" x14ac:dyDescent="0.3">
      <c r="R542" s="330" t="s">
        <v>83</v>
      </c>
    </row>
    <row r="543" spans="18:18" x14ac:dyDescent="0.3">
      <c r="R543" s="330" t="s">
        <v>110</v>
      </c>
    </row>
    <row r="544" spans="18:18" x14ac:dyDescent="0.3">
      <c r="R544" s="330" t="s">
        <v>305</v>
      </c>
    </row>
    <row r="545" spans="18:18" x14ac:dyDescent="0.3">
      <c r="R545" s="330" t="s">
        <v>151</v>
      </c>
    </row>
    <row r="546" spans="18:18" x14ac:dyDescent="0.3">
      <c r="R546" s="330" t="s">
        <v>37</v>
      </c>
    </row>
    <row r="547" spans="18:18" x14ac:dyDescent="0.3">
      <c r="R547" s="330" t="s">
        <v>93</v>
      </c>
    </row>
    <row r="548" spans="18:18" x14ac:dyDescent="0.3">
      <c r="R548" s="330" t="s">
        <v>168</v>
      </c>
    </row>
    <row r="549" spans="18:18" x14ac:dyDescent="0.3">
      <c r="R549" s="330" t="s">
        <v>61</v>
      </c>
    </row>
    <row r="550" spans="18:18" x14ac:dyDescent="0.3">
      <c r="R550" s="330" t="s">
        <v>119</v>
      </c>
    </row>
    <row r="551" spans="18:18" x14ac:dyDescent="0.3">
      <c r="R551" s="330" t="s">
        <v>174</v>
      </c>
    </row>
    <row r="552" spans="18:18" x14ac:dyDescent="0.3">
      <c r="R552" s="330" t="s">
        <v>94</v>
      </c>
    </row>
    <row r="553" spans="18:18" x14ac:dyDescent="0.3">
      <c r="R553" s="330" t="s">
        <v>156</v>
      </c>
    </row>
    <row r="554" spans="18:18" x14ac:dyDescent="0.3">
      <c r="R554" s="330" t="s">
        <v>170</v>
      </c>
    </row>
    <row r="555" spans="18:18" x14ac:dyDescent="0.3">
      <c r="R555" s="330" t="s">
        <v>178</v>
      </c>
    </row>
    <row r="556" spans="18:18" x14ac:dyDescent="0.3">
      <c r="R556" s="330" t="s">
        <v>627</v>
      </c>
    </row>
    <row r="557" spans="18:18" x14ac:dyDescent="0.3">
      <c r="R557" s="330" t="s">
        <v>205</v>
      </c>
    </row>
    <row r="558" spans="18:18" x14ac:dyDescent="0.3">
      <c r="R558" s="330" t="s">
        <v>181</v>
      </c>
    </row>
    <row r="559" spans="18:18" x14ac:dyDescent="0.3">
      <c r="R559" s="330" t="s">
        <v>179</v>
      </c>
    </row>
    <row r="560" spans="18:18" x14ac:dyDescent="0.3">
      <c r="R560" s="330" t="s">
        <v>176</v>
      </c>
    </row>
    <row r="561" spans="18:18" x14ac:dyDescent="0.3">
      <c r="R561" s="330" t="s">
        <v>254</v>
      </c>
    </row>
    <row r="562" spans="18:18" x14ac:dyDescent="0.3">
      <c r="R562" s="330" t="s">
        <v>643</v>
      </c>
    </row>
    <row r="563" spans="18:18" x14ac:dyDescent="0.3">
      <c r="R563" s="330" t="s">
        <v>91</v>
      </c>
    </row>
    <row r="564" spans="18:18" x14ac:dyDescent="0.3">
      <c r="R564" s="330" t="s">
        <v>172</v>
      </c>
    </row>
    <row r="565" spans="18:18" x14ac:dyDescent="0.3">
      <c r="R565" s="330" t="s">
        <v>277</v>
      </c>
    </row>
  </sheetData>
  <mergeCells count="3">
    <mergeCell ref="F5:G5"/>
    <mergeCell ref="H5:I5"/>
    <mergeCell ref="B24:B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W31"/>
  <sheetViews>
    <sheetView showGridLines="0" showRowColHeaders="0" tabSelected="1" zoomScale="80" zoomScaleNormal="80" workbookViewId="0">
      <pane ySplit="10" topLeftCell="A11"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8" width="4.6640625" customWidth="1"/>
    <col min="49" max="49" width="9.109375" style="324" customWidth="1"/>
  </cols>
  <sheetData>
    <row r="1" spans="1:49" ht="4.5" customHeight="1" x14ac:dyDescent="0.25">
      <c r="A1" s="56"/>
      <c r="B1" s="56"/>
      <c r="C1" s="56"/>
      <c r="D1" s="56"/>
      <c r="E1" s="353"/>
      <c r="F1" s="353"/>
      <c r="G1" s="353"/>
      <c r="H1" s="353"/>
      <c r="I1" s="353"/>
      <c r="J1" s="353"/>
      <c r="K1" s="353"/>
      <c r="L1" s="353"/>
      <c r="M1" s="353"/>
      <c r="N1" s="537" t="s">
        <v>629</v>
      </c>
      <c r="O1" s="537"/>
      <c r="P1" s="537"/>
      <c r="Q1" s="537"/>
      <c r="R1" s="537"/>
      <c r="S1" s="537"/>
      <c r="T1" s="537"/>
      <c r="U1" s="537"/>
      <c r="V1" s="537"/>
      <c r="W1" s="537"/>
      <c r="X1" s="537"/>
      <c r="Y1" s="427"/>
      <c r="Z1" s="427"/>
      <c r="AA1" s="353"/>
      <c r="AB1" s="353"/>
      <c r="AC1" s="353"/>
      <c r="AD1" s="353"/>
      <c r="AE1" s="353"/>
      <c r="AF1" s="353"/>
      <c r="AG1" s="353"/>
      <c r="AH1" s="353"/>
      <c r="AI1" s="353"/>
      <c r="AJ1" s="353"/>
      <c r="AK1" s="353"/>
      <c r="AL1" s="353"/>
      <c r="AM1" s="353"/>
      <c r="AN1" s="353"/>
      <c r="AO1" s="353"/>
      <c r="AP1" s="353"/>
      <c r="AQ1" s="429"/>
      <c r="AR1" s="429"/>
      <c r="AS1" s="429"/>
      <c r="AT1" s="354"/>
      <c r="AU1" s="354"/>
      <c r="AV1" s="354"/>
      <c r="AW1" s="424"/>
    </row>
    <row r="2" spans="1:49"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353"/>
      <c r="AM2" s="353"/>
      <c r="AN2" s="353"/>
      <c r="AO2" s="353"/>
      <c r="AP2" s="353"/>
      <c r="AQ2" s="429"/>
      <c r="AR2" s="429"/>
      <c r="AS2" s="429"/>
      <c r="AT2" s="355"/>
      <c r="AU2" s="355"/>
      <c r="AV2" s="355"/>
      <c r="AW2" s="424"/>
    </row>
    <row r="3" spans="1:49"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353"/>
      <c r="AM3" s="353"/>
      <c r="AN3" s="353"/>
      <c r="AO3" s="353"/>
      <c r="AP3" s="353"/>
      <c r="AQ3" s="429"/>
      <c r="AR3" s="429"/>
      <c r="AS3" s="429"/>
      <c r="AT3" s="355"/>
      <c r="AU3" s="355"/>
      <c r="AV3" s="355"/>
      <c r="AW3" s="424"/>
    </row>
    <row r="4" spans="1:49"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353"/>
      <c r="AM4" s="353"/>
      <c r="AN4" s="353"/>
      <c r="AO4" s="353"/>
      <c r="AP4" s="353"/>
      <c r="AQ4" s="429"/>
      <c r="AR4" s="429"/>
      <c r="AS4" s="429"/>
      <c r="AT4" s="355"/>
      <c r="AU4" s="355"/>
      <c r="AV4" s="355"/>
      <c r="AW4" s="424"/>
    </row>
    <row r="5" spans="1:49" x14ac:dyDescent="0.25">
      <c r="A5" s="366" t="s">
        <v>631</v>
      </c>
    </row>
    <row r="6" spans="1:49" ht="25.95" customHeight="1" x14ac:dyDescent="0.25">
      <c r="A6" s="55"/>
      <c r="B6" s="55"/>
      <c r="C6" s="367"/>
      <c r="D6" s="504" t="s">
        <v>522</v>
      </c>
      <c r="E6" s="505"/>
      <c r="F6" s="505"/>
      <c r="G6" s="505"/>
      <c r="H6" s="505"/>
      <c r="I6" s="505"/>
      <c r="J6" s="505"/>
      <c r="K6" s="505"/>
      <c r="L6" s="505"/>
      <c r="M6" s="505"/>
      <c r="N6" s="505"/>
      <c r="O6" s="55"/>
      <c r="P6" s="367"/>
      <c r="Q6" s="504" t="s">
        <v>523</v>
      </c>
      <c r="R6" s="505"/>
      <c r="S6" s="505"/>
      <c r="T6" s="505"/>
      <c r="U6" s="505"/>
      <c r="V6" s="505"/>
      <c r="W6" s="505"/>
      <c r="X6" s="505"/>
      <c r="Y6" s="505"/>
      <c r="Z6" s="505"/>
      <c r="AA6" s="505"/>
      <c r="AB6" s="55"/>
      <c r="AC6" s="367"/>
      <c r="AD6" s="504" t="s">
        <v>524</v>
      </c>
      <c r="AE6" s="505"/>
      <c r="AF6" s="505"/>
      <c r="AG6" s="505"/>
      <c r="AH6" s="505"/>
      <c r="AI6" s="505"/>
      <c r="AJ6" s="505"/>
      <c r="AK6" s="505"/>
      <c r="AL6" s="505"/>
      <c r="AM6" s="505"/>
      <c r="AN6" s="505"/>
      <c r="AO6" s="50"/>
      <c r="AP6" s="50"/>
      <c r="AQ6" s="50"/>
      <c r="AR6" s="50"/>
      <c r="AS6" s="50"/>
      <c r="AT6" s="50"/>
      <c r="AU6" s="50"/>
      <c r="AV6" s="50"/>
    </row>
    <row r="7" spans="1:49" ht="7.95" customHeight="1" thickBot="1" x14ac:dyDescent="0.3">
      <c r="A7" s="55"/>
      <c r="B7" s="55"/>
      <c r="C7" s="55"/>
      <c r="D7" s="55"/>
      <c r="E7" s="55"/>
      <c r="F7" s="55"/>
      <c r="G7" s="55"/>
      <c r="H7" s="55"/>
      <c r="I7" s="55"/>
      <c r="J7" s="55"/>
      <c r="K7" s="55"/>
      <c r="L7" s="55"/>
      <c r="M7" s="368"/>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71"/>
      <c r="AT7" s="71"/>
      <c r="AU7" s="71"/>
      <c r="AV7" s="71"/>
    </row>
    <row r="8" spans="1:49" ht="25.95" customHeight="1" thickBot="1" x14ac:dyDescent="0.3">
      <c r="A8" s="369" t="s">
        <v>525</v>
      </c>
      <c r="B8" s="55"/>
      <c r="C8" s="55"/>
      <c r="D8" s="50"/>
      <c r="E8" s="501" t="s">
        <v>527</v>
      </c>
      <c r="F8" s="502"/>
      <c r="G8" s="502"/>
      <c r="H8" s="503"/>
      <c r="I8" s="50"/>
      <c r="J8" s="501" t="s">
        <v>528</v>
      </c>
      <c r="K8" s="502"/>
      <c r="L8" s="502"/>
      <c r="M8" s="503"/>
      <c r="N8" s="50"/>
      <c r="O8" s="50"/>
      <c r="P8" s="50"/>
      <c r="Q8" s="50"/>
      <c r="R8" s="580" t="s">
        <v>31</v>
      </c>
      <c r="S8" s="581"/>
      <c r="T8" s="581"/>
      <c r="U8" s="582"/>
      <c r="V8" s="50"/>
      <c r="W8" s="501" t="s">
        <v>526</v>
      </c>
      <c r="X8" s="502"/>
      <c r="Y8" s="502"/>
      <c r="Z8" s="503"/>
      <c r="AA8" s="50"/>
      <c r="AB8" s="50"/>
      <c r="AC8" s="50"/>
      <c r="AD8" s="50"/>
      <c r="AE8" s="506" t="s">
        <v>31</v>
      </c>
      <c r="AF8" s="507"/>
      <c r="AG8" s="507"/>
      <c r="AH8" s="508"/>
      <c r="AI8" s="50"/>
      <c r="AJ8" s="501" t="s">
        <v>529</v>
      </c>
      <c r="AK8" s="502"/>
      <c r="AL8" s="502"/>
      <c r="AM8" s="503"/>
      <c r="AN8" s="50"/>
      <c r="AO8" s="50"/>
      <c r="AP8" s="50"/>
      <c r="AQ8" s="50"/>
      <c r="AR8" s="583"/>
      <c r="AS8" s="583"/>
      <c r="AT8" s="583"/>
      <c r="AU8" s="583"/>
      <c r="AV8" s="50"/>
    </row>
    <row r="9" spans="1:49" ht="12" customHeight="1" thickBot="1" x14ac:dyDescent="0.3">
      <c r="A9" s="55"/>
      <c r="B9" s="55"/>
      <c r="C9" s="55"/>
      <c r="D9" s="55"/>
      <c r="E9" s="55"/>
      <c r="F9" s="55"/>
      <c r="G9" s="55"/>
      <c r="H9" s="55"/>
      <c r="I9" s="55"/>
      <c r="J9" s="55"/>
      <c r="K9" s="55"/>
      <c r="L9" s="55"/>
      <c r="M9" s="368"/>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row>
    <row r="10" spans="1:49" ht="25.95" customHeight="1" thickBot="1" x14ac:dyDescent="0.3">
      <c r="A10" s="55"/>
      <c r="B10" s="55"/>
      <c r="C10" s="55"/>
      <c r="D10" s="55"/>
      <c r="E10" s="55"/>
      <c r="F10" s="55"/>
      <c r="G10" s="585">
        <v>2004</v>
      </c>
      <c r="H10" s="586"/>
      <c r="I10" s="576">
        <v>2005</v>
      </c>
      <c r="J10" s="577"/>
      <c r="K10" s="576">
        <v>2006</v>
      </c>
      <c r="L10" s="577"/>
      <c r="M10" s="576">
        <v>2007</v>
      </c>
      <c r="N10" s="577"/>
      <c r="O10" s="576">
        <v>2008</v>
      </c>
      <c r="P10" s="577"/>
      <c r="Q10" s="576">
        <v>2009</v>
      </c>
      <c r="R10" s="577"/>
      <c r="S10" s="576">
        <v>2010</v>
      </c>
      <c r="T10" s="577"/>
      <c r="U10" s="576">
        <v>2011</v>
      </c>
      <c r="V10" s="577"/>
      <c r="W10" s="576">
        <v>2012</v>
      </c>
      <c r="X10" s="577"/>
      <c r="Y10" s="576">
        <v>2013</v>
      </c>
      <c r="Z10" s="577"/>
      <c r="AA10" s="576">
        <v>2014</v>
      </c>
      <c r="AB10" s="577"/>
      <c r="AC10" s="576">
        <v>2015</v>
      </c>
      <c r="AD10" s="577"/>
      <c r="AE10" s="576">
        <v>2016</v>
      </c>
      <c r="AF10" s="577"/>
      <c r="AG10" s="576">
        <v>2017</v>
      </c>
      <c r="AH10" s="577"/>
      <c r="AI10" s="576">
        <v>2018</v>
      </c>
      <c r="AJ10" s="577"/>
      <c r="AK10" s="576">
        <v>2019</v>
      </c>
      <c r="AL10" s="577"/>
      <c r="AM10" s="576">
        <v>2020</v>
      </c>
      <c r="AN10" s="577"/>
      <c r="AO10" s="576">
        <v>2021</v>
      </c>
      <c r="AP10" s="577"/>
      <c r="AQ10" s="55"/>
      <c r="AR10" s="584" t="s">
        <v>566</v>
      </c>
      <c r="AS10" s="584"/>
      <c r="AT10" s="584"/>
      <c r="AU10" s="584"/>
      <c r="AV10" s="55"/>
    </row>
    <row r="11" spans="1:49" ht="25.95" customHeight="1" thickTop="1" thickBot="1" x14ac:dyDescent="0.3">
      <c r="A11" s="50"/>
      <c r="B11" s="399"/>
      <c r="C11" s="573" t="s">
        <v>377</v>
      </c>
      <c r="D11" s="573"/>
      <c r="E11" s="573"/>
      <c r="F11" s="573"/>
      <c r="G11" s="578">
        <v>7</v>
      </c>
      <c r="H11" s="579"/>
      <c r="I11" s="578">
        <v>5</v>
      </c>
      <c r="J11" s="579"/>
      <c r="K11" s="578">
        <v>7</v>
      </c>
      <c r="L11" s="579"/>
      <c r="M11" s="578">
        <v>12</v>
      </c>
      <c r="N11" s="579"/>
      <c r="O11" s="578">
        <v>11</v>
      </c>
      <c r="P11" s="579"/>
      <c r="Q11" s="578">
        <v>16</v>
      </c>
      <c r="R11" s="579"/>
      <c r="S11" s="574">
        <v>7</v>
      </c>
      <c r="T11" s="575"/>
      <c r="U11" s="574">
        <v>4</v>
      </c>
      <c r="V11" s="575"/>
      <c r="W11" s="574">
        <v>12</v>
      </c>
      <c r="X11" s="575"/>
      <c r="Y11" s="578">
        <v>11</v>
      </c>
      <c r="Z11" s="579"/>
      <c r="AA11" s="574">
        <v>8</v>
      </c>
      <c r="AB11" s="575"/>
      <c r="AC11" s="574">
        <v>11</v>
      </c>
      <c r="AD11" s="575"/>
      <c r="AE11" s="574">
        <v>14</v>
      </c>
      <c r="AF11" s="575"/>
      <c r="AG11" s="574">
        <v>7</v>
      </c>
      <c r="AH11" s="575"/>
      <c r="AI11" s="574">
        <v>9</v>
      </c>
      <c r="AJ11" s="575"/>
      <c r="AK11" s="578">
        <v>17</v>
      </c>
      <c r="AL11" s="579"/>
      <c r="AM11" s="574">
        <v>5</v>
      </c>
      <c r="AN11" s="575"/>
      <c r="AO11" s="574">
        <v>6</v>
      </c>
      <c r="AP11" s="575"/>
      <c r="AQ11" s="55"/>
      <c r="AR11" s="55"/>
      <c r="AS11" s="571">
        <v>42</v>
      </c>
      <c r="AT11" s="572"/>
      <c r="AU11" s="55"/>
      <c r="AV11" s="55"/>
    </row>
    <row r="12" spans="1:49" ht="25.95" customHeight="1" thickTop="1" thickBot="1" x14ac:dyDescent="0.3">
      <c r="A12" s="55"/>
      <c r="B12" s="399"/>
      <c r="C12" s="573" t="s">
        <v>378</v>
      </c>
      <c r="D12" s="573"/>
      <c r="E12" s="573"/>
      <c r="F12" s="573"/>
      <c r="G12" s="587"/>
      <c r="H12" s="588"/>
      <c r="I12" s="574"/>
      <c r="J12" s="575"/>
      <c r="K12" s="574"/>
      <c r="L12" s="575"/>
      <c r="M12" s="574">
        <v>5</v>
      </c>
      <c r="N12" s="575"/>
      <c r="O12" s="574">
        <v>11</v>
      </c>
      <c r="P12" s="575"/>
      <c r="Q12" s="574">
        <v>13</v>
      </c>
      <c r="R12" s="575"/>
      <c r="S12" s="578">
        <v>20</v>
      </c>
      <c r="T12" s="579"/>
      <c r="U12" s="574">
        <v>3</v>
      </c>
      <c r="V12" s="575"/>
      <c r="W12" s="574">
        <v>11</v>
      </c>
      <c r="X12" s="575"/>
      <c r="Y12" s="574">
        <v>9</v>
      </c>
      <c r="Z12" s="575"/>
      <c r="AA12" s="574">
        <v>8</v>
      </c>
      <c r="AB12" s="575"/>
      <c r="AC12" s="578">
        <v>25</v>
      </c>
      <c r="AD12" s="579"/>
      <c r="AE12" s="574">
        <v>5</v>
      </c>
      <c r="AF12" s="575"/>
      <c r="AG12" s="574">
        <v>11</v>
      </c>
      <c r="AH12" s="575"/>
      <c r="AI12" s="574">
        <v>12</v>
      </c>
      <c r="AJ12" s="575"/>
      <c r="AK12" s="574">
        <v>13</v>
      </c>
      <c r="AL12" s="575"/>
      <c r="AM12" s="578">
        <v>13</v>
      </c>
      <c r="AN12" s="579"/>
      <c r="AO12" s="578">
        <v>16</v>
      </c>
      <c r="AP12" s="579"/>
      <c r="AQ12" s="55"/>
      <c r="AR12" s="55"/>
      <c r="AS12" s="571">
        <v>51</v>
      </c>
      <c r="AT12" s="572"/>
      <c r="AU12" s="55"/>
      <c r="AV12" s="55"/>
    </row>
    <row r="13" spans="1:49" ht="25.95" customHeight="1" thickTop="1" thickBot="1" x14ac:dyDescent="0.3">
      <c r="A13" s="55"/>
      <c r="B13" s="399"/>
      <c r="C13" s="573" t="s">
        <v>380</v>
      </c>
      <c r="D13" s="573"/>
      <c r="E13" s="573"/>
      <c r="F13" s="573"/>
      <c r="G13" s="574"/>
      <c r="H13" s="575"/>
      <c r="I13" s="574"/>
      <c r="J13" s="575"/>
      <c r="K13" s="574"/>
      <c r="L13" s="575"/>
      <c r="M13" s="574">
        <v>1</v>
      </c>
      <c r="N13" s="575"/>
      <c r="O13" s="574">
        <v>3</v>
      </c>
      <c r="P13" s="575"/>
      <c r="Q13" s="574">
        <v>3</v>
      </c>
      <c r="R13" s="575"/>
      <c r="S13" s="574">
        <v>3</v>
      </c>
      <c r="T13" s="575"/>
      <c r="U13" s="578">
        <v>8</v>
      </c>
      <c r="V13" s="579"/>
      <c r="W13" s="574">
        <v>1</v>
      </c>
      <c r="X13" s="575"/>
      <c r="Y13" s="574">
        <v>2</v>
      </c>
      <c r="Z13" s="575"/>
      <c r="AA13" s="574">
        <v>2</v>
      </c>
      <c r="AB13" s="575"/>
      <c r="AC13" s="574">
        <v>4</v>
      </c>
      <c r="AD13" s="575"/>
      <c r="AE13" s="574"/>
      <c r="AF13" s="575"/>
      <c r="AG13" s="574">
        <v>1</v>
      </c>
      <c r="AH13" s="575"/>
      <c r="AI13" s="574">
        <v>1</v>
      </c>
      <c r="AJ13" s="575"/>
      <c r="AK13" s="574"/>
      <c r="AL13" s="575"/>
      <c r="AM13" s="574"/>
      <c r="AN13" s="575"/>
      <c r="AO13" s="574"/>
      <c r="AP13" s="575"/>
      <c r="AQ13" s="55"/>
      <c r="AR13" s="55"/>
      <c r="AS13" s="571">
        <v>9</v>
      </c>
      <c r="AT13" s="572"/>
      <c r="AU13" s="55"/>
      <c r="AV13" s="55"/>
    </row>
    <row r="14" spans="1:49" ht="25.95" customHeight="1" thickTop="1" thickBot="1" x14ac:dyDescent="0.3">
      <c r="A14" s="55"/>
      <c r="B14" s="399"/>
      <c r="C14" s="573" t="s">
        <v>379</v>
      </c>
      <c r="D14" s="573"/>
      <c r="E14" s="573"/>
      <c r="F14" s="573"/>
      <c r="G14" s="574"/>
      <c r="H14" s="575"/>
      <c r="I14" s="574"/>
      <c r="J14" s="575"/>
      <c r="K14" s="574"/>
      <c r="L14" s="575"/>
      <c r="M14" s="574">
        <v>1</v>
      </c>
      <c r="N14" s="575"/>
      <c r="O14" s="574">
        <v>5</v>
      </c>
      <c r="P14" s="575"/>
      <c r="Q14" s="574">
        <v>9</v>
      </c>
      <c r="R14" s="575"/>
      <c r="S14" s="574"/>
      <c r="T14" s="575"/>
      <c r="U14" s="574"/>
      <c r="V14" s="575"/>
      <c r="W14" s="574">
        <v>3</v>
      </c>
      <c r="X14" s="575"/>
      <c r="Y14" s="574">
        <v>4</v>
      </c>
      <c r="Z14" s="575"/>
      <c r="AA14" s="578">
        <v>11</v>
      </c>
      <c r="AB14" s="579"/>
      <c r="AC14" s="574">
        <v>8</v>
      </c>
      <c r="AD14" s="575"/>
      <c r="AE14" s="574">
        <v>8</v>
      </c>
      <c r="AF14" s="575"/>
      <c r="AG14" s="574">
        <v>7</v>
      </c>
      <c r="AH14" s="575"/>
      <c r="AI14" s="578">
        <v>9</v>
      </c>
      <c r="AJ14" s="579"/>
      <c r="AK14" s="574">
        <v>4</v>
      </c>
      <c r="AL14" s="575"/>
      <c r="AM14" s="574"/>
      <c r="AN14" s="575"/>
      <c r="AO14" s="574">
        <v>3</v>
      </c>
      <c r="AP14" s="575"/>
      <c r="AQ14" s="55"/>
      <c r="AR14" s="55"/>
      <c r="AS14" s="571">
        <v>24</v>
      </c>
      <c r="AT14" s="572"/>
      <c r="AU14" s="55"/>
      <c r="AV14" s="55"/>
    </row>
    <row r="15" spans="1:49" ht="25.95" customHeight="1" thickTop="1" thickBot="1" x14ac:dyDescent="0.3">
      <c r="A15" s="55"/>
      <c r="B15" s="399"/>
      <c r="C15" s="573" t="s">
        <v>381</v>
      </c>
      <c r="D15" s="573"/>
      <c r="E15" s="573"/>
      <c r="F15" s="573"/>
      <c r="G15" s="574"/>
      <c r="H15" s="575"/>
      <c r="I15" s="574"/>
      <c r="J15" s="575"/>
      <c r="K15" s="574">
        <v>2</v>
      </c>
      <c r="L15" s="575"/>
      <c r="M15" s="574">
        <v>1</v>
      </c>
      <c r="N15" s="575"/>
      <c r="O15" s="574">
        <v>2</v>
      </c>
      <c r="P15" s="575"/>
      <c r="Q15" s="574"/>
      <c r="R15" s="575"/>
      <c r="S15" s="574">
        <v>2</v>
      </c>
      <c r="T15" s="575"/>
      <c r="U15" s="574"/>
      <c r="V15" s="575"/>
      <c r="W15" s="578">
        <v>5</v>
      </c>
      <c r="X15" s="579"/>
      <c r="Y15" s="574">
        <v>1</v>
      </c>
      <c r="Z15" s="575"/>
      <c r="AA15" s="574"/>
      <c r="AB15" s="575"/>
      <c r="AC15" s="574">
        <v>4</v>
      </c>
      <c r="AD15" s="575"/>
      <c r="AE15" s="578">
        <v>6</v>
      </c>
      <c r="AF15" s="579"/>
      <c r="AG15" s="574"/>
      <c r="AH15" s="575"/>
      <c r="AI15" s="574">
        <v>2</v>
      </c>
      <c r="AJ15" s="575"/>
      <c r="AK15" s="574">
        <v>4</v>
      </c>
      <c r="AL15" s="575"/>
      <c r="AM15" s="574">
        <v>1</v>
      </c>
      <c r="AN15" s="575"/>
      <c r="AO15" s="574">
        <v>1</v>
      </c>
      <c r="AP15" s="575"/>
      <c r="AQ15" s="55"/>
      <c r="AR15" s="55"/>
      <c r="AS15" s="571">
        <v>12</v>
      </c>
      <c r="AT15" s="572"/>
      <c r="AU15" s="55"/>
      <c r="AV15" s="55"/>
    </row>
    <row r="16" spans="1:49" ht="25.95" customHeight="1" thickTop="1" thickBot="1" x14ac:dyDescent="0.3">
      <c r="A16" s="55"/>
      <c r="B16" s="399"/>
      <c r="C16" s="573" t="s">
        <v>382</v>
      </c>
      <c r="D16" s="573"/>
      <c r="E16" s="573"/>
      <c r="F16" s="573"/>
      <c r="G16" s="574"/>
      <c r="H16" s="575"/>
      <c r="I16" s="574"/>
      <c r="J16" s="575"/>
      <c r="K16" s="574"/>
      <c r="L16" s="575"/>
      <c r="M16" s="574"/>
      <c r="N16" s="575"/>
      <c r="O16" s="574"/>
      <c r="P16" s="575"/>
      <c r="Q16" s="574"/>
      <c r="R16" s="575"/>
      <c r="S16" s="574"/>
      <c r="T16" s="575"/>
      <c r="U16" s="574">
        <v>2</v>
      </c>
      <c r="V16" s="575"/>
      <c r="W16" s="574">
        <v>1</v>
      </c>
      <c r="X16" s="575"/>
      <c r="Y16" s="574">
        <v>2</v>
      </c>
      <c r="Z16" s="575"/>
      <c r="AA16" s="574">
        <v>1</v>
      </c>
      <c r="AB16" s="575"/>
      <c r="AC16" s="574">
        <v>1</v>
      </c>
      <c r="AD16" s="575"/>
      <c r="AE16" s="574">
        <v>1</v>
      </c>
      <c r="AF16" s="575"/>
      <c r="AG16" s="578">
        <v>4</v>
      </c>
      <c r="AH16" s="579"/>
      <c r="AI16" s="574"/>
      <c r="AJ16" s="575"/>
      <c r="AK16" s="574"/>
      <c r="AL16" s="575"/>
      <c r="AM16" s="574"/>
      <c r="AN16" s="575"/>
      <c r="AO16" s="574"/>
      <c r="AP16" s="575"/>
      <c r="AQ16" s="55"/>
      <c r="AR16" s="55"/>
      <c r="AS16" s="571">
        <v>4</v>
      </c>
      <c r="AT16" s="572"/>
      <c r="AU16" s="55"/>
      <c r="AV16" s="55"/>
    </row>
    <row r="17" spans="1:49" ht="25.95" customHeight="1" thickBot="1" x14ac:dyDescent="0.3">
      <c r="A17" s="55"/>
      <c r="B17" s="399"/>
      <c r="C17" s="573" t="s">
        <v>383</v>
      </c>
      <c r="D17" s="573"/>
      <c r="E17" s="573"/>
      <c r="F17" s="573"/>
      <c r="G17" s="574"/>
      <c r="H17" s="575"/>
      <c r="I17" s="574"/>
      <c r="J17" s="575"/>
      <c r="K17" s="574"/>
      <c r="L17" s="575"/>
      <c r="M17" s="574"/>
      <c r="N17" s="575"/>
      <c r="O17" s="574">
        <v>2</v>
      </c>
      <c r="P17" s="575"/>
      <c r="Q17" s="574">
        <v>3</v>
      </c>
      <c r="R17" s="575"/>
      <c r="S17" s="574"/>
      <c r="T17" s="575"/>
      <c r="U17" s="574"/>
      <c r="V17" s="575"/>
      <c r="W17" s="574">
        <v>2</v>
      </c>
      <c r="X17" s="575"/>
      <c r="Y17" s="574">
        <v>2</v>
      </c>
      <c r="Z17" s="575"/>
      <c r="AA17" s="574">
        <v>1</v>
      </c>
      <c r="AB17" s="575"/>
      <c r="AC17" s="574"/>
      <c r="AD17" s="575"/>
      <c r="AE17" s="574">
        <v>2</v>
      </c>
      <c r="AF17" s="575"/>
      <c r="AG17" s="574">
        <v>1</v>
      </c>
      <c r="AH17" s="575"/>
      <c r="AI17" s="574"/>
      <c r="AJ17" s="575"/>
      <c r="AK17" s="574">
        <v>1</v>
      </c>
      <c r="AL17" s="575"/>
      <c r="AM17" s="574"/>
      <c r="AN17" s="575"/>
      <c r="AO17" s="574"/>
      <c r="AP17" s="575"/>
      <c r="AQ17" s="55"/>
      <c r="AR17" s="55"/>
      <c r="AS17" s="571">
        <v>4</v>
      </c>
      <c r="AT17" s="572"/>
      <c r="AU17" s="55"/>
      <c r="AV17" s="55"/>
    </row>
    <row r="18" spans="1:49" ht="25.95" customHeight="1" thickBot="1" x14ac:dyDescent="0.3">
      <c r="A18" s="55"/>
      <c r="B18" s="399"/>
      <c r="C18" s="573" t="s">
        <v>389</v>
      </c>
      <c r="D18" s="573"/>
      <c r="E18" s="573"/>
      <c r="F18" s="573"/>
      <c r="G18" s="574"/>
      <c r="H18" s="575"/>
      <c r="I18" s="574"/>
      <c r="J18" s="575"/>
      <c r="K18" s="574">
        <v>1</v>
      </c>
      <c r="L18" s="575"/>
      <c r="M18" s="574">
        <v>2</v>
      </c>
      <c r="N18" s="575"/>
      <c r="O18" s="574"/>
      <c r="P18" s="575"/>
      <c r="Q18" s="574"/>
      <c r="R18" s="575"/>
      <c r="S18" s="574"/>
      <c r="T18" s="575"/>
      <c r="U18" s="574"/>
      <c r="V18" s="575"/>
      <c r="W18" s="574">
        <v>1</v>
      </c>
      <c r="X18" s="575"/>
      <c r="Y18" s="574">
        <v>1</v>
      </c>
      <c r="Z18" s="575"/>
      <c r="AA18" s="574">
        <v>1</v>
      </c>
      <c r="AB18" s="575"/>
      <c r="AC18" s="574">
        <v>4</v>
      </c>
      <c r="AD18" s="575"/>
      <c r="AE18" s="574"/>
      <c r="AF18" s="575"/>
      <c r="AG18" s="574"/>
      <c r="AH18" s="575"/>
      <c r="AI18" s="574"/>
      <c r="AJ18" s="575"/>
      <c r="AK18" s="574"/>
      <c r="AL18" s="575"/>
      <c r="AM18" s="574"/>
      <c r="AN18" s="575"/>
      <c r="AO18" s="574"/>
      <c r="AP18" s="575"/>
      <c r="AQ18" s="55"/>
      <c r="AR18" s="55"/>
      <c r="AS18" s="571">
        <v>7</v>
      </c>
      <c r="AT18" s="572"/>
      <c r="AU18" s="55"/>
      <c r="AV18" s="55"/>
    </row>
    <row r="19" spans="1:49" ht="25.95" customHeight="1" thickBot="1" x14ac:dyDescent="0.3">
      <c r="A19" s="55"/>
      <c r="B19" s="399"/>
      <c r="C19" s="573" t="s">
        <v>387</v>
      </c>
      <c r="D19" s="573"/>
      <c r="E19" s="573"/>
      <c r="F19" s="573"/>
      <c r="G19" s="574"/>
      <c r="H19" s="575"/>
      <c r="I19" s="574"/>
      <c r="J19" s="575"/>
      <c r="K19" s="574"/>
      <c r="L19" s="575"/>
      <c r="M19" s="574">
        <v>4</v>
      </c>
      <c r="N19" s="575"/>
      <c r="O19" s="574">
        <v>3</v>
      </c>
      <c r="P19" s="575"/>
      <c r="Q19" s="574">
        <v>3</v>
      </c>
      <c r="R19" s="575"/>
      <c r="S19" s="574"/>
      <c r="T19" s="575"/>
      <c r="U19" s="574"/>
      <c r="V19" s="575"/>
      <c r="W19" s="574"/>
      <c r="X19" s="575"/>
      <c r="Y19" s="574">
        <v>2</v>
      </c>
      <c r="Z19" s="575"/>
      <c r="AA19" s="574"/>
      <c r="AB19" s="575"/>
      <c r="AC19" s="574"/>
      <c r="AD19" s="575"/>
      <c r="AE19" s="574">
        <v>2</v>
      </c>
      <c r="AF19" s="575"/>
      <c r="AG19" s="574"/>
      <c r="AH19" s="575"/>
      <c r="AI19" s="574"/>
      <c r="AJ19" s="575"/>
      <c r="AK19" s="574"/>
      <c r="AL19" s="575"/>
      <c r="AM19" s="574"/>
      <c r="AN19" s="575"/>
      <c r="AO19" s="574"/>
      <c r="AP19" s="575"/>
      <c r="AQ19" s="55"/>
      <c r="AR19" s="55"/>
      <c r="AS19" s="571">
        <v>7</v>
      </c>
      <c r="AT19" s="572"/>
      <c r="AU19" s="55"/>
      <c r="AV19" s="55"/>
    </row>
    <row r="20" spans="1:49" ht="25.95" customHeight="1" thickBot="1" x14ac:dyDescent="0.3">
      <c r="A20" s="55"/>
      <c r="B20" s="399"/>
      <c r="C20" s="573" t="s">
        <v>384</v>
      </c>
      <c r="D20" s="573"/>
      <c r="E20" s="573"/>
      <c r="F20" s="573"/>
      <c r="G20" s="574"/>
      <c r="H20" s="575"/>
      <c r="I20" s="574"/>
      <c r="J20" s="575"/>
      <c r="K20" s="574"/>
      <c r="L20" s="575"/>
      <c r="M20" s="574"/>
      <c r="N20" s="575"/>
      <c r="O20" s="574"/>
      <c r="P20" s="575"/>
      <c r="Q20" s="574"/>
      <c r="R20" s="575"/>
      <c r="S20" s="574"/>
      <c r="T20" s="575"/>
      <c r="U20" s="574"/>
      <c r="V20" s="575"/>
      <c r="W20" s="574"/>
      <c r="X20" s="575"/>
      <c r="Y20" s="574">
        <v>1</v>
      </c>
      <c r="Z20" s="575"/>
      <c r="AA20" s="574">
        <v>1</v>
      </c>
      <c r="AB20" s="575"/>
      <c r="AC20" s="574">
        <v>1</v>
      </c>
      <c r="AD20" s="575"/>
      <c r="AE20" s="574">
        <v>1</v>
      </c>
      <c r="AF20" s="575"/>
      <c r="AG20" s="574"/>
      <c r="AH20" s="575"/>
      <c r="AI20" s="574"/>
      <c r="AJ20" s="575"/>
      <c r="AK20" s="574"/>
      <c r="AL20" s="575"/>
      <c r="AM20" s="574"/>
      <c r="AN20" s="575"/>
      <c r="AO20" s="574"/>
      <c r="AP20" s="575"/>
      <c r="AQ20" s="55"/>
      <c r="AR20" s="55"/>
      <c r="AS20" s="571">
        <v>1</v>
      </c>
      <c r="AT20" s="572"/>
      <c r="AU20" s="55"/>
      <c r="AV20" s="55"/>
    </row>
    <row r="21" spans="1:49" ht="25.95" customHeight="1" thickBot="1" x14ac:dyDescent="0.3">
      <c r="A21" s="55"/>
      <c r="B21" s="399"/>
      <c r="C21" s="573" t="s">
        <v>391</v>
      </c>
      <c r="D21" s="573"/>
      <c r="E21" s="573"/>
      <c r="F21" s="573"/>
      <c r="G21" s="574"/>
      <c r="H21" s="575"/>
      <c r="I21" s="574"/>
      <c r="J21" s="575"/>
      <c r="K21" s="574"/>
      <c r="L21" s="575"/>
      <c r="M21" s="574">
        <v>1</v>
      </c>
      <c r="N21" s="575"/>
      <c r="O21" s="574">
        <v>1</v>
      </c>
      <c r="P21" s="575"/>
      <c r="Q21" s="574"/>
      <c r="R21" s="575"/>
      <c r="S21" s="574"/>
      <c r="T21" s="575"/>
      <c r="U21" s="574">
        <v>1</v>
      </c>
      <c r="V21" s="575"/>
      <c r="W21" s="574"/>
      <c r="X21" s="575"/>
      <c r="Y21" s="574"/>
      <c r="Z21" s="575"/>
      <c r="AA21" s="574"/>
      <c r="AB21" s="575"/>
      <c r="AC21" s="574">
        <v>1</v>
      </c>
      <c r="AD21" s="575"/>
      <c r="AE21" s="574"/>
      <c r="AF21" s="575"/>
      <c r="AG21" s="574"/>
      <c r="AH21" s="575"/>
      <c r="AI21" s="574"/>
      <c r="AJ21" s="575"/>
      <c r="AK21" s="574"/>
      <c r="AL21" s="575"/>
      <c r="AM21" s="574"/>
      <c r="AN21" s="575"/>
      <c r="AO21" s="574"/>
      <c r="AP21" s="575"/>
      <c r="AQ21" s="55"/>
      <c r="AR21" s="55"/>
      <c r="AS21" s="571">
        <v>1</v>
      </c>
      <c r="AT21" s="572"/>
      <c r="AU21" s="55"/>
      <c r="AV21" s="55"/>
    </row>
    <row r="22" spans="1:49" ht="25.95" customHeight="1" thickBot="1" x14ac:dyDescent="0.3">
      <c r="A22" s="55"/>
      <c r="B22" s="399"/>
      <c r="C22" s="573" t="s">
        <v>555</v>
      </c>
      <c r="D22" s="573"/>
      <c r="E22" s="573"/>
      <c r="F22" s="573"/>
      <c r="G22" s="574"/>
      <c r="H22" s="575"/>
      <c r="I22" s="574"/>
      <c r="J22" s="575"/>
      <c r="K22" s="574"/>
      <c r="L22" s="575"/>
      <c r="M22" s="574">
        <v>3</v>
      </c>
      <c r="N22" s="575"/>
      <c r="O22" s="574">
        <v>7</v>
      </c>
      <c r="P22" s="575"/>
      <c r="Q22" s="574">
        <v>2</v>
      </c>
      <c r="R22" s="575"/>
      <c r="S22" s="574"/>
      <c r="T22" s="575"/>
      <c r="U22" s="574"/>
      <c r="V22" s="575"/>
      <c r="W22" s="574"/>
      <c r="X22" s="575"/>
      <c r="Y22" s="574"/>
      <c r="Z22" s="575"/>
      <c r="AA22" s="574"/>
      <c r="AB22" s="575"/>
      <c r="AC22" s="574"/>
      <c r="AD22" s="575"/>
      <c r="AE22" s="574"/>
      <c r="AF22" s="575"/>
      <c r="AG22" s="574"/>
      <c r="AH22" s="575"/>
      <c r="AI22" s="574"/>
      <c r="AJ22" s="575"/>
      <c r="AK22" s="574"/>
      <c r="AL22" s="575"/>
      <c r="AM22" s="574"/>
      <c r="AN22" s="575"/>
      <c r="AO22" s="574"/>
      <c r="AP22" s="575"/>
      <c r="AQ22" s="55"/>
      <c r="AR22" s="55"/>
      <c r="AS22" s="571">
        <v>7</v>
      </c>
      <c r="AT22" s="572"/>
      <c r="AU22" s="55"/>
      <c r="AV22" s="55"/>
    </row>
    <row r="23" spans="1:49" ht="25.95" customHeight="1" thickBot="1" x14ac:dyDescent="0.3">
      <c r="A23" s="55"/>
      <c r="B23" s="399"/>
      <c r="C23" s="573" t="s">
        <v>392</v>
      </c>
      <c r="D23" s="573"/>
      <c r="E23" s="573"/>
      <c r="F23" s="573"/>
      <c r="G23" s="574"/>
      <c r="H23" s="575"/>
      <c r="I23" s="574"/>
      <c r="J23" s="575"/>
      <c r="K23" s="574"/>
      <c r="L23" s="575"/>
      <c r="M23" s="574">
        <v>1</v>
      </c>
      <c r="N23" s="575"/>
      <c r="O23" s="574"/>
      <c r="P23" s="575"/>
      <c r="Q23" s="574">
        <v>2</v>
      </c>
      <c r="R23" s="575"/>
      <c r="S23" s="574"/>
      <c r="T23" s="575"/>
      <c r="U23" s="574"/>
      <c r="V23" s="575"/>
      <c r="W23" s="574"/>
      <c r="X23" s="575"/>
      <c r="Y23" s="574"/>
      <c r="Z23" s="575"/>
      <c r="AA23" s="574"/>
      <c r="AB23" s="575"/>
      <c r="AC23" s="574"/>
      <c r="AD23" s="575"/>
      <c r="AE23" s="574"/>
      <c r="AF23" s="575"/>
      <c r="AG23" s="574">
        <v>1</v>
      </c>
      <c r="AH23" s="575"/>
      <c r="AI23" s="574"/>
      <c r="AJ23" s="575"/>
      <c r="AK23" s="574">
        <v>1</v>
      </c>
      <c r="AL23" s="575"/>
      <c r="AM23" s="574"/>
      <c r="AN23" s="575"/>
      <c r="AO23" s="574"/>
      <c r="AP23" s="575"/>
      <c r="AQ23" s="55"/>
      <c r="AR23" s="55"/>
      <c r="AS23" s="571">
        <v>3</v>
      </c>
      <c r="AT23" s="572"/>
      <c r="AU23" s="55"/>
      <c r="AV23" s="55"/>
    </row>
    <row r="24" spans="1:49" ht="25.95" customHeight="1" thickBot="1" x14ac:dyDescent="0.3">
      <c r="A24" s="55"/>
      <c r="B24" s="399"/>
      <c r="C24" s="573" t="s">
        <v>393</v>
      </c>
      <c r="D24" s="573"/>
      <c r="E24" s="573"/>
      <c r="F24" s="573"/>
      <c r="G24" s="574"/>
      <c r="H24" s="575"/>
      <c r="I24" s="574"/>
      <c r="J24" s="575"/>
      <c r="K24" s="574"/>
      <c r="L24" s="575"/>
      <c r="M24" s="574"/>
      <c r="N24" s="575"/>
      <c r="O24" s="574">
        <v>1</v>
      </c>
      <c r="P24" s="575"/>
      <c r="Q24" s="574"/>
      <c r="R24" s="575"/>
      <c r="S24" s="574"/>
      <c r="T24" s="575"/>
      <c r="U24" s="574"/>
      <c r="V24" s="575"/>
      <c r="W24" s="574"/>
      <c r="X24" s="575"/>
      <c r="Y24" s="574"/>
      <c r="Z24" s="575"/>
      <c r="AA24" s="574"/>
      <c r="AB24" s="575"/>
      <c r="AC24" s="574"/>
      <c r="AD24" s="575"/>
      <c r="AE24" s="574"/>
      <c r="AF24" s="575"/>
      <c r="AG24" s="574">
        <v>1</v>
      </c>
      <c r="AH24" s="575"/>
      <c r="AI24" s="574"/>
      <c r="AJ24" s="575"/>
      <c r="AK24" s="574"/>
      <c r="AL24" s="575"/>
      <c r="AM24" s="574"/>
      <c r="AN24" s="575"/>
      <c r="AO24" s="574"/>
      <c r="AP24" s="575"/>
      <c r="AQ24" s="55"/>
      <c r="AR24" s="55"/>
      <c r="AS24" s="571">
        <v>2</v>
      </c>
      <c r="AT24" s="572"/>
      <c r="AU24" s="55"/>
      <c r="AV24" s="55"/>
    </row>
    <row r="25" spans="1:49" ht="25.95" customHeight="1" thickBot="1" x14ac:dyDescent="0.3">
      <c r="A25" s="55"/>
      <c r="B25" s="399"/>
      <c r="C25" s="573" t="s">
        <v>388</v>
      </c>
      <c r="D25" s="573"/>
      <c r="E25" s="573"/>
      <c r="F25" s="573"/>
      <c r="G25" s="574"/>
      <c r="H25" s="575"/>
      <c r="I25" s="574"/>
      <c r="J25" s="575"/>
      <c r="K25" s="574"/>
      <c r="L25" s="575"/>
      <c r="M25" s="574">
        <v>1</v>
      </c>
      <c r="N25" s="575"/>
      <c r="O25" s="574">
        <v>1</v>
      </c>
      <c r="P25" s="575"/>
      <c r="Q25" s="574"/>
      <c r="R25" s="575"/>
      <c r="S25" s="574"/>
      <c r="T25" s="575"/>
      <c r="U25" s="574"/>
      <c r="V25" s="575"/>
      <c r="W25" s="574"/>
      <c r="X25" s="575"/>
      <c r="Y25" s="574"/>
      <c r="Z25" s="575"/>
      <c r="AA25" s="574"/>
      <c r="AB25" s="575"/>
      <c r="AC25" s="574"/>
      <c r="AD25" s="575"/>
      <c r="AE25" s="574"/>
      <c r="AF25" s="575"/>
      <c r="AG25" s="574"/>
      <c r="AH25" s="575"/>
      <c r="AI25" s="574"/>
      <c r="AJ25" s="575"/>
      <c r="AK25" s="574"/>
      <c r="AL25" s="575"/>
      <c r="AM25" s="574"/>
      <c r="AN25" s="575"/>
      <c r="AO25" s="574"/>
      <c r="AP25" s="575"/>
      <c r="AQ25" s="55"/>
      <c r="AR25" s="55"/>
      <c r="AS25" s="571">
        <v>1</v>
      </c>
      <c r="AT25" s="572"/>
      <c r="AU25" s="55"/>
      <c r="AV25" s="55"/>
    </row>
    <row r="26" spans="1:49" ht="25.95" customHeight="1" thickBot="1" x14ac:dyDescent="0.3">
      <c r="A26" s="55"/>
      <c r="B26" s="399"/>
      <c r="C26" s="573" t="s">
        <v>386</v>
      </c>
      <c r="D26" s="573"/>
      <c r="E26" s="573"/>
      <c r="F26" s="573"/>
      <c r="G26" s="574"/>
      <c r="H26" s="575"/>
      <c r="I26" s="574"/>
      <c r="J26" s="575"/>
      <c r="K26" s="574"/>
      <c r="L26" s="575"/>
      <c r="M26" s="574"/>
      <c r="N26" s="575"/>
      <c r="O26" s="574"/>
      <c r="P26" s="575"/>
      <c r="Q26" s="574"/>
      <c r="R26" s="575"/>
      <c r="S26" s="574"/>
      <c r="T26" s="575"/>
      <c r="U26" s="574"/>
      <c r="V26" s="575"/>
      <c r="W26" s="574"/>
      <c r="X26" s="575"/>
      <c r="Y26" s="574"/>
      <c r="Z26" s="575"/>
      <c r="AA26" s="574"/>
      <c r="AB26" s="575"/>
      <c r="AC26" s="574"/>
      <c r="AD26" s="575"/>
      <c r="AE26" s="574"/>
      <c r="AF26" s="575"/>
      <c r="AG26" s="574">
        <v>2</v>
      </c>
      <c r="AH26" s="575"/>
      <c r="AI26" s="574"/>
      <c r="AJ26" s="575"/>
      <c r="AK26" s="574"/>
      <c r="AL26" s="575"/>
      <c r="AM26" s="574"/>
      <c r="AN26" s="575"/>
      <c r="AO26" s="574"/>
      <c r="AP26" s="575"/>
      <c r="AQ26" s="55"/>
      <c r="AR26" s="55"/>
      <c r="AS26" s="571">
        <v>2</v>
      </c>
      <c r="AT26" s="572"/>
      <c r="AU26" s="55"/>
      <c r="AV26" s="55"/>
    </row>
    <row r="27" spans="1:49" ht="25.95" customHeight="1" thickBot="1" x14ac:dyDescent="0.3">
      <c r="A27" s="55"/>
      <c r="B27" s="399"/>
      <c r="C27" s="573" t="s">
        <v>394</v>
      </c>
      <c r="D27" s="573"/>
      <c r="E27" s="573"/>
      <c r="F27" s="573"/>
      <c r="G27" s="574"/>
      <c r="H27" s="575"/>
      <c r="I27" s="574"/>
      <c r="J27" s="575"/>
      <c r="K27" s="574"/>
      <c r="L27" s="575"/>
      <c r="M27" s="574"/>
      <c r="N27" s="575"/>
      <c r="O27" s="574"/>
      <c r="P27" s="575"/>
      <c r="Q27" s="574">
        <v>3</v>
      </c>
      <c r="R27" s="575"/>
      <c r="S27" s="574"/>
      <c r="T27" s="575"/>
      <c r="U27" s="574"/>
      <c r="V27" s="575"/>
      <c r="W27" s="574"/>
      <c r="X27" s="575"/>
      <c r="Y27" s="574"/>
      <c r="Z27" s="575"/>
      <c r="AA27" s="574"/>
      <c r="AB27" s="575"/>
      <c r="AC27" s="574"/>
      <c r="AD27" s="575"/>
      <c r="AE27" s="574"/>
      <c r="AF27" s="575"/>
      <c r="AG27" s="574"/>
      <c r="AH27" s="575"/>
      <c r="AI27" s="574"/>
      <c r="AJ27" s="575"/>
      <c r="AK27" s="574"/>
      <c r="AL27" s="575"/>
      <c r="AM27" s="574"/>
      <c r="AN27" s="575"/>
      <c r="AO27" s="574"/>
      <c r="AP27" s="575"/>
      <c r="AQ27" s="55"/>
      <c r="AR27" s="55"/>
      <c r="AS27" s="571">
        <v>3</v>
      </c>
      <c r="AT27" s="572"/>
      <c r="AU27" s="55"/>
      <c r="AV27" s="55"/>
    </row>
    <row r="28" spans="1:49" ht="25.95" customHeight="1" thickBot="1" x14ac:dyDescent="0.3">
      <c r="A28" s="55"/>
      <c r="B28" s="399"/>
      <c r="C28" s="573" t="s">
        <v>385</v>
      </c>
      <c r="D28" s="573"/>
      <c r="E28" s="573"/>
      <c r="F28" s="573"/>
      <c r="G28" s="574"/>
      <c r="H28" s="575"/>
      <c r="I28" s="574"/>
      <c r="J28" s="575"/>
      <c r="K28" s="574"/>
      <c r="L28" s="575"/>
      <c r="M28" s="574"/>
      <c r="N28" s="575"/>
      <c r="O28" s="574"/>
      <c r="P28" s="575"/>
      <c r="Q28" s="574"/>
      <c r="R28" s="575"/>
      <c r="S28" s="574"/>
      <c r="T28" s="575"/>
      <c r="U28" s="574"/>
      <c r="V28" s="575"/>
      <c r="W28" s="574"/>
      <c r="X28" s="575"/>
      <c r="Y28" s="574"/>
      <c r="Z28" s="575"/>
      <c r="AA28" s="574"/>
      <c r="AB28" s="575"/>
      <c r="AC28" s="574"/>
      <c r="AD28" s="575"/>
      <c r="AE28" s="574"/>
      <c r="AF28" s="575"/>
      <c r="AG28" s="574">
        <v>2</v>
      </c>
      <c r="AH28" s="575"/>
      <c r="AI28" s="574"/>
      <c r="AJ28" s="575"/>
      <c r="AK28" s="574"/>
      <c r="AL28" s="575"/>
      <c r="AM28" s="574"/>
      <c r="AN28" s="575"/>
      <c r="AO28" s="574"/>
      <c r="AP28" s="575"/>
      <c r="AQ28" s="55"/>
      <c r="AR28" s="55"/>
      <c r="AS28" s="571">
        <v>2</v>
      </c>
      <c r="AT28" s="572"/>
      <c r="AU28" s="55"/>
      <c r="AV28" s="55"/>
    </row>
    <row r="29" spans="1:49" ht="25.95" customHeight="1" thickBot="1" x14ac:dyDescent="0.3">
      <c r="A29" s="55"/>
      <c r="B29" s="399"/>
      <c r="C29" s="573" t="s">
        <v>634</v>
      </c>
      <c r="D29" s="573"/>
      <c r="E29" s="573"/>
      <c r="F29" s="573"/>
      <c r="G29" s="574"/>
      <c r="H29" s="575"/>
      <c r="I29" s="574"/>
      <c r="J29" s="575"/>
      <c r="K29" s="574"/>
      <c r="L29" s="575"/>
      <c r="M29" s="574"/>
      <c r="N29" s="575"/>
      <c r="O29" s="574"/>
      <c r="P29" s="575"/>
      <c r="Q29" s="574"/>
      <c r="R29" s="575"/>
      <c r="S29" s="574"/>
      <c r="T29" s="575"/>
      <c r="U29" s="574"/>
      <c r="V29" s="575"/>
      <c r="W29" s="574"/>
      <c r="X29" s="575"/>
      <c r="Y29" s="574"/>
      <c r="Z29" s="575"/>
      <c r="AA29" s="574"/>
      <c r="AB29" s="575"/>
      <c r="AC29" s="574"/>
      <c r="AD29" s="575"/>
      <c r="AE29" s="574"/>
      <c r="AF29" s="575"/>
      <c r="AG29" s="574"/>
      <c r="AH29" s="575"/>
      <c r="AI29" s="574">
        <v>1</v>
      </c>
      <c r="AJ29" s="575"/>
      <c r="AK29" s="574"/>
      <c r="AL29" s="575"/>
      <c r="AM29" s="574"/>
      <c r="AN29" s="575"/>
      <c r="AO29" s="574"/>
      <c r="AP29" s="575"/>
      <c r="AQ29" s="55"/>
      <c r="AR29" s="55"/>
      <c r="AS29" s="571">
        <v>1</v>
      </c>
      <c r="AT29" s="572"/>
      <c r="AU29" s="55" t="s">
        <v>637</v>
      </c>
      <c r="AV29" s="55"/>
      <c r="AW29" s="424"/>
    </row>
    <row r="30" spans="1:49" ht="25.95" customHeight="1" thickBot="1" x14ac:dyDescent="0.3">
      <c r="A30" s="55"/>
      <c r="B30" s="399"/>
      <c r="C30" s="573" t="s">
        <v>635</v>
      </c>
      <c r="D30" s="573"/>
      <c r="E30" s="573"/>
      <c r="F30" s="573"/>
      <c r="G30" s="574"/>
      <c r="H30" s="575"/>
      <c r="I30" s="574"/>
      <c r="J30" s="575"/>
      <c r="K30" s="574"/>
      <c r="L30" s="575"/>
      <c r="M30" s="574"/>
      <c r="N30" s="575"/>
      <c r="O30" s="574"/>
      <c r="P30" s="575"/>
      <c r="Q30" s="574"/>
      <c r="R30" s="575"/>
      <c r="S30" s="574"/>
      <c r="T30" s="575"/>
      <c r="U30" s="574"/>
      <c r="V30" s="575"/>
      <c r="W30" s="574"/>
      <c r="X30" s="575"/>
      <c r="Y30" s="574"/>
      <c r="Z30" s="575"/>
      <c r="AA30" s="574"/>
      <c r="AB30" s="575"/>
      <c r="AC30" s="574"/>
      <c r="AD30" s="575"/>
      <c r="AE30" s="574"/>
      <c r="AF30" s="575"/>
      <c r="AG30" s="574"/>
      <c r="AH30" s="575"/>
      <c r="AI30" s="574"/>
      <c r="AJ30" s="575"/>
      <c r="AK30" s="574">
        <v>1</v>
      </c>
      <c r="AL30" s="575"/>
      <c r="AM30" s="574"/>
      <c r="AN30" s="575"/>
      <c r="AO30" s="574"/>
      <c r="AP30" s="575"/>
      <c r="AQ30" s="55"/>
      <c r="AR30" s="55"/>
      <c r="AS30" s="571">
        <v>1</v>
      </c>
      <c r="AT30" s="572"/>
      <c r="AU30" s="55" t="s">
        <v>638</v>
      </c>
      <c r="AV30" s="55"/>
      <c r="AW30" s="424"/>
    </row>
    <row r="31" spans="1:49" ht="25.95" customHeight="1" thickBot="1" x14ac:dyDescent="0.3">
      <c r="A31" s="55"/>
      <c r="B31" s="55"/>
      <c r="C31" s="55"/>
      <c r="D31" s="55"/>
      <c r="E31" s="55"/>
      <c r="F31" s="55"/>
      <c r="G31" s="576">
        <f>SUM(G11:H30)</f>
        <v>7</v>
      </c>
      <c r="H31" s="577"/>
      <c r="I31" s="576">
        <f t="shared" ref="I31" si="0">SUM(I11:J30)</f>
        <v>5</v>
      </c>
      <c r="J31" s="577"/>
      <c r="K31" s="576">
        <f t="shared" ref="K31" si="1">SUM(K11:L30)</f>
        <v>10</v>
      </c>
      <c r="L31" s="577"/>
      <c r="M31" s="576">
        <f t="shared" ref="M31" si="2">SUM(M11:N30)</f>
        <v>32</v>
      </c>
      <c r="N31" s="577"/>
      <c r="O31" s="576">
        <f t="shared" ref="O31" si="3">SUM(O11:P30)</f>
        <v>47</v>
      </c>
      <c r="P31" s="577"/>
      <c r="Q31" s="576">
        <f t="shared" ref="Q31" si="4">SUM(Q11:R30)</f>
        <v>54</v>
      </c>
      <c r="R31" s="577"/>
      <c r="S31" s="576">
        <f t="shared" ref="S31" si="5">SUM(S11:T30)</f>
        <v>32</v>
      </c>
      <c r="T31" s="577"/>
      <c r="U31" s="576">
        <f t="shared" ref="U31" si="6">SUM(U11:V30)</f>
        <v>18</v>
      </c>
      <c r="V31" s="577"/>
      <c r="W31" s="576">
        <f t="shared" ref="W31" si="7">SUM(W11:X30)</f>
        <v>36</v>
      </c>
      <c r="X31" s="577"/>
      <c r="Y31" s="576">
        <f t="shared" ref="Y31" si="8">SUM(Y11:Z30)</f>
        <v>35</v>
      </c>
      <c r="Z31" s="577"/>
      <c r="AA31" s="576">
        <f t="shared" ref="AA31" si="9">SUM(AA11:AB30)</f>
        <v>33</v>
      </c>
      <c r="AB31" s="577"/>
      <c r="AC31" s="576">
        <f t="shared" ref="AC31" si="10">SUM(AC11:AD30)</f>
        <v>59</v>
      </c>
      <c r="AD31" s="577"/>
      <c r="AE31" s="576">
        <f t="shared" ref="AE31" si="11">SUM(AE11:AF30)</f>
        <v>39</v>
      </c>
      <c r="AF31" s="577"/>
      <c r="AG31" s="576">
        <f t="shared" ref="AG31" si="12">SUM(AG11:AH30)</f>
        <v>37</v>
      </c>
      <c r="AH31" s="577"/>
      <c r="AI31" s="576">
        <f t="shared" ref="AI31" si="13">SUM(AI11:AJ30)</f>
        <v>34</v>
      </c>
      <c r="AJ31" s="577"/>
      <c r="AK31" s="576">
        <f t="shared" ref="AK31" si="14">SUM(AK11:AL30)</f>
        <v>41</v>
      </c>
      <c r="AL31" s="577"/>
      <c r="AM31" s="576">
        <f t="shared" ref="AM31" si="15">SUM(AM11:AN30)</f>
        <v>19</v>
      </c>
      <c r="AN31" s="577"/>
      <c r="AO31" s="576">
        <f t="shared" ref="AO31" si="16">SUM(AO11:AP30)</f>
        <v>26</v>
      </c>
      <c r="AP31" s="577"/>
      <c r="AQ31" s="55"/>
      <c r="AR31" s="55"/>
      <c r="AS31" s="576">
        <f t="shared" ref="AS31" si="17">SUM(AS11:AT28)</f>
        <v>182</v>
      </c>
      <c r="AT31" s="577"/>
      <c r="AU31" s="55"/>
      <c r="AV31" s="55"/>
    </row>
  </sheetData>
  <sheetProtection algorithmName="SHA-512" hashValue="WuI5SiQwMrcui2444ycFy8rp5wmcMZBZuVXlN+F2UhjUwweXHNioRMSV5WGEVXsMn4nQ5niwLarzIiHPyjo4TA==" saltValue="OfBp2p4W2HejW8nrqzvUDg==" spinCount="100000" sheet="1" selectLockedCells="1"/>
  <mergeCells count="449">
    <mergeCell ref="AE28:AF28"/>
    <mergeCell ref="AG28:AH28"/>
    <mergeCell ref="S28:T28"/>
    <mergeCell ref="U28:V28"/>
    <mergeCell ref="W28:X28"/>
    <mergeCell ref="Y28:Z28"/>
    <mergeCell ref="AA28:AB28"/>
    <mergeCell ref="AC28:AD28"/>
    <mergeCell ref="G27:H27"/>
    <mergeCell ref="I27:J27"/>
    <mergeCell ref="G28:H28"/>
    <mergeCell ref="I28:J28"/>
    <mergeCell ref="K28:L28"/>
    <mergeCell ref="M28:N28"/>
    <mergeCell ref="O28:P28"/>
    <mergeCell ref="Q28:R28"/>
    <mergeCell ref="S27:T27"/>
    <mergeCell ref="U27:V27"/>
    <mergeCell ref="W27:X27"/>
    <mergeCell ref="K27:L27"/>
    <mergeCell ref="M27:N27"/>
    <mergeCell ref="O27:P27"/>
    <mergeCell ref="Q27:R27"/>
    <mergeCell ref="AE27:AF27"/>
    <mergeCell ref="AE25:AF25"/>
    <mergeCell ref="AG25:AH25"/>
    <mergeCell ref="Y25:Z25"/>
    <mergeCell ref="AA25:AB25"/>
    <mergeCell ref="AC25:AD25"/>
    <mergeCell ref="AE26:AF26"/>
    <mergeCell ref="AG26:AH26"/>
    <mergeCell ref="Y26:Z26"/>
    <mergeCell ref="AA26:AB26"/>
    <mergeCell ref="AC26:AD26"/>
    <mergeCell ref="AG27:AH27"/>
    <mergeCell ref="Y27:Z27"/>
    <mergeCell ref="AA27:AB27"/>
    <mergeCell ref="AC27:AD27"/>
    <mergeCell ref="G26:H26"/>
    <mergeCell ref="I26:J26"/>
    <mergeCell ref="K26:L26"/>
    <mergeCell ref="M26:N26"/>
    <mergeCell ref="O26:P26"/>
    <mergeCell ref="Q26:R26"/>
    <mergeCell ref="S26:T26"/>
    <mergeCell ref="U26:V26"/>
    <mergeCell ref="W26:X26"/>
    <mergeCell ref="G25:H25"/>
    <mergeCell ref="I25:J25"/>
    <mergeCell ref="K25:L25"/>
    <mergeCell ref="M25:N25"/>
    <mergeCell ref="O25:P25"/>
    <mergeCell ref="Q25:R25"/>
    <mergeCell ref="S24:T24"/>
    <mergeCell ref="U24:V24"/>
    <mergeCell ref="W24:X24"/>
    <mergeCell ref="S25:T25"/>
    <mergeCell ref="U25:V25"/>
    <mergeCell ref="W25:X25"/>
    <mergeCell ref="AE24:AF24"/>
    <mergeCell ref="AG24:AH24"/>
    <mergeCell ref="Y24:Z24"/>
    <mergeCell ref="AA24:AB24"/>
    <mergeCell ref="AC24:AD24"/>
    <mergeCell ref="G23:H23"/>
    <mergeCell ref="I23:J23"/>
    <mergeCell ref="K23:L23"/>
    <mergeCell ref="M23:N23"/>
    <mergeCell ref="O23:P23"/>
    <mergeCell ref="G24:H24"/>
    <mergeCell ref="I24:J24"/>
    <mergeCell ref="K24:L24"/>
    <mergeCell ref="M24:N24"/>
    <mergeCell ref="O24:P24"/>
    <mergeCell ref="Q24:R24"/>
    <mergeCell ref="S23:T23"/>
    <mergeCell ref="U23:V23"/>
    <mergeCell ref="W23:X23"/>
    <mergeCell ref="Q23:R23"/>
    <mergeCell ref="S22:T22"/>
    <mergeCell ref="U22:V22"/>
    <mergeCell ref="W22:X22"/>
    <mergeCell ref="AE21:AF21"/>
    <mergeCell ref="AG21:AH21"/>
    <mergeCell ref="Y21:Z21"/>
    <mergeCell ref="AA21:AB21"/>
    <mergeCell ref="AC21:AD21"/>
    <mergeCell ref="AE22:AF22"/>
    <mergeCell ref="AG22:AH22"/>
    <mergeCell ref="Y22:Z22"/>
    <mergeCell ref="AA22:AB22"/>
    <mergeCell ref="AC22:AD22"/>
    <mergeCell ref="AE23:AF23"/>
    <mergeCell ref="AG23:AH23"/>
    <mergeCell ref="Y23:Z23"/>
    <mergeCell ref="AA23:AB23"/>
    <mergeCell ref="AC23:AD23"/>
    <mergeCell ref="G22:H22"/>
    <mergeCell ref="I22:J22"/>
    <mergeCell ref="K22:L22"/>
    <mergeCell ref="M22:N22"/>
    <mergeCell ref="O22:P22"/>
    <mergeCell ref="Q22:R22"/>
    <mergeCell ref="S21:T21"/>
    <mergeCell ref="U21:V21"/>
    <mergeCell ref="W21:X21"/>
    <mergeCell ref="G21:H21"/>
    <mergeCell ref="I21:J21"/>
    <mergeCell ref="K21:L21"/>
    <mergeCell ref="M21:N21"/>
    <mergeCell ref="O21:P21"/>
    <mergeCell ref="Q21:R21"/>
    <mergeCell ref="S20:T20"/>
    <mergeCell ref="U20:V20"/>
    <mergeCell ref="W20:X20"/>
    <mergeCell ref="AE19:AF19"/>
    <mergeCell ref="AG19:AH19"/>
    <mergeCell ref="G20:H20"/>
    <mergeCell ref="I20:J20"/>
    <mergeCell ref="K20:L20"/>
    <mergeCell ref="M20:N20"/>
    <mergeCell ref="O20:P20"/>
    <mergeCell ref="Q20:R20"/>
    <mergeCell ref="S19:T19"/>
    <mergeCell ref="U19:V19"/>
    <mergeCell ref="W19:X19"/>
    <mergeCell ref="Y19:Z19"/>
    <mergeCell ref="AA19:AB19"/>
    <mergeCell ref="AC19:AD19"/>
    <mergeCell ref="AE20:AF20"/>
    <mergeCell ref="AG20:AH20"/>
    <mergeCell ref="Y20:Z20"/>
    <mergeCell ref="AA20:AB20"/>
    <mergeCell ref="AC20:AD20"/>
    <mergeCell ref="G19:H19"/>
    <mergeCell ref="I19:J19"/>
    <mergeCell ref="K19:L19"/>
    <mergeCell ref="M19:N19"/>
    <mergeCell ref="O19:P19"/>
    <mergeCell ref="Q19:R19"/>
    <mergeCell ref="S18:T18"/>
    <mergeCell ref="U18:V18"/>
    <mergeCell ref="W18:X18"/>
    <mergeCell ref="AE17:AF17"/>
    <mergeCell ref="AG17:AH17"/>
    <mergeCell ref="Y17:Z17"/>
    <mergeCell ref="AA17:AB17"/>
    <mergeCell ref="AC17:AD17"/>
    <mergeCell ref="AE18:AF18"/>
    <mergeCell ref="AG18:AH18"/>
    <mergeCell ref="Y18:Z18"/>
    <mergeCell ref="AA18:AB18"/>
    <mergeCell ref="AC18:AD18"/>
    <mergeCell ref="G18:H18"/>
    <mergeCell ref="I18:J18"/>
    <mergeCell ref="K18:L18"/>
    <mergeCell ref="M18:N18"/>
    <mergeCell ref="O18:P18"/>
    <mergeCell ref="Q18:R18"/>
    <mergeCell ref="S17:T17"/>
    <mergeCell ref="U17:V17"/>
    <mergeCell ref="W17:X17"/>
    <mergeCell ref="G17:H17"/>
    <mergeCell ref="I17:J17"/>
    <mergeCell ref="K17:L17"/>
    <mergeCell ref="M17:N17"/>
    <mergeCell ref="O17:P17"/>
    <mergeCell ref="Q17:R17"/>
    <mergeCell ref="S16:T16"/>
    <mergeCell ref="U16:V16"/>
    <mergeCell ref="W16:X16"/>
    <mergeCell ref="AE15:AF15"/>
    <mergeCell ref="AG15:AH15"/>
    <mergeCell ref="G16:H16"/>
    <mergeCell ref="I16:J16"/>
    <mergeCell ref="K16:L16"/>
    <mergeCell ref="M16:N16"/>
    <mergeCell ref="O16:P16"/>
    <mergeCell ref="Q16:R16"/>
    <mergeCell ref="S15:T15"/>
    <mergeCell ref="U15:V15"/>
    <mergeCell ref="W15:X15"/>
    <mergeCell ref="Y15:Z15"/>
    <mergeCell ref="AA15:AB15"/>
    <mergeCell ref="AC15:AD15"/>
    <mergeCell ref="AE16:AF16"/>
    <mergeCell ref="AG16:AH16"/>
    <mergeCell ref="Y16:Z16"/>
    <mergeCell ref="AA16:AB16"/>
    <mergeCell ref="AC16:AD16"/>
    <mergeCell ref="G15:H15"/>
    <mergeCell ref="I15:J15"/>
    <mergeCell ref="K15:L15"/>
    <mergeCell ref="M15:N15"/>
    <mergeCell ref="O15:P15"/>
    <mergeCell ref="Q15:R15"/>
    <mergeCell ref="S14:T14"/>
    <mergeCell ref="U14:V14"/>
    <mergeCell ref="W14:X14"/>
    <mergeCell ref="AE13:AF13"/>
    <mergeCell ref="AG13:AH13"/>
    <mergeCell ref="Y13:Z13"/>
    <mergeCell ref="AA13:AB13"/>
    <mergeCell ref="AC13:AD13"/>
    <mergeCell ref="AE14:AF14"/>
    <mergeCell ref="AG14:AH14"/>
    <mergeCell ref="Y14:Z14"/>
    <mergeCell ref="AA14:AB14"/>
    <mergeCell ref="AC14:AD14"/>
    <mergeCell ref="Y12:Z12"/>
    <mergeCell ref="AA12:AB12"/>
    <mergeCell ref="AC12:AD12"/>
    <mergeCell ref="G14:H14"/>
    <mergeCell ref="I14:J14"/>
    <mergeCell ref="K14:L14"/>
    <mergeCell ref="M14:N14"/>
    <mergeCell ref="O14:P14"/>
    <mergeCell ref="Q14:R14"/>
    <mergeCell ref="S13:T13"/>
    <mergeCell ref="U13:V13"/>
    <mergeCell ref="W13:X13"/>
    <mergeCell ref="G13:H13"/>
    <mergeCell ref="I13:J13"/>
    <mergeCell ref="K13:L13"/>
    <mergeCell ref="M13:N13"/>
    <mergeCell ref="O13:P13"/>
    <mergeCell ref="Q13:R13"/>
    <mergeCell ref="C22:F22"/>
    <mergeCell ref="C23:F23"/>
    <mergeCell ref="C24:F24"/>
    <mergeCell ref="C25:F25"/>
    <mergeCell ref="C26:F26"/>
    <mergeCell ref="C27:F27"/>
    <mergeCell ref="C28:F28"/>
    <mergeCell ref="C16:F16"/>
    <mergeCell ref="C17:F17"/>
    <mergeCell ref="C18:F18"/>
    <mergeCell ref="C19:F19"/>
    <mergeCell ref="C20:F20"/>
    <mergeCell ref="C21:F21"/>
    <mergeCell ref="AR8:AU8"/>
    <mergeCell ref="AR10:AU10"/>
    <mergeCell ref="AE10:AF10"/>
    <mergeCell ref="AG10:AH10"/>
    <mergeCell ref="G11:H11"/>
    <mergeCell ref="I11:J11"/>
    <mergeCell ref="K11:L11"/>
    <mergeCell ref="M11:N11"/>
    <mergeCell ref="O11:P11"/>
    <mergeCell ref="Q11:R11"/>
    <mergeCell ref="S10:T10"/>
    <mergeCell ref="U10:V10"/>
    <mergeCell ref="W10:X10"/>
    <mergeCell ref="Y10:Z10"/>
    <mergeCell ref="AA10:AB10"/>
    <mergeCell ref="AC10:AD10"/>
    <mergeCell ref="G10:H10"/>
    <mergeCell ref="I10:J10"/>
    <mergeCell ref="K10:L10"/>
    <mergeCell ref="M10:N10"/>
    <mergeCell ref="O10:P10"/>
    <mergeCell ref="Q10:R10"/>
    <mergeCell ref="AE11:AF11"/>
    <mergeCell ref="AG11:AH11"/>
    <mergeCell ref="C11:F11"/>
    <mergeCell ref="C12:F12"/>
    <mergeCell ref="C13:F13"/>
    <mergeCell ref="C14:F14"/>
    <mergeCell ref="C15:F15"/>
    <mergeCell ref="D6:N6"/>
    <mergeCell ref="Q6:AA6"/>
    <mergeCell ref="E8:H8"/>
    <mergeCell ref="J8:M8"/>
    <mergeCell ref="R8:U8"/>
    <mergeCell ref="W8:Z8"/>
    <mergeCell ref="S12:T12"/>
    <mergeCell ref="U12:V12"/>
    <mergeCell ref="W12:X12"/>
    <mergeCell ref="G12:H12"/>
    <mergeCell ref="I12:J12"/>
    <mergeCell ref="K12:L12"/>
    <mergeCell ref="M12:N12"/>
    <mergeCell ref="O12:P12"/>
    <mergeCell ref="Q12:R12"/>
    <mergeCell ref="S11:T11"/>
    <mergeCell ref="U11:V11"/>
    <mergeCell ref="W11:X11"/>
    <mergeCell ref="Y11:Z11"/>
    <mergeCell ref="G31:H31"/>
    <mergeCell ref="I31:J31"/>
    <mergeCell ref="K31:L31"/>
    <mergeCell ref="M31:N31"/>
    <mergeCell ref="O31:P31"/>
    <mergeCell ref="Q31:R31"/>
    <mergeCell ref="S31:T31"/>
    <mergeCell ref="U31:V31"/>
    <mergeCell ref="W31:X31"/>
    <mergeCell ref="AS31:AT31"/>
    <mergeCell ref="Y31:Z31"/>
    <mergeCell ref="AA31:AB31"/>
    <mergeCell ref="AC31:AD31"/>
    <mergeCell ref="AE31:AF31"/>
    <mergeCell ref="AG31:AH31"/>
    <mergeCell ref="AS11:AT11"/>
    <mergeCell ref="AS12:AT12"/>
    <mergeCell ref="AS13:AT13"/>
    <mergeCell ref="AS14:AT14"/>
    <mergeCell ref="AS15:AT15"/>
    <mergeCell ref="AS16:AT16"/>
    <mergeCell ref="AS17:AT17"/>
    <mergeCell ref="AS18:AT18"/>
    <mergeCell ref="AS19:AT19"/>
    <mergeCell ref="AS20:AT20"/>
    <mergeCell ref="AS21:AT21"/>
    <mergeCell ref="AS22:AT22"/>
    <mergeCell ref="AS23:AT23"/>
    <mergeCell ref="AS24:AT24"/>
    <mergeCell ref="AS25:AT25"/>
    <mergeCell ref="AS26:AT26"/>
    <mergeCell ref="AS27:AT27"/>
    <mergeCell ref="AS28:AT28"/>
    <mergeCell ref="AK19:AL19"/>
    <mergeCell ref="AK20:AL20"/>
    <mergeCell ref="AK21:AL21"/>
    <mergeCell ref="AK22:AL22"/>
    <mergeCell ref="AK23:AL23"/>
    <mergeCell ref="AK24:AL24"/>
    <mergeCell ref="AK25:AL25"/>
    <mergeCell ref="AK26:AL26"/>
    <mergeCell ref="N1:X4"/>
    <mergeCell ref="AK10:AL10"/>
    <mergeCell ref="AK11:AL11"/>
    <mergeCell ref="AK12:AL12"/>
    <mergeCell ref="AK13:AL13"/>
    <mergeCell ref="AK14:AL14"/>
    <mergeCell ref="AK15:AL15"/>
    <mergeCell ref="AK16:AL16"/>
    <mergeCell ref="AK17:AL17"/>
    <mergeCell ref="AJ8:AM8"/>
    <mergeCell ref="AD6:AN6"/>
    <mergeCell ref="AE8:AH8"/>
    <mergeCell ref="AA11:AB11"/>
    <mergeCell ref="AC11:AD11"/>
    <mergeCell ref="AE12:AF12"/>
    <mergeCell ref="AG12:AH12"/>
    <mergeCell ref="AK27:AL27"/>
    <mergeCell ref="AK28:AL28"/>
    <mergeCell ref="AK31:AL31"/>
    <mergeCell ref="AI10:AJ10"/>
    <mergeCell ref="AI11:AJ11"/>
    <mergeCell ref="AI12:AJ12"/>
    <mergeCell ref="AI13:AJ13"/>
    <mergeCell ref="AI14:AJ14"/>
    <mergeCell ref="AI15:AJ15"/>
    <mergeCell ref="AI16:AJ16"/>
    <mergeCell ref="AI17:AJ17"/>
    <mergeCell ref="AI18:AJ18"/>
    <mergeCell ref="AI19:AJ19"/>
    <mergeCell ref="AI20:AJ20"/>
    <mergeCell ref="AI21:AJ21"/>
    <mergeCell ref="AI22:AJ22"/>
    <mergeCell ref="AI23:AJ23"/>
    <mergeCell ref="AI24:AJ24"/>
    <mergeCell ref="AI25:AJ25"/>
    <mergeCell ref="AI26:AJ26"/>
    <mergeCell ref="AI27:AJ27"/>
    <mergeCell ref="AI28:AJ28"/>
    <mergeCell ref="AI31:AJ31"/>
    <mergeCell ref="AK18:AL18"/>
    <mergeCell ref="AM20:AN20"/>
    <mergeCell ref="AM21:AN21"/>
    <mergeCell ref="AM22:AN22"/>
    <mergeCell ref="AM23:AN23"/>
    <mergeCell ref="AM24:AN24"/>
    <mergeCell ref="AM25:AN25"/>
    <mergeCell ref="AM26:AN26"/>
    <mergeCell ref="AM27:AN27"/>
    <mergeCell ref="AM10:AN10"/>
    <mergeCell ref="AM11:AN11"/>
    <mergeCell ref="AM12:AN12"/>
    <mergeCell ref="AM13:AN13"/>
    <mergeCell ref="AM14:AN14"/>
    <mergeCell ref="AM15:AN15"/>
    <mergeCell ref="AM16:AN16"/>
    <mergeCell ref="AM17:AN17"/>
    <mergeCell ref="AM18:AN18"/>
    <mergeCell ref="AM28:AN28"/>
    <mergeCell ref="AM31:AN31"/>
    <mergeCell ref="AO10:AP10"/>
    <mergeCell ref="AO11:AP11"/>
    <mergeCell ref="AO12:AP12"/>
    <mergeCell ref="AO13:AP13"/>
    <mergeCell ref="AO14:AP14"/>
    <mergeCell ref="AO15:AP15"/>
    <mergeCell ref="AO16:AP16"/>
    <mergeCell ref="AO17:AP17"/>
    <mergeCell ref="AO18:AP18"/>
    <mergeCell ref="AO19:AP19"/>
    <mergeCell ref="AO20:AP20"/>
    <mergeCell ref="AO21:AP21"/>
    <mergeCell ref="AO22:AP22"/>
    <mergeCell ref="AO23:AP23"/>
    <mergeCell ref="AO24:AP24"/>
    <mergeCell ref="AO25:AP25"/>
    <mergeCell ref="AO26:AP26"/>
    <mergeCell ref="AO27:AP27"/>
    <mergeCell ref="AO28:AP28"/>
    <mergeCell ref="AO31:AP31"/>
    <mergeCell ref="AO29:AP29"/>
    <mergeCell ref="AM19:AN19"/>
    <mergeCell ref="AC29:AD29"/>
    <mergeCell ref="AE29:AF29"/>
    <mergeCell ref="AG29:AH29"/>
    <mergeCell ref="AI29:AJ29"/>
    <mergeCell ref="AK29:AL29"/>
    <mergeCell ref="AM29:AN29"/>
    <mergeCell ref="C29:F29"/>
    <mergeCell ref="G29:H29"/>
    <mergeCell ref="I29:J29"/>
    <mergeCell ref="K29:L29"/>
    <mergeCell ref="M29:N29"/>
    <mergeCell ref="O29:P29"/>
    <mergeCell ref="Q29:R29"/>
    <mergeCell ref="S29:T29"/>
    <mergeCell ref="U29:V29"/>
    <mergeCell ref="AS29:AT29"/>
    <mergeCell ref="C30:F30"/>
    <mergeCell ref="G30:H30"/>
    <mergeCell ref="I30:J30"/>
    <mergeCell ref="K30:L30"/>
    <mergeCell ref="M30:N30"/>
    <mergeCell ref="O30:P30"/>
    <mergeCell ref="Q30:R30"/>
    <mergeCell ref="S30:T30"/>
    <mergeCell ref="U30:V30"/>
    <mergeCell ref="W30:X30"/>
    <mergeCell ref="Y30:Z30"/>
    <mergeCell ref="AA30:AB30"/>
    <mergeCell ref="AC30:AD30"/>
    <mergeCell ref="AE30:AF30"/>
    <mergeCell ref="AG30:AH30"/>
    <mergeCell ref="AI30:AJ30"/>
    <mergeCell ref="AK30:AL30"/>
    <mergeCell ref="AM30:AN30"/>
    <mergeCell ref="AO30:AP30"/>
    <mergeCell ref="AS30:AT30"/>
    <mergeCell ref="W29:X29"/>
    <mergeCell ref="Y29:Z29"/>
    <mergeCell ref="AA29:AB29"/>
  </mergeCells>
  <hyperlinks>
    <hyperlink ref="R8:U8" location="'Country part'!A11" tooltip="Country participations" display="Participations" xr:uid="{00000000-0004-0000-0300-000000000000}"/>
    <hyperlink ref="E8:H8" location="'Main infos'!A11" tooltip="Main infos" display="Main infos" xr:uid="{00000000-0004-0000-0300-000001000000}"/>
    <hyperlink ref="J8:M8" location="Winners!A11" tooltip="Winners" display="Winners" xr:uid="{00000000-0004-0000-0300-000002000000}"/>
    <hyperlink ref="W8:Z8" location="'Country res'!A11" tooltip="Country best results" display="Best results" xr:uid="{00000000-0004-0000-0300-000003000000}"/>
    <hyperlink ref="AE8:AH8" location="'Player part'!A11" tooltip="Player participations" display="Participations" xr:uid="{00000000-0004-0000-0300-000004000000}"/>
    <hyperlink ref="AR8:AU8" location="'Medal Table'!A13" tooltip="Medal Table" display="Medal table" xr:uid="{00000000-0004-0000-0300-000005000000}"/>
    <hyperlink ref="AJ8:AM8" location="'Medal Table'!A13" tooltip="Medal Table" display="Medal table" xr:uid="{889C9768-09AC-48B6-AB6E-A61F7C270D54}"/>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Y50"/>
  <sheetViews>
    <sheetView showGridLines="0" showRowColHeaders="0" tabSelected="1" zoomScale="80" zoomScaleNormal="80" workbookViewId="0">
      <pane ySplit="10" topLeftCell="A11"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51" width="4.6640625" customWidth="1"/>
  </cols>
  <sheetData>
    <row r="1" spans="1:51" ht="4.5" customHeight="1" x14ac:dyDescent="0.25">
      <c r="A1" s="56"/>
      <c r="B1" s="56"/>
      <c r="C1" s="56"/>
      <c r="D1" s="56"/>
      <c r="E1" s="353"/>
      <c r="F1" s="353"/>
      <c r="G1" s="353"/>
      <c r="H1" s="353"/>
      <c r="I1" s="353"/>
      <c r="J1" s="353"/>
      <c r="K1" s="353"/>
      <c r="L1" s="353"/>
      <c r="M1" s="353"/>
      <c r="N1" s="537" t="s">
        <v>630</v>
      </c>
      <c r="O1" s="537"/>
      <c r="P1" s="537"/>
      <c r="Q1" s="537"/>
      <c r="R1" s="537"/>
      <c r="S1" s="537"/>
      <c r="T1" s="537"/>
      <c r="U1" s="537"/>
      <c r="V1" s="537"/>
      <c r="W1" s="537"/>
      <c r="X1" s="537"/>
      <c r="Y1" s="427"/>
      <c r="Z1" s="427"/>
      <c r="AA1" s="353"/>
      <c r="AB1" s="353"/>
      <c r="AC1" s="353"/>
      <c r="AD1" s="353"/>
      <c r="AE1" s="353"/>
      <c r="AF1" s="353"/>
      <c r="AG1" s="353"/>
      <c r="AH1" s="353"/>
      <c r="AI1" s="353"/>
      <c r="AJ1" s="353"/>
      <c r="AK1" s="353"/>
      <c r="AL1" s="353"/>
      <c r="AM1" s="353"/>
      <c r="AN1" s="353"/>
      <c r="AO1" s="353"/>
      <c r="AP1" s="353"/>
      <c r="AQ1" s="429"/>
      <c r="AR1" s="429"/>
      <c r="AS1" s="429"/>
      <c r="AT1" s="354"/>
      <c r="AU1" s="354"/>
      <c r="AV1" s="354"/>
      <c r="AW1" s="354"/>
      <c r="AX1" s="354"/>
      <c r="AY1" s="354"/>
    </row>
    <row r="2" spans="1:51"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353"/>
      <c r="AM2" s="353"/>
      <c r="AN2" s="353"/>
      <c r="AO2" s="353"/>
      <c r="AP2" s="353"/>
      <c r="AQ2" s="429"/>
      <c r="AR2" s="429"/>
      <c r="AS2" s="429"/>
      <c r="AT2" s="355"/>
      <c r="AU2" s="355"/>
      <c r="AV2" s="355"/>
      <c r="AW2" s="355"/>
      <c r="AX2" s="355"/>
      <c r="AY2" s="355"/>
    </row>
    <row r="3" spans="1:51"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353"/>
      <c r="AM3" s="353"/>
      <c r="AN3" s="353"/>
      <c r="AO3" s="353"/>
      <c r="AP3" s="353"/>
      <c r="AQ3" s="429"/>
      <c r="AR3" s="429"/>
      <c r="AS3" s="429"/>
      <c r="AT3" s="355"/>
      <c r="AU3" s="355"/>
      <c r="AV3" s="355"/>
      <c r="AW3" s="355"/>
      <c r="AX3" s="355"/>
      <c r="AY3" s="355"/>
    </row>
    <row r="4" spans="1:51"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353"/>
      <c r="AM4" s="353"/>
      <c r="AN4" s="353"/>
      <c r="AO4" s="353"/>
      <c r="AP4" s="353"/>
      <c r="AQ4" s="429"/>
      <c r="AR4" s="429"/>
      <c r="AS4" s="429"/>
      <c r="AT4" s="355"/>
      <c r="AU4" s="355"/>
      <c r="AV4" s="355"/>
      <c r="AW4" s="355"/>
      <c r="AX4" s="355"/>
      <c r="AY4" s="355"/>
    </row>
    <row r="5" spans="1:51" x14ac:dyDescent="0.25">
      <c r="A5" s="366" t="s">
        <v>631</v>
      </c>
    </row>
    <row r="6" spans="1:51" ht="25.95" customHeight="1" x14ac:dyDescent="0.25">
      <c r="A6" s="55"/>
      <c r="B6" s="55"/>
      <c r="C6" s="367"/>
      <c r="D6" s="504" t="s">
        <v>522</v>
      </c>
      <c r="E6" s="505"/>
      <c r="F6" s="505"/>
      <c r="G6" s="505"/>
      <c r="H6" s="505"/>
      <c r="I6" s="505"/>
      <c r="J6" s="505"/>
      <c r="K6" s="505"/>
      <c r="L6" s="505"/>
      <c r="M6" s="505"/>
      <c r="N6" s="505"/>
      <c r="O6" s="55"/>
      <c r="P6" s="367"/>
      <c r="Q6" s="504" t="s">
        <v>523</v>
      </c>
      <c r="R6" s="505"/>
      <c r="S6" s="505"/>
      <c r="T6" s="505"/>
      <c r="U6" s="505"/>
      <c r="V6" s="505"/>
      <c r="W6" s="505"/>
      <c r="X6" s="505"/>
      <c r="Y6" s="505"/>
      <c r="Z6" s="505"/>
      <c r="AA6" s="505"/>
      <c r="AB6" s="55"/>
      <c r="AC6" s="367"/>
      <c r="AD6" s="504" t="s">
        <v>524</v>
      </c>
      <c r="AE6" s="505"/>
      <c r="AF6" s="505"/>
      <c r="AG6" s="505"/>
      <c r="AH6" s="505"/>
      <c r="AI6" s="505"/>
      <c r="AJ6" s="505"/>
      <c r="AK6" s="505"/>
      <c r="AL6" s="505"/>
      <c r="AM6" s="505"/>
      <c r="AN6" s="505"/>
      <c r="AO6" s="430"/>
      <c r="AP6" s="430"/>
      <c r="AQ6" s="430"/>
      <c r="AR6" s="430"/>
      <c r="AS6" s="430"/>
      <c r="AT6" s="430"/>
      <c r="AU6" s="430"/>
      <c r="AV6" s="430"/>
      <c r="AW6" s="55"/>
      <c r="AX6" s="55"/>
    </row>
    <row r="7" spans="1:51" ht="7.95" customHeight="1" thickBot="1" x14ac:dyDescent="0.3">
      <c r="A7" s="55"/>
      <c r="B7" s="55"/>
      <c r="C7" s="55"/>
      <c r="D7" s="55"/>
      <c r="E7" s="55"/>
      <c r="F7" s="55"/>
      <c r="G7" s="55"/>
      <c r="H7" s="55"/>
      <c r="I7" s="55"/>
      <c r="J7" s="55"/>
      <c r="K7" s="55"/>
      <c r="L7" s="55"/>
      <c r="M7" s="368"/>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71"/>
      <c r="AT7" s="71"/>
      <c r="AU7" s="71"/>
      <c r="AV7" s="71"/>
      <c r="AW7" s="71"/>
      <c r="AX7" s="71"/>
      <c r="AY7" s="325"/>
    </row>
    <row r="8" spans="1:51" ht="25.95" customHeight="1" thickBot="1" x14ac:dyDescent="0.3">
      <c r="A8" s="369" t="s">
        <v>525</v>
      </c>
      <c r="B8" s="55"/>
      <c r="C8" s="55"/>
      <c r="D8" s="50"/>
      <c r="E8" s="501" t="s">
        <v>527</v>
      </c>
      <c r="F8" s="502"/>
      <c r="G8" s="502"/>
      <c r="H8" s="503"/>
      <c r="I8" s="50"/>
      <c r="J8" s="501" t="s">
        <v>528</v>
      </c>
      <c r="K8" s="502"/>
      <c r="L8" s="502"/>
      <c r="M8" s="503"/>
      <c r="N8" s="50"/>
      <c r="O8" s="50"/>
      <c r="P8" s="50"/>
      <c r="Q8" s="50"/>
      <c r="R8" s="506" t="s">
        <v>31</v>
      </c>
      <c r="S8" s="507"/>
      <c r="T8" s="507"/>
      <c r="U8" s="508"/>
      <c r="V8" s="50"/>
      <c r="W8" s="531" t="s">
        <v>526</v>
      </c>
      <c r="X8" s="532"/>
      <c r="Y8" s="532"/>
      <c r="Z8" s="533"/>
      <c r="AA8" s="50"/>
      <c r="AB8" s="50"/>
      <c r="AC8" s="50"/>
      <c r="AD8" s="50"/>
      <c r="AE8" s="506" t="s">
        <v>31</v>
      </c>
      <c r="AF8" s="507"/>
      <c r="AG8" s="507"/>
      <c r="AH8" s="508"/>
      <c r="AI8" s="50"/>
      <c r="AJ8" s="501" t="s">
        <v>529</v>
      </c>
      <c r="AK8" s="502"/>
      <c r="AL8" s="502"/>
      <c r="AM8" s="503"/>
      <c r="AN8" s="50"/>
      <c r="AO8" s="50"/>
      <c r="AP8" s="50"/>
      <c r="AQ8" s="50"/>
      <c r="AR8" s="583"/>
      <c r="AS8" s="583"/>
      <c r="AT8" s="583"/>
      <c r="AU8" s="583"/>
      <c r="AV8" s="50"/>
      <c r="AW8" s="55"/>
      <c r="AX8" s="55"/>
    </row>
    <row r="9" spans="1:51" ht="12" customHeight="1" thickBot="1" x14ac:dyDescent="0.3">
      <c r="A9" s="55"/>
      <c r="B9" s="55"/>
      <c r="C9" s="55"/>
      <c r="D9" s="55"/>
      <c r="E9" s="55"/>
      <c r="F9" s="55"/>
      <c r="G9" s="55"/>
      <c r="H9" s="55"/>
      <c r="I9" s="55"/>
      <c r="J9" s="55"/>
      <c r="K9" s="55"/>
      <c r="L9" s="55"/>
      <c r="M9" s="368"/>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row>
    <row r="10" spans="1:51" ht="25.95" customHeight="1" thickBot="1" x14ac:dyDescent="0.3">
      <c r="A10" s="55"/>
      <c r="B10" s="55"/>
      <c r="C10" s="55"/>
      <c r="D10" s="55"/>
      <c r="E10" s="55"/>
      <c r="F10" s="55"/>
      <c r="G10" s="599">
        <v>2004</v>
      </c>
      <c r="H10" s="599"/>
      <c r="I10" s="599">
        <v>2005</v>
      </c>
      <c r="J10" s="599"/>
      <c r="K10" s="599">
        <v>2006</v>
      </c>
      <c r="L10" s="599"/>
      <c r="M10" s="599">
        <v>2007</v>
      </c>
      <c r="N10" s="599"/>
      <c r="O10" s="599">
        <v>2008</v>
      </c>
      <c r="P10" s="599"/>
      <c r="Q10" s="599">
        <v>2009</v>
      </c>
      <c r="R10" s="599"/>
      <c r="S10" s="599">
        <v>2010</v>
      </c>
      <c r="T10" s="599"/>
      <c r="U10" s="599">
        <v>2011</v>
      </c>
      <c r="V10" s="599"/>
      <c r="W10" s="599">
        <v>2012</v>
      </c>
      <c r="X10" s="599"/>
      <c r="Y10" s="599">
        <v>2013</v>
      </c>
      <c r="Z10" s="599"/>
      <c r="AA10" s="599">
        <v>2014</v>
      </c>
      <c r="AB10" s="599"/>
      <c r="AC10" s="599">
        <v>2015</v>
      </c>
      <c r="AD10" s="599"/>
      <c r="AE10" s="599">
        <v>2016</v>
      </c>
      <c r="AF10" s="599"/>
      <c r="AG10" s="599">
        <v>2017</v>
      </c>
      <c r="AH10" s="599"/>
      <c r="AI10" s="599">
        <v>2018</v>
      </c>
      <c r="AJ10" s="599"/>
      <c r="AK10" s="599">
        <v>2019</v>
      </c>
      <c r="AL10" s="599"/>
      <c r="AM10" s="599">
        <v>2020</v>
      </c>
      <c r="AN10" s="599"/>
      <c r="AO10" s="599">
        <v>2021</v>
      </c>
      <c r="AP10" s="599"/>
      <c r="AQ10" s="55"/>
      <c r="AR10" s="576" t="s">
        <v>32</v>
      </c>
      <c r="AS10" s="577"/>
      <c r="AT10" s="576" t="s">
        <v>42</v>
      </c>
      <c r="AU10" s="620"/>
      <c r="AV10" s="620"/>
      <c r="AW10" s="620"/>
      <c r="AX10" s="577"/>
    </row>
    <row r="11" spans="1:51" ht="18.75" customHeight="1" thickBot="1" x14ac:dyDescent="0.3">
      <c r="A11" s="55"/>
      <c r="B11" s="597"/>
      <c r="C11" s="573" t="s">
        <v>378</v>
      </c>
      <c r="D11" s="573"/>
      <c r="E11" s="573"/>
      <c r="F11" s="598"/>
      <c r="G11" s="631"/>
      <c r="H11" s="632"/>
      <c r="I11" s="631"/>
      <c r="J11" s="632"/>
      <c r="K11" s="631"/>
      <c r="L11" s="632"/>
      <c r="M11" s="604" t="s">
        <v>66</v>
      </c>
      <c r="N11" s="605"/>
      <c r="O11" s="600" t="s">
        <v>350</v>
      </c>
      <c r="P11" s="601"/>
      <c r="Q11" s="610" t="s">
        <v>351</v>
      </c>
      <c r="R11" s="611"/>
      <c r="S11" s="610" t="s">
        <v>351</v>
      </c>
      <c r="T11" s="611"/>
      <c r="U11" s="610" t="s">
        <v>351</v>
      </c>
      <c r="V11" s="611"/>
      <c r="W11" s="604" t="s">
        <v>66</v>
      </c>
      <c r="X11" s="605"/>
      <c r="Y11" s="610" t="s">
        <v>351</v>
      </c>
      <c r="Z11" s="611"/>
      <c r="AA11" s="589" t="s">
        <v>348</v>
      </c>
      <c r="AB11" s="589"/>
      <c r="AC11" s="600" t="s">
        <v>350</v>
      </c>
      <c r="AD11" s="601"/>
      <c r="AE11" s="600" t="s">
        <v>350</v>
      </c>
      <c r="AF11" s="601"/>
      <c r="AG11" s="600" t="s">
        <v>350</v>
      </c>
      <c r="AH11" s="601"/>
      <c r="AI11" s="600" t="s">
        <v>350</v>
      </c>
      <c r="AJ11" s="601"/>
      <c r="AK11" s="600" t="s">
        <v>350</v>
      </c>
      <c r="AL11" s="601"/>
      <c r="AM11" s="600" t="s">
        <v>350</v>
      </c>
      <c r="AN11" s="601"/>
      <c r="AO11" s="600" t="s">
        <v>350</v>
      </c>
      <c r="AP11" s="601"/>
      <c r="AQ11" s="55"/>
      <c r="AR11" s="600" t="s">
        <v>350</v>
      </c>
      <c r="AS11" s="601"/>
      <c r="AT11" s="614" t="s">
        <v>647</v>
      </c>
      <c r="AU11" s="615"/>
      <c r="AV11" s="615"/>
      <c r="AW11" s="615"/>
      <c r="AX11" s="616"/>
    </row>
    <row r="12" spans="1:51" ht="18.75" customHeight="1" thickBot="1" x14ac:dyDescent="0.3">
      <c r="A12" s="55"/>
      <c r="B12" s="597"/>
      <c r="C12" s="573"/>
      <c r="D12" s="573"/>
      <c r="E12" s="573"/>
      <c r="F12" s="598"/>
      <c r="G12" s="633"/>
      <c r="H12" s="634"/>
      <c r="I12" s="633"/>
      <c r="J12" s="634"/>
      <c r="K12" s="633"/>
      <c r="L12" s="634"/>
      <c r="M12" s="606"/>
      <c r="N12" s="607"/>
      <c r="O12" s="602"/>
      <c r="P12" s="603"/>
      <c r="Q12" s="612"/>
      <c r="R12" s="613"/>
      <c r="S12" s="612"/>
      <c r="T12" s="613"/>
      <c r="U12" s="612"/>
      <c r="V12" s="613"/>
      <c r="W12" s="606"/>
      <c r="X12" s="607"/>
      <c r="Y12" s="612"/>
      <c r="Z12" s="613"/>
      <c r="AA12" s="596" t="s">
        <v>399</v>
      </c>
      <c r="AB12" s="596"/>
      <c r="AC12" s="602"/>
      <c r="AD12" s="603"/>
      <c r="AE12" s="602"/>
      <c r="AF12" s="603"/>
      <c r="AG12" s="602"/>
      <c r="AH12" s="603"/>
      <c r="AI12" s="602"/>
      <c r="AJ12" s="603"/>
      <c r="AK12" s="602"/>
      <c r="AL12" s="603"/>
      <c r="AM12" s="602"/>
      <c r="AN12" s="603"/>
      <c r="AO12" s="602"/>
      <c r="AP12" s="603"/>
      <c r="AQ12" s="55"/>
      <c r="AR12" s="602"/>
      <c r="AS12" s="603"/>
      <c r="AT12" s="617"/>
      <c r="AU12" s="618"/>
      <c r="AV12" s="618"/>
      <c r="AW12" s="618"/>
      <c r="AX12" s="619"/>
    </row>
    <row r="13" spans="1:51" ht="18.75" customHeight="1" thickBot="1" x14ac:dyDescent="0.3">
      <c r="A13" s="50"/>
      <c r="B13" s="597"/>
      <c r="C13" s="573" t="s">
        <v>377</v>
      </c>
      <c r="D13" s="573"/>
      <c r="E13" s="573"/>
      <c r="F13" s="598"/>
      <c r="G13" s="600" t="s">
        <v>350</v>
      </c>
      <c r="H13" s="601"/>
      <c r="I13" s="600" t="s">
        <v>350</v>
      </c>
      <c r="J13" s="601"/>
      <c r="K13" s="600" t="s">
        <v>350</v>
      </c>
      <c r="L13" s="601"/>
      <c r="M13" s="600" t="s">
        <v>350</v>
      </c>
      <c r="N13" s="601"/>
      <c r="O13" s="589" t="s">
        <v>348</v>
      </c>
      <c r="P13" s="589"/>
      <c r="Q13" s="600" t="s">
        <v>350</v>
      </c>
      <c r="R13" s="601"/>
      <c r="S13" s="627" t="s">
        <v>410</v>
      </c>
      <c r="T13" s="628"/>
      <c r="U13" s="627" t="s">
        <v>410</v>
      </c>
      <c r="V13" s="628"/>
      <c r="W13" s="589" t="s">
        <v>348</v>
      </c>
      <c r="X13" s="589"/>
      <c r="Y13" s="589" t="s">
        <v>348</v>
      </c>
      <c r="Z13" s="589"/>
      <c r="AA13" s="604" t="s">
        <v>66</v>
      </c>
      <c r="AB13" s="605"/>
      <c r="AC13" s="589" t="s">
        <v>400</v>
      </c>
      <c r="AD13" s="589"/>
      <c r="AE13" s="604" t="s">
        <v>66</v>
      </c>
      <c r="AF13" s="605"/>
      <c r="AG13" s="610" t="s">
        <v>351</v>
      </c>
      <c r="AH13" s="611"/>
      <c r="AI13" s="589" t="s">
        <v>400</v>
      </c>
      <c r="AJ13" s="589"/>
      <c r="AK13" s="589" t="s">
        <v>348</v>
      </c>
      <c r="AL13" s="589"/>
      <c r="AM13" s="589" t="s">
        <v>348</v>
      </c>
      <c r="AN13" s="589"/>
      <c r="AO13" s="589" t="s">
        <v>348</v>
      </c>
      <c r="AP13" s="589"/>
      <c r="AQ13" s="55"/>
      <c r="AR13" s="600" t="s">
        <v>350</v>
      </c>
      <c r="AS13" s="601"/>
      <c r="AT13" s="621" t="s">
        <v>556</v>
      </c>
      <c r="AU13" s="622"/>
      <c r="AV13" s="622"/>
      <c r="AW13" s="622"/>
      <c r="AX13" s="623"/>
    </row>
    <row r="14" spans="1:51" ht="18.75" customHeight="1" thickBot="1" x14ac:dyDescent="0.3">
      <c r="A14" s="55"/>
      <c r="B14" s="597"/>
      <c r="C14" s="573"/>
      <c r="D14" s="573"/>
      <c r="E14" s="573"/>
      <c r="F14" s="598"/>
      <c r="G14" s="602"/>
      <c r="H14" s="603"/>
      <c r="I14" s="602"/>
      <c r="J14" s="603"/>
      <c r="K14" s="602"/>
      <c r="L14" s="603"/>
      <c r="M14" s="602"/>
      <c r="N14" s="603"/>
      <c r="O14" s="596" t="s">
        <v>398</v>
      </c>
      <c r="P14" s="596"/>
      <c r="Q14" s="602"/>
      <c r="R14" s="603"/>
      <c r="S14" s="629"/>
      <c r="T14" s="630"/>
      <c r="U14" s="629"/>
      <c r="V14" s="630"/>
      <c r="W14" s="596" t="s">
        <v>404</v>
      </c>
      <c r="X14" s="596"/>
      <c r="Y14" s="596" t="s">
        <v>399</v>
      </c>
      <c r="Z14" s="596"/>
      <c r="AA14" s="606"/>
      <c r="AB14" s="607"/>
      <c r="AC14" s="596" t="s">
        <v>401</v>
      </c>
      <c r="AD14" s="596"/>
      <c r="AE14" s="606"/>
      <c r="AF14" s="607"/>
      <c r="AG14" s="612"/>
      <c r="AH14" s="613"/>
      <c r="AI14" s="596" t="s">
        <v>401</v>
      </c>
      <c r="AJ14" s="596"/>
      <c r="AK14" s="596" t="s">
        <v>399</v>
      </c>
      <c r="AL14" s="596"/>
      <c r="AM14" s="596" t="s">
        <v>399</v>
      </c>
      <c r="AN14" s="596"/>
      <c r="AO14" s="596" t="s">
        <v>398</v>
      </c>
      <c r="AP14" s="596"/>
      <c r="AQ14" s="55"/>
      <c r="AR14" s="602"/>
      <c r="AS14" s="603"/>
      <c r="AT14" s="624"/>
      <c r="AU14" s="625"/>
      <c r="AV14" s="625"/>
      <c r="AW14" s="625"/>
      <c r="AX14" s="626"/>
    </row>
    <row r="15" spans="1:51" ht="18.75" customHeight="1" thickBot="1" x14ac:dyDescent="0.3">
      <c r="A15" s="55"/>
      <c r="B15" s="597"/>
      <c r="C15" s="573" t="s">
        <v>383</v>
      </c>
      <c r="D15" s="573"/>
      <c r="E15" s="573"/>
      <c r="F15" s="598"/>
      <c r="G15" s="589"/>
      <c r="H15" s="589"/>
      <c r="I15" s="589"/>
      <c r="J15" s="589"/>
      <c r="K15" s="589"/>
      <c r="L15" s="589"/>
      <c r="M15" s="589"/>
      <c r="N15" s="589"/>
      <c r="O15" s="589" t="s">
        <v>400</v>
      </c>
      <c r="P15" s="589"/>
      <c r="Q15" s="589" t="s">
        <v>348</v>
      </c>
      <c r="R15" s="589"/>
      <c r="S15" s="589"/>
      <c r="T15" s="589"/>
      <c r="U15" s="589"/>
      <c r="V15" s="589"/>
      <c r="W15" s="600" t="s">
        <v>350</v>
      </c>
      <c r="X15" s="601"/>
      <c r="Y15" s="600" t="s">
        <v>350</v>
      </c>
      <c r="Z15" s="601"/>
      <c r="AA15" s="610" t="s">
        <v>351</v>
      </c>
      <c r="AB15" s="611"/>
      <c r="AC15" s="589"/>
      <c r="AD15" s="589"/>
      <c r="AE15" s="589" t="s">
        <v>348</v>
      </c>
      <c r="AF15" s="589"/>
      <c r="AG15" s="589" t="s">
        <v>557</v>
      </c>
      <c r="AH15" s="589"/>
      <c r="AI15" s="589"/>
      <c r="AJ15" s="589"/>
      <c r="AK15" s="610" t="s">
        <v>351</v>
      </c>
      <c r="AL15" s="611"/>
      <c r="AM15" s="589"/>
      <c r="AN15" s="589"/>
      <c r="AO15" s="589"/>
      <c r="AP15" s="589"/>
      <c r="AQ15" s="55"/>
      <c r="AR15" s="600" t="s">
        <v>350</v>
      </c>
      <c r="AS15" s="601"/>
      <c r="AT15" s="590" t="s">
        <v>558</v>
      </c>
      <c r="AU15" s="591"/>
      <c r="AV15" s="591"/>
      <c r="AW15" s="591"/>
      <c r="AX15" s="592"/>
    </row>
    <row r="16" spans="1:51" ht="18.75" customHeight="1" thickBot="1" x14ac:dyDescent="0.3">
      <c r="A16" s="55"/>
      <c r="B16" s="597"/>
      <c r="C16" s="573"/>
      <c r="D16" s="573"/>
      <c r="E16" s="573"/>
      <c r="F16" s="598"/>
      <c r="G16" s="596"/>
      <c r="H16" s="596"/>
      <c r="I16" s="596"/>
      <c r="J16" s="596"/>
      <c r="K16" s="596"/>
      <c r="L16" s="596"/>
      <c r="M16" s="596"/>
      <c r="N16" s="596"/>
      <c r="O16" s="596" t="s">
        <v>409</v>
      </c>
      <c r="P16" s="596"/>
      <c r="Q16" s="596" t="s">
        <v>399</v>
      </c>
      <c r="R16" s="596"/>
      <c r="S16" s="596"/>
      <c r="T16" s="596"/>
      <c r="U16" s="596"/>
      <c r="V16" s="596"/>
      <c r="W16" s="602"/>
      <c r="X16" s="603"/>
      <c r="Y16" s="602"/>
      <c r="Z16" s="603"/>
      <c r="AA16" s="612"/>
      <c r="AB16" s="613"/>
      <c r="AC16" s="596"/>
      <c r="AD16" s="596"/>
      <c r="AE16" s="596" t="s">
        <v>397</v>
      </c>
      <c r="AF16" s="596"/>
      <c r="AG16" s="596" t="s">
        <v>425</v>
      </c>
      <c r="AH16" s="596"/>
      <c r="AI16" s="596"/>
      <c r="AJ16" s="596"/>
      <c r="AK16" s="612"/>
      <c r="AL16" s="613"/>
      <c r="AM16" s="596"/>
      <c r="AN16" s="596"/>
      <c r="AO16" s="596"/>
      <c r="AP16" s="596"/>
      <c r="AQ16" s="55"/>
      <c r="AR16" s="602"/>
      <c r="AS16" s="603"/>
      <c r="AT16" s="593"/>
      <c r="AU16" s="594"/>
      <c r="AV16" s="594"/>
      <c r="AW16" s="594"/>
      <c r="AX16" s="595"/>
    </row>
    <row r="17" spans="1:50" ht="18.75" customHeight="1" thickBot="1" x14ac:dyDescent="0.3">
      <c r="A17" s="55"/>
      <c r="B17" s="597"/>
      <c r="C17" s="573" t="s">
        <v>380</v>
      </c>
      <c r="D17" s="573"/>
      <c r="E17" s="573"/>
      <c r="F17" s="598"/>
      <c r="G17" s="589"/>
      <c r="H17" s="589"/>
      <c r="I17" s="589"/>
      <c r="J17" s="589"/>
      <c r="K17" s="589"/>
      <c r="L17" s="589"/>
      <c r="M17" s="589" t="s">
        <v>400</v>
      </c>
      <c r="N17" s="589"/>
      <c r="O17" s="604" t="s">
        <v>66</v>
      </c>
      <c r="P17" s="605"/>
      <c r="Q17" s="589" t="s">
        <v>400</v>
      </c>
      <c r="R17" s="589"/>
      <c r="S17" s="600" t="s">
        <v>350</v>
      </c>
      <c r="T17" s="601"/>
      <c r="U17" s="589" t="s">
        <v>400</v>
      </c>
      <c r="V17" s="589"/>
      <c r="W17" s="610" t="s">
        <v>351</v>
      </c>
      <c r="X17" s="611"/>
      <c r="Y17" s="604" t="s">
        <v>66</v>
      </c>
      <c r="Z17" s="605"/>
      <c r="AA17" s="589" t="s">
        <v>348</v>
      </c>
      <c r="AB17" s="589"/>
      <c r="AC17" s="627" t="s">
        <v>410</v>
      </c>
      <c r="AD17" s="628"/>
      <c r="AE17" s="589"/>
      <c r="AF17" s="589"/>
      <c r="AG17" s="589" t="s">
        <v>557</v>
      </c>
      <c r="AH17" s="589"/>
      <c r="AI17" s="589" t="s">
        <v>348</v>
      </c>
      <c r="AJ17" s="589"/>
      <c r="AK17" s="589"/>
      <c r="AL17" s="589"/>
      <c r="AM17" s="589"/>
      <c r="AN17" s="589"/>
      <c r="AO17" s="589"/>
      <c r="AP17" s="589"/>
      <c r="AQ17" s="55"/>
      <c r="AR17" s="600" t="s">
        <v>350</v>
      </c>
      <c r="AS17" s="601"/>
      <c r="AT17" s="590" t="s">
        <v>85</v>
      </c>
      <c r="AU17" s="591"/>
      <c r="AV17" s="591"/>
      <c r="AW17" s="591"/>
      <c r="AX17" s="592"/>
    </row>
    <row r="18" spans="1:50" ht="18.75" customHeight="1" thickBot="1" x14ac:dyDescent="0.3">
      <c r="A18" s="55"/>
      <c r="B18" s="597"/>
      <c r="C18" s="573"/>
      <c r="D18" s="573"/>
      <c r="E18" s="573"/>
      <c r="F18" s="598"/>
      <c r="G18" s="596"/>
      <c r="H18" s="596"/>
      <c r="I18" s="596"/>
      <c r="J18" s="596"/>
      <c r="K18" s="596"/>
      <c r="L18" s="596"/>
      <c r="M18" s="596" t="s">
        <v>401</v>
      </c>
      <c r="N18" s="596"/>
      <c r="O18" s="606"/>
      <c r="P18" s="607"/>
      <c r="Q18" s="596" t="s">
        <v>415</v>
      </c>
      <c r="R18" s="596"/>
      <c r="S18" s="602"/>
      <c r="T18" s="603"/>
      <c r="U18" s="596" t="s">
        <v>401</v>
      </c>
      <c r="V18" s="596"/>
      <c r="W18" s="612"/>
      <c r="X18" s="613"/>
      <c r="Y18" s="606"/>
      <c r="Z18" s="607"/>
      <c r="AA18" s="596" t="s">
        <v>397</v>
      </c>
      <c r="AB18" s="596"/>
      <c r="AC18" s="629"/>
      <c r="AD18" s="630"/>
      <c r="AE18" s="596"/>
      <c r="AF18" s="596"/>
      <c r="AG18" s="596" t="s">
        <v>408</v>
      </c>
      <c r="AH18" s="596"/>
      <c r="AI18" s="596" t="s">
        <v>398</v>
      </c>
      <c r="AJ18" s="596"/>
      <c r="AK18" s="596"/>
      <c r="AL18" s="596"/>
      <c r="AM18" s="596"/>
      <c r="AN18" s="596"/>
      <c r="AO18" s="596"/>
      <c r="AP18" s="596"/>
      <c r="AQ18" s="55"/>
      <c r="AR18" s="602"/>
      <c r="AS18" s="603"/>
      <c r="AT18" s="593"/>
      <c r="AU18" s="594"/>
      <c r="AV18" s="594"/>
      <c r="AW18" s="594"/>
      <c r="AX18" s="595"/>
    </row>
    <row r="19" spans="1:50" ht="18.75" customHeight="1" thickBot="1" x14ac:dyDescent="0.3">
      <c r="A19" s="55"/>
      <c r="B19" s="597"/>
      <c r="C19" s="573" t="s">
        <v>379</v>
      </c>
      <c r="D19" s="573"/>
      <c r="E19" s="573"/>
      <c r="F19" s="598"/>
      <c r="G19" s="589"/>
      <c r="H19" s="589"/>
      <c r="I19" s="589"/>
      <c r="J19" s="589"/>
      <c r="K19" s="589"/>
      <c r="L19" s="589"/>
      <c r="M19" s="589" t="s">
        <v>348</v>
      </c>
      <c r="N19" s="589"/>
      <c r="O19" s="589" t="s">
        <v>406</v>
      </c>
      <c r="P19" s="589"/>
      <c r="Q19" s="589" t="s">
        <v>400</v>
      </c>
      <c r="R19" s="589"/>
      <c r="S19" s="589"/>
      <c r="T19" s="589"/>
      <c r="U19" s="589"/>
      <c r="V19" s="589"/>
      <c r="W19" s="589" t="s">
        <v>348</v>
      </c>
      <c r="X19" s="589"/>
      <c r="Y19" s="589" t="s">
        <v>400</v>
      </c>
      <c r="Z19" s="589"/>
      <c r="AA19" s="600" t="s">
        <v>350</v>
      </c>
      <c r="AB19" s="601"/>
      <c r="AC19" s="610" t="s">
        <v>351</v>
      </c>
      <c r="AD19" s="611"/>
      <c r="AE19" s="589" t="s">
        <v>400</v>
      </c>
      <c r="AF19" s="589"/>
      <c r="AG19" s="604" t="s">
        <v>66</v>
      </c>
      <c r="AH19" s="605"/>
      <c r="AI19" s="604" t="s">
        <v>66</v>
      </c>
      <c r="AJ19" s="605"/>
      <c r="AK19" s="604" t="s">
        <v>66</v>
      </c>
      <c r="AL19" s="605"/>
      <c r="AM19" s="608"/>
      <c r="AN19" s="609"/>
      <c r="AO19" s="604" t="s">
        <v>66</v>
      </c>
      <c r="AP19" s="605"/>
      <c r="AQ19" s="55"/>
      <c r="AR19" s="600" t="s">
        <v>350</v>
      </c>
      <c r="AS19" s="601"/>
      <c r="AT19" s="590" t="s">
        <v>83</v>
      </c>
      <c r="AU19" s="591"/>
      <c r="AV19" s="591"/>
      <c r="AW19" s="591"/>
      <c r="AX19" s="592"/>
    </row>
    <row r="20" spans="1:50" ht="18.75" customHeight="1" thickBot="1" x14ac:dyDescent="0.3">
      <c r="A20" s="55"/>
      <c r="B20" s="597"/>
      <c r="C20" s="573"/>
      <c r="D20" s="573"/>
      <c r="E20" s="573"/>
      <c r="F20" s="598"/>
      <c r="G20" s="596"/>
      <c r="H20" s="596"/>
      <c r="I20" s="596"/>
      <c r="J20" s="596"/>
      <c r="K20" s="596"/>
      <c r="L20" s="596"/>
      <c r="M20" s="596" t="s">
        <v>398</v>
      </c>
      <c r="N20" s="596"/>
      <c r="O20" s="596" t="s">
        <v>407</v>
      </c>
      <c r="P20" s="596"/>
      <c r="Q20" s="596" t="s">
        <v>414</v>
      </c>
      <c r="R20" s="596"/>
      <c r="S20" s="596"/>
      <c r="T20" s="596"/>
      <c r="U20" s="596"/>
      <c r="V20" s="596"/>
      <c r="W20" s="596" t="s">
        <v>397</v>
      </c>
      <c r="X20" s="596"/>
      <c r="Y20" s="596" t="s">
        <v>401</v>
      </c>
      <c r="Z20" s="596"/>
      <c r="AA20" s="602"/>
      <c r="AB20" s="603"/>
      <c r="AC20" s="612"/>
      <c r="AD20" s="613"/>
      <c r="AE20" s="596" t="s">
        <v>401</v>
      </c>
      <c r="AF20" s="596"/>
      <c r="AG20" s="606"/>
      <c r="AH20" s="607"/>
      <c r="AI20" s="606"/>
      <c r="AJ20" s="607"/>
      <c r="AK20" s="606"/>
      <c r="AL20" s="607"/>
      <c r="AM20" s="587"/>
      <c r="AN20" s="588"/>
      <c r="AO20" s="606"/>
      <c r="AP20" s="607"/>
      <c r="AQ20" s="55"/>
      <c r="AR20" s="602"/>
      <c r="AS20" s="603"/>
      <c r="AT20" s="593"/>
      <c r="AU20" s="594"/>
      <c r="AV20" s="594"/>
      <c r="AW20" s="594"/>
      <c r="AX20" s="595"/>
    </row>
    <row r="21" spans="1:50" ht="18.75" customHeight="1" thickBot="1" x14ac:dyDescent="0.3">
      <c r="A21" s="55"/>
      <c r="B21" s="597"/>
      <c r="C21" s="573" t="s">
        <v>382</v>
      </c>
      <c r="D21" s="573"/>
      <c r="E21" s="573"/>
      <c r="F21" s="598"/>
      <c r="G21" s="589"/>
      <c r="H21" s="589"/>
      <c r="I21" s="589"/>
      <c r="J21" s="589"/>
      <c r="K21" s="589"/>
      <c r="L21" s="589"/>
      <c r="M21" s="589"/>
      <c r="N21" s="589"/>
      <c r="O21" s="589"/>
      <c r="P21" s="589"/>
      <c r="Q21" s="589"/>
      <c r="R21" s="589"/>
      <c r="S21" s="589"/>
      <c r="T21" s="589"/>
      <c r="U21" s="600" t="s">
        <v>350</v>
      </c>
      <c r="V21" s="601"/>
      <c r="W21" s="589" t="s">
        <v>406</v>
      </c>
      <c r="X21" s="589"/>
      <c r="Y21" s="589" t="s">
        <v>348</v>
      </c>
      <c r="Z21" s="589"/>
      <c r="AA21" s="589" t="s">
        <v>400</v>
      </c>
      <c r="AB21" s="589"/>
      <c r="AC21" s="589" t="s">
        <v>321</v>
      </c>
      <c r="AD21" s="589"/>
      <c r="AE21" s="589" t="s">
        <v>559</v>
      </c>
      <c r="AF21" s="589"/>
      <c r="AG21" s="589" t="s">
        <v>348</v>
      </c>
      <c r="AH21" s="589"/>
      <c r="AI21" s="589"/>
      <c r="AJ21" s="589"/>
      <c r="AK21" s="589"/>
      <c r="AL21" s="589"/>
      <c r="AM21" s="589"/>
      <c r="AN21" s="589"/>
      <c r="AO21" s="589"/>
      <c r="AP21" s="589"/>
      <c r="AQ21" s="55"/>
      <c r="AR21" s="600" t="s">
        <v>350</v>
      </c>
      <c r="AS21" s="601"/>
      <c r="AT21" s="590" t="s">
        <v>131</v>
      </c>
      <c r="AU21" s="591"/>
      <c r="AV21" s="591"/>
      <c r="AW21" s="591"/>
      <c r="AX21" s="592"/>
    </row>
    <row r="22" spans="1:50" ht="18.75" customHeight="1" thickBot="1" x14ac:dyDescent="0.3">
      <c r="A22" s="55"/>
      <c r="B22" s="597"/>
      <c r="C22" s="573"/>
      <c r="D22" s="573"/>
      <c r="E22" s="573"/>
      <c r="F22" s="598"/>
      <c r="G22" s="596"/>
      <c r="H22" s="596"/>
      <c r="I22" s="596"/>
      <c r="J22" s="596"/>
      <c r="K22" s="596"/>
      <c r="L22" s="596"/>
      <c r="M22" s="596"/>
      <c r="N22" s="596"/>
      <c r="O22" s="596"/>
      <c r="P22" s="596"/>
      <c r="Q22" s="596"/>
      <c r="R22" s="596"/>
      <c r="S22" s="596"/>
      <c r="T22" s="596"/>
      <c r="U22" s="602"/>
      <c r="V22" s="603"/>
      <c r="W22" s="596" t="s">
        <v>403</v>
      </c>
      <c r="X22" s="596"/>
      <c r="Y22" s="596" t="s">
        <v>404</v>
      </c>
      <c r="Z22" s="596"/>
      <c r="AA22" s="596" t="s">
        <v>402</v>
      </c>
      <c r="AB22" s="596"/>
      <c r="AC22" s="596" t="s">
        <v>418</v>
      </c>
      <c r="AD22" s="596"/>
      <c r="AE22" s="596" t="s">
        <v>413</v>
      </c>
      <c r="AF22" s="596"/>
      <c r="AG22" s="596" t="s">
        <v>398</v>
      </c>
      <c r="AH22" s="596"/>
      <c r="AI22" s="596"/>
      <c r="AJ22" s="596"/>
      <c r="AK22" s="596"/>
      <c r="AL22" s="596"/>
      <c r="AM22" s="596"/>
      <c r="AN22" s="596"/>
      <c r="AO22" s="596"/>
      <c r="AP22" s="596"/>
      <c r="AQ22" s="55"/>
      <c r="AR22" s="602"/>
      <c r="AS22" s="603"/>
      <c r="AT22" s="593"/>
      <c r="AU22" s="594"/>
      <c r="AV22" s="594"/>
      <c r="AW22" s="594"/>
      <c r="AX22" s="595"/>
    </row>
    <row r="23" spans="1:50" ht="18.75" customHeight="1" thickBot="1" x14ac:dyDescent="0.3">
      <c r="A23" s="55"/>
      <c r="B23" s="597"/>
      <c r="C23" s="573" t="s">
        <v>387</v>
      </c>
      <c r="D23" s="573"/>
      <c r="E23" s="573"/>
      <c r="F23" s="598"/>
      <c r="G23" s="589"/>
      <c r="H23" s="589"/>
      <c r="I23" s="589"/>
      <c r="J23" s="589"/>
      <c r="K23" s="589"/>
      <c r="L23" s="589"/>
      <c r="M23" s="610" t="s">
        <v>351</v>
      </c>
      <c r="N23" s="611"/>
      <c r="O23" s="627" t="s">
        <v>410</v>
      </c>
      <c r="P23" s="628"/>
      <c r="Q23" s="604" t="s">
        <v>66</v>
      </c>
      <c r="R23" s="605"/>
      <c r="S23" s="589"/>
      <c r="T23" s="589"/>
      <c r="U23" s="589"/>
      <c r="V23" s="589"/>
      <c r="W23" s="589"/>
      <c r="X23" s="589"/>
      <c r="Y23" s="589" t="s">
        <v>68</v>
      </c>
      <c r="Z23" s="589"/>
      <c r="AA23" s="589"/>
      <c r="AB23" s="589"/>
      <c r="AC23" s="589"/>
      <c r="AD23" s="589"/>
      <c r="AE23" s="610" t="s">
        <v>351</v>
      </c>
      <c r="AF23" s="611"/>
      <c r="AG23" s="589"/>
      <c r="AH23" s="589"/>
      <c r="AI23" s="589"/>
      <c r="AJ23" s="589"/>
      <c r="AK23" s="589"/>
      <c r="AL23" s="589"/>
      <c r="AM23" s="589"/>
      <c r="AN23" s="589"/>
      <c r="AO23" s="589"/>
      <c r="AP23" s="589"/>
      <c r="AQ23" s="55"/>
      <c r="AR23" s="610" t="s">
        <v>351</v>
      </c>
      <c r="AS23" s="611"/>
      <c r="AT23" s="614" t="s">
        <v>560</v>
      </c>
      <c r="AU23" s="615"/>
      <c r="AV23" s="615"/>
      <c r="AW23" s="615"/>
      <c r="AX23" s="616"/>
    </row>
    <row r="24" spans="1:50" ht="18.75" customHeight="1" thickBot="1" x14ac:dyDescent="0.3">
      <c r="A24" s="55"/>
      <c r="B24" s="597"/>
      <c r="C24" s="573"/>
      <c r="D24" s="573"/>
      <c r="E24" s="573"/>
      <c r="F24" s="598"/>
      <c r="G24" s="596"/>
      <c r="H24" s="596"/>
      <c r="I24" s="596"/>
      <c r="J24" s="596"/>
      <c r="K24" s="596"/>
      <c r="L24" s="596"/>
      <c r="M24" s="612"/>
      <c r="N24" s="613"/>
      <c r="O24" s="629"/>
      <c r="P24" s="630"/>
      <c r="Q24" s="606"/>
      <c r="R24" s="607"/>
      <c r="S24" s="596"/>
      <c r="T24" s="596"/>
      <c r="U24" s="596"/>
      <c r="V24" s="596"/>
      <c r="W24" s="596"/>
      <c r="X24" s="596"/>
      <c r="Y24" s="596" t="s">
        <v>420</v>
      </c>
      <c r="Z24" s="596"/>
      <c r="AA24" s="596"/>
      <c r="AB24" s="596"/>
      <c r="AC24" s="596"/>
      <c r="AD24" s="596"/>
      <c r="AE24" s="612"/>
      <c r="AF24" s="613"/>
      <c r="AG24" s="596"/>
      <c r="AH24" s="596"/>
      <c r="AI24" s="596"/>
      <c r="AJ24" s="596"/>
      <c r="AK24" s="596"/>
      <c r="AL24" s="596"/>
      <c r="AM24" s="596"/>
      <c r="AN24" s="596"/>
      <c r="AO24" s="596"/>
      <c r="AP24" s="596"/>
      <c r="AQ24" s="55"/>
      <c r="AR24" s="612"/>
      <c r="AS24" s="613"/>
      <c r="AT24" s="617"/>
      <c r="AU24" s="618"/>
      <c r="AV24" s="618"/>
      <c r="AW24" s="618"/>
      <c r="AX24" s="619"/>
    </row>
    <row r="25" spans="1:50" ht="18.75" customHeight="1" thickBot="1" x14ac:dyDescent="0.3">
      <c r="A25" s="55"/>
      <c r="B25" s="597"/>
      <c r="C25" s="573" t="s">
        <v>392</v>
      </c>
      <c r="D25" s="573"/>
      <c r="E25" s="573"/>
      <c r="F25" s="598"/>
      <c r="G25" s="589"/>
      <c r="H25" s="589"/>
      <c r="I25" s="589"/>
      <c r="J25" s="589"/>
      <c r="K25" s="589"/>
      <c r="L25" s="589"/>
      <c r="M25" s="589" t="s">
        <v>348</v>
      </c>
      <c r="N25" s="589"/>
      <c r="O25" s="589"/>
      <c r="P25" s="589"/>
      <c r="Q25" s="589" t="s">
        <v>400</v>
      </c>
      <c r="R25" s="589"/>
      <c r="S25" s="589"/>
      <c r="T25" s="589"/>
      <c r="U25" s="589"/>
      <c r="V25" s="589"/>
      <c r="W25" s="589"/>
      <c r="X25" s="589"/>
      <c r="Y25" s="589"/>
      <c r="Z25" s="589"/>
      <c r="AA25" s="589"/>
      <c r="AB25" s="589"/>
      <c r="AC25" s="589"/>
      <c r="AD25" s="589"/>
      <c r="AE25" s="589"/>
      <c r="AF25" s="589"/>
      <c r="AG25" s="589" t="s">
        <v>557</v>
      </c>
      <c r="AH25" s="589"/>
      <c r="AI25" s="589"/>
      <c r="AJ25" s="589"/>
      <c r="AK25" s="589" t="s">
        <v>557</v>
      </c>
      <c r="AL25" s="589"/>
      <c r="AM25" s="589"/>
      <c r="AN25" s="589"/>
      <c r="AO25" s="589"/>
      <c r="AP25" s="589"/>
      <c r="AQ25" s="55"/>
      <c r="AR25" s="589" t="s">
        <v>348</v>
      </c>
      <c r="AS25" s="589"/>
      <c r="AT25" s="590" t="s">
        <v>117</v>
      </c>
      <c r="AU25" s="591"/>
      <c r="AV25" s="591"/>
      <c r="AW25" s="591"/>
      <c r="AX25" s="592"/>
    </row>
    <row r="26" spans="1:50" ht="18.75" customHeight="1" thickBot="1" x14ac:dyDescent="0.3">
      <c r="A26" s="55"/>
      <c r="B26" s="597"/>
      <c r="C26" s="573"/>
      <c r="D26" s="573"/>
      <c r="E26" s="573"/>
      <c r="F26" s="598"/>
      <c r="G26" s="596"/>
      <c r="H26" s="596"/>
      <c r="I26" s="596"/>
      <c r="J26" s="596"/>
      <c r="K26" s="596"/>
      <c r="L26" s="596"/>
      <c r="M26" s="596" t="s">
        <v>399</v>
      </c>
      <c r="N26" s="596"/>
      <c r="O26" s="596"/>
      <c r="P26" s="596"/>
      <c r="Q26" s="596" t="s">
        <v>401</v>
      </c>
      <c r="R26" s="596"/>
      <c r="S26" s="596"/>
      <c r="T26" s="596"/>
      <c r="U26" s="596"/>
      <c r="V26" s="596"/>
      <c r="W26" s="596"/>
      <c r="X26" s="596"/>
      <c r="Y26" s="596"/>
      <c r="Z26" s="596"/>
      <c r="AA26" s="596"/>
      <c r="AB26" s="596"/>
      <c r="AC26" s="596"/>
      <c r="AD26" s="596"/>
      <c r="AE26" s="596"/>
      <c r="AF26" s="596"/>
      <c r="AG26" s="596" t="s">
        <v>429</v>
      </c>
      <c r="AH26" s="596"/>
      <c r="AI26" s="596"/>
      <c r="AJ26" s="596"/>
      <c r="AK26" s="596" t="s">
        <v>408</v>
      </c>
      <c r="AL26" s="596"/>
      <c r="AM26" s="596"/>
      <c r="AN26" s="596"/>
      <c r="AO26" s="596"/>
      <c r="AP26" s="596"/>
      <c r="AQ26" s="55"/>
      <c r="AR26" s="596" t="s">
        <v>399</v>
      </c>
      <c r="AS26" s="596"/>
      <c r="AT26" s="593"/>
      <c r="AU26" s="594"/>
      <c r="AV26" s="594"/>
      <c r="AW26" s="594"/>
      <c r="AX26" s="595"/>
    </row>
    <row r="27" spans="1:50" ht="18.75" customHeight="1" thickBot="1" x14ac:dyDescent="0.3">
      <c r="A27" s="55"/>
      <c r="B27" s="597"/>
      <c r="C27" s="573" t="s">
        <v>381</v>
      </c>
      <c r="D27" s="573"/>
      <c r="E27" s="573"/>
      <c r="F27" s="598"/>
      <c r="G27" s="589"/>
      <c r="H27" s="589"/>
      <c r="I27" s="589"/>
      <c r="J27" s="589"/>
      <c r="K27" s="589" t="s">
        <v>348</v>
      </c>
      <c r="L27" s="589"/>
      <c r="M27" s="589" t="s">
        <v>348</v>
      </c>
      <c r="N27" s="589"/>
      <c r="O27" s="589" t="s">
        <v>406</v>
      </c>
      <c r="P27" s="589"/>
      <c r="Q27" s="589"/>
      <c r="R27" s="589"/>
      <c r="S27" s="589" t="s">
        <v>406</v>
      </c>
      <c r="T27" s="589"/>
      <c r="U27" s="589"/>
      <c r="V27" s="589"/>
      <c r="W27" s="589" t="s">
        <v>406</v>
      </c>
      <c r="X27" s="589"/>
      <c r="Y27" s="589" t="s">
        <v>68</v>
      </c>
      <c r="Z27" s="589"/>
      <c r="AA27" s="589"/>
      <c r="AB27" s="589"/>
      <c r="AC27" s="589" t="s">
        <v>406</v>
      </c>
      <c r="AD27" s="589"/>
      <c r="AE27" s="589" t="s">
        <v>559</v>
      </c>
      <c r="AF27" s="589"/>
      <c r="AG27" s="589"/>
      <c r="AH27" s="589"/>
      <c r="AI27" s="589" t="s">
        <v>557</v>
      </c>
      <c r="AJ27" s="589"/>
      <c r="AK27" s="589" t="s">
        <v>559</v>
      </c>
      <c r="AL27" s="589"/>
      <c r="AM27" s="589" t="s">
        <v>557</v>
      </c>
      <c r="AN27" s="589"/>
      <c r="AO27" s="589" t="s">
        <v>557</v>
      </c>
      <c r="AP27" s="589"/>
      <c r="AQ27" s="55"/>
      <c r="AR27" s="589" t="s">
        <v>348</v>
      </c>
      <c r="AS27" s="589"/>
      <c r="AT27" s="614" t="s">
        <v>561</v>
      </c>
      <c r="AU27" s="615"/>
      <c r="AV27" s="615"/>
      <c r="AW27" s="615"/>
      <c r="AX27" s="616"/>
    </row>
    <row r="28" spans="1:50" ht="18.75" customHeight="1" thickBot="1" x14ac:dyDescent="0.3">
      <c r="A28" s="55"/>
      <c r="B28" s="597"/>
      <c r="C28" s="573"/>
      <c r="D28" s="573"/>
      <c r="E28" s="573"/>
      <c r="F28" s="598"/>
      <c r="G28" s="596"/>
      <c r="H28" s="596"/>
      <c r="I28" s="596"/>
      <c r="J28" s="596"/>
      <c r="K28" s="596" t="s">
        <v>397</v>
      </c>
      <c r="L28" s="596"/>
      <c r="M28" s="596" t="s">
        <v>397</v>
      </c>
      <c r="N28" s="596"/>
      <c r="O28" s="596" t="s">
        <v>408</v>
      </c>
      <c r="P28" s="596"/>
      <c r="Q28" s="596"/>
      <c r="R28" s="596"/>
      <c r="S28" s="596" t="s">
        <v>417</v>
      </c>
      <c r="T28" s="596"/>
      <c r="U28" s="596"/>
      <c r="V28" s="596"/>
      <c r="W28" s="596" t="s">
        <v>407</v>
      </c>
      <c r="X28" s="596"/>
      <c r="Y28" s="596" t="s">
        <v>418</v>
      </c>
      <c r="Z28" s="596"/>
      <c r="AA28" s="596"/>
      <c r="AB28" s="596"/>
      <c r="AC28" s="596" t="s">
        <v>419</v>
      </c>
      <c r="AD28" s="596"/>
      <c r="AE28" s="596" t="s">
        <v>405</v>
      </c>
      <c r="AF28" s="596"/>
      <c r="AG28" s="596"/>
      <c r="AH28" s="596"/>
      <c r="AI28" s="596" t="s">
        <v>563</v>
      </c>
      <c r="AJ28" s="596"/>
      <c r="AK28" s="596" t="s">
        <v>413</v>
      </c>
      <c r="AL28" s="596"/>
      <c r="AM28" s="596" t="s">
        <v>407</v>
      </c>
      <c r="AN28" s="596"/>
      <c r="AO28" s="596" t="s">
        <v>417</v>
      </c>
      <c r="AP28" s="596"/>
      <c r="AQ28" s="55"/>
      <c r="AR28" s="596" t="s">
        <v>397</v>
      </c>
      <c r="AS28" s="596"/>
      <c r="AT28" s="617"/>
      <c r="AU28" s="618"/>
      <c r="AV28" s="618"/>
      <c r="AW28" s="618"/>
      <c r="AX28" s="619"/>
    </row>
    <row r="29" spans="1:50" ht="18.75" customHeight="1" thickBot="1" x14ac:dyDescent="0.3">
      <c r="A29" s="55"/>
      <c r="B29" s="597"/>
      <c r="C29" s="573" t="s">
        <v>389</v>
      </c>
      <c r="D29" s="573"/>
      <c r="E29" s="573"/>
      <c r="F29" s="598"/>
      <c r="G29" s="589"/>
      <c r="H29" s="589"/>
      <c r="I29" s="589"/>
      <c r="J29" s="589"/>
      <c r="K29" s="589" t="s">
        <v>348</v>
      </c>
      <c r="L29" s="589"/>
      <c r="M29" s="589" t="s">
        <v>68</v>
      </c>
      <c r="N29" s="589"/>
      <c r="O29" s="589"/>
      <c r="P29" s="589"/>
      <c r="Q29" s="589"/>
      <c r="R29" s="589"/>
      <c r="S29" s="589"/>
      <c r="T29" s="589"/>
      <c r="U29" s="589"/>
      <c r="V29" s="589"/>
      <c r="W29" s="589" t="s">
        <v>406</v>
      </c>
      <c r="X29" s="589"/>
      <c r="Y29" s="589" t="s">
        <v>68</v>
      </c>
      <c r="Z29" s="589"/>
      <c r="AA29" s="589" t="s">
        <v>557</v>
      </c>
      <c r="AB29" s="589"/>
      <c r="AC29" s="589" t="s">
        <v>406</v>
      </c>
      <c r="AD29" s="589"/>
      <c r="AE29" s="589"/>
      <c r="AF29" s="589"/>
      <c r="AG29" s="589"/>
      <c r="AH29" s="589"/>
      <c r="AI29" s="589"/>
      <c r="AJ29" s="589"/>
      <c r="AK29" s="589"/>
      <c r="AL29" s="589"/>
      <c r="AM29" s="589"/>
      <c r="AN29" s="589"/>
      <c r="AO29" s="589"/>
      <c r="AP29" s="589"/>
      <c r="AQ29" s="55"/>
      <c r="AR29" s="589" t="s">
        <v>348</v>
      </c>
      <c r="AS29" s="589"/>
      <c r="AT29" s="590" t="s">
        <v>63</v>
      </c>
      <c r="AU29" s="591"/>
      <c r="AV29" s="591"/>
      <c r="AW29" s="591"/>
      <c r="AX29" s="592"/>
    </row>
    <row r="30" spans="1:50" ht="18.75" customHeight="1" thickBot="1" x14ac:dyDescent="0.3">
      <c r="A30" s="55"/>
      <c r="B30" s="597"/>
      <c r="C30" s="573"/>
      <c r="D30" s="573"/>
      <c r="E30" s="573"/>
      <c r="F30" s="598"/>
      <c r="G30" s="596"/>
      <c r="H30" s="596"/>
      <c r="I30" s="596"/>
      <c r="J30" s="596"/>
      <c r="K30" s="596" t="s">
        <v>398</v>
      </c>
      <c r="L30" s="596"/>
      <c r="M30" s="596" t="s">
        <v>403</v>
      </c>
      <c r="N30" s="596"/>
      <c r="O30" s="596"/>
      <c r="P30" s="596"/>
      <c r="Q30" s="596"/>
      <c r="R30" s="596"/>
      <c r="S30" s="596"/>
      <c r="T30" s="596"/>
      <c r="U30" s="596"/>
      <c r="V30" s="596"/>
      <c r="W30" s="596" t="s">
        <v>463</v>
      </c>
      <c r="X30" s="596"/>
      <c r="Y30" s="596" t="s">
        <v>408</v>
      </c>
      <c r="Z30" s="596"/>
      <c r="AA30" s="596" t="s">
        <v>417</v>
      </c>
      <c r="AB30" s="596"/>
      <c r="AC30" s="596" t="s">
        <v>425</v>
      </c>
      <c r="AD30" s="596"/>
      <c r="AE30" s="596"/>
      <c r="AF30" s="596"/>
      <c r="AG30" s="596"/>
      <c r="AH30" s="596"/>
      <c r="AI30" s="596"/>
      <c r="AJ30" s="596"/>
      <c r="AK30" s="596"/>
      <c r="AL30" s="596"/>
      <c r="AM30" s="596"/>
      <c r="AN30" s="596"/>
      <c r="AO30" s="596"/>
      <c r="AP30" s="596"/>
      <c r="AQ30" s="55"/>
      <c r="AR30" s="596" t="s">
        <v>398</v>
      </c>
      <c r="AS30" s="596"/>
      <c r="AT30" s="593"/>
      <c r="AU30" s="594"/>
      <c r="AV30" s="594"/>
      <c r="AW30" s="594"/>
      <c r="AX30" s="595"/>
    </row>
    <row r="31" spans="1:50" ht="18.75" customHeight="1" thickBot="1" x14ac:dyDescent="0.3">
      <c r="A31" s="55"/>
      <c r="B31" s="597"/>
      <c r="C31" s="573" t="s">
        <v>555</v>
      </c>
      <c r="D31" s="573"/>
      <c r="E31" s="573"/>
      <c r="F31" s="598"/>
      <c r="G31" s="589"/>
      <c r="H31" s="589"/>
      <c r="I31" s="589"/>
      <c r="J31" s="589"/>
      <c r="K31" s="589"/>
      <c r="L31" s="589"/>
      <c r="M31" s="589" t="s">
        <v>348</v>
      </c>
      <c r="N31" s="589"/>
      <c r="O31" s="589" t="s">
        <v>348</v>
      </c>
      <c r="P31" s="589"/>
      <c r="Q31" s="589" t="s">
        <v>348</v>
      </c>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89"/>
      <c r="AQ31" s="55"/>
      <c r="AR31" s="589" t="s">
        <v>348</v>
      </c>
      <c r="AS31" s="589"/>
      <c r="AT31" s="614" t="s">
        <v>562</v>
      </c>
      <c r="AU31" s="615"/>
      <c r="AV31" s="615"/>
      <c r="AW31" s="615"/>
      <c r="AX31" s="616"/>
    </row>
    <row r="32" spans="1:50" ht="18.75" customHeight="1" thickBot="1" x14ac:dyDescent="0.3">
      <c r="A32" s="55"/>
      <c r="B32" s="597"/>
      <c r="C32" s="573"/>
      <c r="D32" s="573"/>
      <c r="E32" s="573"/>
      <c r="F32" s="598"/>
      <c r="G32" s="596"/>
      <c r="H32" s="596"/>
      <c r="I32" s="596"/>
      <c r="J32" s="596"/>
      <c r="K32" s="596"/>
      <c r="L32" s="596"/>
      <c r="M32" s="596" t="s">
        <v>404</v>
      </c>
      <c r="N32" s="596"/>
      <c r="O32" s="596" t="s">
        <v>404</v>
      </c>
      <c r="P32" s="596"/>
      <c r="Q32" s="596" t="s">
        <v>404</v>
      </c>
      <c r="R32" s="596"/>
      <c r="S32" s="596"/>
      <c r="T32" s="596"/>
      <c r="U32" s="596"/>
      <c r="V32" s="596"/>
      <c r="W32" s="596"/>
      <c r="X32" s="596"/>
      <c r="Y32" s="596"/>
      <c r="Z32" s="596"/>
      <c r="AA32" s="596"/>
      <c r="AB32" s="596"/>
      <c r="AC32" s="596"/>
      <c r="AD32" s="596"/>
      <c r="AE32" s="596"/>
      <c r="AF32" s="596"/>
      <c r="AG32" s="596"/>
      <c r="AH32" s="596"/>
      <c r="AI32" s="596"/>
      <c r="AJ32" s="596"/>
      <c r="AK32" s="596"/>
      <c r="AL32" s="596"/>
      <c r="AM32" s="596"/>
      <c r="AN32" s="596"/>
      <c r="AO32" s="596"/>
      <c r="AP32" s="596"/>
      <c r="AQ32" s="55"/>
      <c r="AR32" s="596" t="s">
        <v>404</v>
      </c>
      <c r="AS32" s="596"/>
      <c r="AT32" s="617"/>
      <c r="AU32" s="618"/>
      <c r="AV32" s="618"/>
      <c r="AW32" s="618"/>
      <c r="AX32" s="619"/>
    </row>
    <row r="33" spans="1:50" ht="18.75" customHeight="1" thickBot="1" x14ac:dyDescent="0.3">
      <c r="A33" s="55"/>
      <c r="B33" s="597"/>
      <c r="C33" s="573" t="s">
        <v>394</v>
      </c>
      <c r="D33" s="573"/>
      <c r="E33" s="573"/>
      <c r="F33" s="598"/>
      <c r="G33" s="589"/>
      <c r="H33" s="589"/>
      <c r="I33" s="589"/>
      <c r="J33" s="589"/>
      <c r="K33" s="589"/>
      <c r="L33" s="589"/>
      <c r="M33" s="589"/>
      <c r="N33" s="589"/>
      <c r="O33" s="589"/>
      <c r="P33" s="589"/>
      <c r="Q33" s="589" t="s">
        <v>400</v>
      </c>
      <c r="R33" s="589"/>
      <c r="S33" s="589"/>
      <c r="T33" s="589"/>
      <c r="U33" s="589"/>
      <c r="V33" s="589"/>
      <c r="W33" s="589"/>
      <c r="X33" s="589"/>
      <c r="Y33" s="589"/>
      <c r="Z33" s="589"/>
      <c r="AA33" s="589"/>
      <c r="AB33" s="589"/>
      <c r="AC33" s="589"/>
      <c r="AD33" s="589"/>
      <c r="AE33" s="589"/>
      <c r="AF33" s="589"/>
      <c r="AG33" s="589"/>
      <c r="AH33" s="589"/>
      <c r="AI33" s="589"/>
      <c r="AJ33" s="589"/>
      <c r="AK33" s="589"/>
      <c r="AL33" s="589"/>
      <c r="AM33" s="589"/>
      <c r="AN33" s="589"/>
      <c r="AO33" s="589"/>
      <c r="AP33" s="589"/>
      <c r="AQ33" s="55"/>
      <c r="AR33" s="589" t="s">
        <v>400</v>
      </c>
      <c r="AS33" s="589"/>
      <c r="AT33" s="590" t="s">
        <v>232</v>
      </c>
      <c r="AU33" s="591"/>
      <c r="AV33" s="591"/>
      <c r="AW33" s="591"/>
      <c r="AX33" s="592"/>
    </row>
    <row r="34" spans="1:50" ht="18.75" customHeight="1" thickBot="1" x14ac:dyDescent="0.3">
      <c r="A34" s="55"/>
      <c r="B34" s="597"/>
      <c r="C34" s="573"/>
      <c r="D34" s="573"/>
      <c r="E34" s="573"/>
      <c r="F34" s="598"/>
      <c r="G34" s="596"/>
      <c r="H34" s="596"/>
      <c r="I34" s="596"/>
      <c r="J34" s="596"/>
      <c r="K34" s="596"/>
      <c r="L34" s="596"/>
      <c r="M34" s="596"/>
      <c r="N34" s="596"/>
      <c r="O34" s="596"/>
      <c r="P34" s="596"/>
      <c r="Q34" s="596" t="s">
        <v>416</v>
      </c>
      <c r="R34" s="596"/>
      <c r="S34" s="596"/>
      <c r="T34" s="596"/>
      <c r="U34" s="596"/>
      <c r="V34" s="596"/>
      <c r="W34" s="596"/>
      <c r="X34" s="596"/>
      <c r="Y34" s="596"/>
      <c r="Z34" s="596"/>
      <c r="AA34" s="596"/>
      <c r="AB34" s="596"/>
      <c r="AC34" s="596"/>
      <c r="AD34" s="596"/>
      <c r="AE34" s="596"/>
      <c r="AF34" s="596"/>
      <c r="AG34" s="596"/>
      <c r="AH34" s="596"/>
      <c r="AI34" s="596"/>
      <c r="AJ34" s="596"/>
      <c r="AK34" s="596"/>
      <c r="AL34" s="596"/>
      <c r="AM34" s="596"/>
      <c r="AN34" s="596"/>
      <c r="AO34" s="596"/>
      <c r="AP34" s="596"/>
      <c r="AQ34" s="55"/>
      <c r="AR34" s="596" t="s">
        <v>416</v>
      </c>
      <c r="AS34" s="596"/>
      <c r="AT34" s="593"/>
      <c r="AU34" s="594"/>
      <c r="AV34" s="594"/>
      <c r="AW34" s="594"/>
      <c r="AX34" s="595"/>
    </row>
    <row r="35" spans="1:50" ht="18.75" customHeight="1" thickBot="1" x14ac:dyDescent="0.3">
      <c r="A35" s="55"/>
      <c r="B35" s="597"/>
      <c r="C35" s="573" t="s">
        <v>391</v>
      </c>
      <c r="D35" s="573"/>
      <c r="E35" s="573"/>
      <c r="F35" s="598"/>
      <c r="G35" s="589"/>
      <c r="H35" s="589"/>
      <c r="I35" s="589"/>
      <c r="J35" s="589"/>
      <c r="K35" s="589"/>
      <c r="L35" s="589"/>
      <c r="M35" s="589" t="s">
        <v>68</v>
      </c>
      <c r="N35" s="589"/>
      <c r="O35" s="589" t="s">
        <v>406</v>
      </c>
      <c r="P35" s="589"/>
      <c r="Q35" s="589"/>
      <c r="R35" s="589"/>
      <c r="S35" s="589"/>
      <c r="T35" s="589"/>
      <c r="U35" s="589" t="s">
        <v>400</v>
      </c>
      <c r="V35" s="589"/>
      <c r="W35" s="589"/>
      <c r="X35" s="589"/>
      <c r="Y35" s="589"/>
      <c r="Z35" s="589"/>
      <c r="AA35" s="589"/>
      <c r="AB35" s="589"/>
      <c r="AC35" s="589" t="s">
        <v>400</v>
      </c>
      <c r="AD35" s="589"/>
      <c r="AE35" s="589"/>
      <c r="AF35" s="589"/>
      <c r="AG35" s="589"/>
      <c r="AH35" s="589"/>
      <c r="AI35" s="589"/>
      <c r="AJ35" s="589"/>
      <c r="AK35" s="589"/>
      <c r="AL35" s="589"/>
      <c r="AM35" s="589"/>
      <c r="AN35" s="589"/>
      <c r="AO35" s="589"/>
      <c r="AP35" s="589"/>
      <c r="AQ35" s="55"/>
      <c r="AR35" s="589" t="s">
        <v>400</v>
      </c>
      <c r="AS35" s="589"/>
      <c r="AT35" s="590" t="s">
        <v>96</v>
      </c>
      <c r="AU35" s="591"/>
      <c r="AV35" s="591"/>
      <c r="AW35" s="591"/>
      <c r="AX35" s="592"/>
    </row>
    <row r="36" spans="1:50" ht="18.75" customHeight="1" thickBot="1" x14ac:dyDescent="0.3">
      <c r="A36" s="55"/>
      <c r="B36" s="597"/>
      <c r="C36" s="573"/>
      <c r="D36" s="573"/>
      <c r="E36" s="573"/>
      <c r="F36" s="598"/>
      <c r="G36" s="596"/>
      <c r="H36" s="596"/>
      <c r="I36" s="596"/>
      <c r="J36" s="596"/>
      <c r="K36" s="596"/>
      <c r="L36" s="596"/>
      <c r="M36" s="596" t="s">
        <v>405</v>
      </c>
      <c r="N36" s="596"/>
      <c r="O36" s="596" t="s">
        <v>412</v>
      </c>
      <c r="P36" s="596"/>
      <c r="Q36" s="596"/>
      <c r="R36" s="596"/>
      <c r="S36" s="596"/>
      <c r="T36" s="596"/>
      <c r="U36" s="596" t="s">
        <v>414</v>
      </c>
      <c r="V36" s="596"/>
      <c r="W36" s="596"/>
      <c r="X36" s="596"/>
      <c r="Y36" s="596"/>
      <c r="Z36" s="596"/>
      <c r="AA36" s="596"/>
      <c r="AB36" s="596"/>
      <c r="AC36" s="596" t="s">
        <v>402</v>
      </c>
      <c r="AD36" s="596"/>
      <c r="AE36" s="596"/>
      <c r="AF36" s="596"/>
      <c r="AG36" s="596"/>
      <c r="AH36" s="596"/>
      <c r="AI36" s="596"/>
      <c r="AJ36" s="596"/>
      <c r="AK36" s="596"/>
      <c r="AL36" s="596"/>
      <c r="AM36" s="596"/>
      <c r="AN36" s="596"/>
      <c r="AO36" s="596"/>
      <c r="AP36" s="596"/>
      <c r="AQ36" s="55"/>
      <c r="AR36" s="596" t="s">
        <v>414</v>
      </c>
      <c r="AS36" s="596"/>
      <c r="AT36" s="593"/>
      <c r="AU36" s="594"/>
      <c r="AV36" s="594"/>
      <c r="AW36" s="594"/>
      <c r="AX36" s="595"/>
    </row>
    <row r="37" spans="1:50" ht="18.75" customHeight="1" thickBot="1" x14ac:dyDescent="0.3">
      <c r="A37" s="55"/>
      <c r="B37" s="597"/>
      <c r="C37" s="573" t="s">
        <v>388</v>
      </c>
      <c r="D37" s="573"/>
      <c r="E37" s="573"/>
      <c r="F37" s="598"/>
      <c r="G37" s="589"/>
      <c r="H37" s="589"/>
      <c r="I37" s="589"/>
      <c r="J37" s="589"/>
      <c r="K37" s="589"/>
      <c r="L37" s="589"/>
      <c r="M37" s="589" t="s">
        <v>400</v>
      </c>
      <c r="N37" s="589"/>
      <c r="O37" s="589" t="s">
        <v>559</v>
      </c>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5"/>
      <c r="AR37" s="589" t="s">
        <v>400</v>
      </c>
      <c r="AS37" s="589"/>
      <c r="AT37" s="590" t="s">
        <v>88</v>
      </c>
      <c r="AU37" s="591"/>
      <c r="AV37" s="591"/>
      <c r="AW37" s="591"/>
      <c r="AX37" s="592"/>
    </row>
    <row r="38" spans="1:50" ht="18.75" customHeight="1" thickBot="1" x14ac:dyDescent="0.3">
      <c r="A38" s="55"/>
      <c r="B38" s="597"/>
      <c r="C38" s="573"/>
      <c r="D38" s="573"/>
      <c r="E38" s="573"/>
      <c r="F38" s="598"/>
      <c r="G38" s="596"/>
      <c r="H38" s="596"/>
      <c r="I38" s="596"/>
      <c r="J38" s="596"/>
      <c r="K38" s="596"/>
      <c r="L38" s="596"/>
      <c r="M38" s="596" t="s">
        <v>402</v>
      </c>
      <c r="N38" s="596"/>
      <c r="O38" s="596" t="s">
        <v>411</v>
      </c>
      <c r="P38" s="596"/>
      <c r="Q38" s="596"/>
      <c r="R38" s="596"/>
      <c r="S38" s="596"/>
      <c r="T38" s="596"/>
      <c r="U38" s="596"/>
      <c r="V38" s="596"/>
      <c r="W38" s="596"/>
      <c r="X38" s="596"/>
      <c r="Y38" s="596"/>
      <c r="Z38" s="596"/>
      <c r="AA38" s="596"/>
      <c r="AB38" s="596"/>
      <c r="AC38" s="596"/>
      <c r="AD38" s="596"/>
      <c r="AE38" s="596"/>
      <c r="AF38" s="596"/>
      <c r="AG38" s="596"/>
      <c r="AH38" s="596"/>
      <c r="AI38" s="596"/>
      <c r="AJ38" s="596"/>
      <c r="AK38" s="596"/>
      <c r="AL38" s="596"/>
      <c r="AM38" s="596"/>
      <c r="AN38" s="596"/>
      <c r="AO38" s="596"/>
      <c r="AP38" s="596"/>
      <c r="AQ38" s="55"/>
      <c r="AR38" s="596" t="s">
        <v>402</v>
      </c>
      <c r="AS38" s="596"/>
      <c r="AT38" s="593"/>
      <c r="AU38" s="594"/>
      <c r="AV38" s="594"/>
      <c r="AW38" s="594"/>
      <c r="AX38" s="595"/>
    </row>
    <row r="39" spans="1:50" ht="18.75" customHeight="1" thickBot="1" x14ac:dyDescent="0.3">
      <c r="A39" s="55"/>
      <c r="B39" s="597"/>
      <c r="C39" s="573" t="s">
        <v>393</v>
      </c>
      <c r="D39" s="573"/>
      <c r="E39" s="573"/>
      <c r="F39" s="598"/>
      <c r="G39" s="589"/>
      <c r="H39" s="589"/>
      <c r="I39" s="589"/>
      <c r="J39" s="589"/>
      <c r="K39" s="589"/>
      <c r="L39" s="589"/>
      <c r="M39" s="589"/>
      <c r="N39" s="589"/>
      <c r="O39" s="589" t="s">
        <v>406</v>
      </c>
      <c r="P39" s="589"/>
      <c r="Q39" s="589"/>
      <c r="R39" s="589"/>
      <c r="S39" s="589"/>
      <c r="T39" s="589"/>
      <c r="U39" s="589"/>
      <c r="V39" s="589"/>
      <c r="W39" s="589"/>
      <c r="X39" s="589"/>
      <c r="Y39" s="589"/>
      <c r="Z39" s="589"/>
      <c r="AA39" s="589"/>
      <c r="AB39" s="589"/>
      <c r="AC39" s="589"/>
      <c r="AD39" s="589"/>
      <c r="AE39" s="589"/>
      <c r="AF39" s="589"/>
      <c r="AG39" s="589" t="s">
        <v>559</v>
      </c>
      <c r="AH39" s="589"/>
      <c r="AI39" s="589"/>
      <c r="AJ39" s="589"/>
      <c r="AK39" s="589"/>
      <c r="AL39" s="589"/>
      <c r="AM39" s="589"/>
      <c r="AN39" s="589"/>
      <c r="AO39" s="589"/>
      <c r="AP39" s="589"/>
      <c r="AQ39" s="55"/>
      <c r="AR39" s="589" t="s">
        <v>559</v>
      </c>
      <c r="AS39" s="589"/>
      <c r="AT39" s="590" t="s">
        <v>441</v>
      </c>
      <c r="AU39" s="591"/>
      <c r="AV39" s="591"/>
      <c r="AW39" s="591"/>
      <c r="AX39" s="592"/>
    </row>
    <row r="40" spans="1:50" ht="18.75" customHeight="1" thickBot="1" x14ac:dyDescent="0.3">
      <c r="A40" s="55"/>
      <c r="B40" s="597"/>
      <c r="C40" s="573"/>
      <c r="D40" s="573"/>
      <c r="E40" s="573"/>
      <c r="F40" s="598"/>
      <c r="G40" s="596"/>
      <c r="H40" s="596"/>
      <c r="I40" s="596"/>
      <c r="J40" s="596"/>
      <c r="K40" s="596"/>
      <c r="L40" s="596"/>
      <c r="M40" s="596"/>
      <c r="N40" s="596"/>
      <c r="O40" s="596" t="s">
        <v>413</v>
      </c>
      <c r="P40" s="596"/>
      <c r="Q40" s="596"/>
      <c r="R40" s="596"/>
      <c r="S40" s="596"/>
      <c r="T40" s="596"/>
      <c r="U40" s="596"/>
      <c r="V40" s="596"/>
      <c r="W40" s="596"/>
      <c r="X40" s="596"/>
      <c r="Y40" s="596"/>
      <c r="Z40" s="596"/>
      <c r="AA40" s="596"/>
      <c r="AB40" s="596"/>
      <c r="AC40" s="596"/>
      <c r="AD40" s="596"/>
      <c r="AE40" s="596"/>
      <c r="AF40" s="596"/>
      <c r="AG40" s="596" t="s">
        <v>407</v>
      </c>
      <c r="AH40" s="596"/>
      <c r="AI40" s="596"/>
      <c r="AJ40" s="596"/>
      <c r="AK40" s="596"/>
      <c r="AL40" s="596"/>
      <c r="AM40" s="596"/>
      <c r="AN40" s="596"/>
      <c r="AO40" s="596"/>
      <c r="AP40" s="596"/>
      <c r="AQ40" s="55"/>
      <c r="AR40" s="596" t="s">
        <v>407</v>
      </c>
      <c r="AS40" s="596"/>
      <c r="AT40" s="593"/>
      <c r="AU40" s="594"/>
      <c r="AV40" s="594"/>
      <c r="AW40" s="594"/>
      <c r="AX40" s="595"/>
    </row>
    <row r="41" spans="1:50" ht="18.75" customHeight="1" thickBot="1" x14ac:dyDescent="0.3">
      <c r="A41" s="55"/>
      <c r="B41" s="597"/>
      <c r="C41" s="573" t="s">
        <v>384</v>
      </c>
      <c r="D41" s="573"/>
      <c r="E41" s="573"/>
      <c r="F41" s="598"/>
      <c r="G41" s="589"/>
      <c r="H41" s="589"/>
      <c r="I41" s="589"/>
      <c r="J41" s="589"/>
      <c r="K41" s="589"/>
      <c r="L41" s="589"/>
      <c r="M41" s="589"/>
      <c r="N41" s="589"/>
      <c r="O41" s="589"/>
      <c r="P41" s="589"/>
      <c r="Q41" s="589"/>
      <c r="R41" s="589"/>
      <c r="S41" s="589"/>
      <c r="T41" s="589"/>
      <c r="U41" s="589"/>
      <c r="V41" s="589"/>
      <c r="W41" s="589"/>
      <c r="X41" s="589"/>
      <c r="Y41" s="589" t="s">
        <v>68</v>
      </c>
      <c r="Z41" s="589"/>
      <c r="AA41" s="589" t="s">
        <v>421</v>
      </c>
      <c r="AB41" s="589"/>
      <c r="AC41" s="589" t="s">
        <v>321</v>
      </c>
      <c r="AD41" s="589"/>
      <c r="AE41" s="589" t="s">
        <v>559</v>
      </c>
      <c r="AF41" s="589"/>
      <c r="AG41" s="589"/>
      <c r="AH41" s="589"/>
      <c r="AI41" s="589"/>
      <c r="AJ41" s="589"/>
      <c r="AK41" s="589"/>
      <c r="AL41" s="589"/>
      <c r="AM41" s="589"/>
      <c r="AN41" s="589"/>
      <c r="AO41" s="589"/>
      <c r="AP41" s="589"/>
      <c r="AQ41" s="55"/>
      <c r="AR41" s="589" t="s">
        <v>559</v>
      </c>
      <c r="AS41" s="589"/>
      <c r="AT41" s="590" t="s">
        <v>287</v>
      </c>
      <c r="AU41" s="591"/>
      <c r="AV41" s="591"/>
      <c r="AW41" s="591"/>
      <c r="AX41" s="592"/>
    </row>
    <row r="42" spans="1:50" ht="18.75" customHeight="1" thickBot="1" x14ac:dyDescent="0.3">
      <c r="A42" s="55"/>
      <c r="B42" s="597"/>
      <c r="C42" s="573"/>
      <c r="D42" s="573"/>
      <c r="E42" s="573"/>
      <c r="F42" s="598"/>
      <c r="G42" s="596"/>
      <c r="H42" s="596"/>
      <c r="I42" s="596"/>
      <c r="J42" s="596"/>
      <c r="K42" s="596"/>
      <c r="L42" s="596"/>
      <c r="M42" s="596"/>
      <c r="N42" s="596"/>
      <c r="O42" s="596"/>
      <c r="P42" s="596"/>
      <c r="Q42" s="596"/>
      <c r="R42" s="596"/>
      <c r="S42" s="596"/>
      <c r="T42" s="596"/>
      <c r="U42" s="596"/>
      <c r="V42" s="596"/>
      <c r="W42" s="596"/>
      <c r="X42" s="596"/>
      <c r="Y42" s="596" t="s">
        <v>419</v>
      </c>
      <c r="Z42" s="596"/>
      <c r="AA42" s="596" t="s">
        <v>563</v>
      </c>
      <c r="AB42" s="596"/>
      <c r="AC42" s="596" t="s">
        <v>564</v>
      </c>
      <c r="AD42" s="596"/>
      <c r="AE42" s="596" t="s">
        <v>563</v>
      </c>
      <c r="AF42" s="596"/>
      <c r="AG42" s="596"/>
      <c r="AH42" s="596"/>
      <c r="AI42" s="596"/>
      <c r="AJ42" s="596"/>
      <c r="AK42" s="596"/>
      <c r="AL42" s="596"/>
      <c r="AM42" s="596"/>
      <c r="AN42" s="596"/>
      <c r="AO42" s="596"/>
      <c r="AP42" s="596"/>
      <c r="AQ42" s="55"/>
      <c r="AR42" s="596" t="s">
        <v>563</v>
      </c>
      <c r="AS42" s="596"/>
      <c r="AT42" s="593"/>
      <c r="AU42" s="594"/>
      <c r="AV42" s="594"/>
      <c r="AW42" s="594"/>
      <c r="AX42" s="595"/>
    </row>
    <row r="43" spans="1:50" ht="18.75" customHeight="1" thickBot="1" x14ac:dyDescent="0.3">
      <c r="A43" s="55"/>
      <c r="B43" s="597"/>
      <c r="C43" s="573" t="s">
        <v>386</v>
      </c>
      <c r="D43" s="573"/>
      <c r="E43" s="573"/>
      <c r="F43" s="598"/>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t="s">
        <v>68</v>
      </c>
      <c r="AH43" s="589"/>
      <c r="AI43" s="589"/>
      <c r="AJ43" s="589"/>
      <c r="AK43" s="589"/>
      <c r="AL43" s="589"/>
      <c r="AM43" s="589"/>
      <c r="AN43" s="589"/>
      <c r="AO43" s="589"/>
      <c r="AP43" s="589"/>
      <c r="AQ43" s="55"/>
      <c r="AR43" s="589" t="s">
        <v>68</v>
      </c>
      <c r="AS43" s="589"/>
      <c r="AT43" s="590" t="s">
        <v>185</v>
      </c>
      <c r="AU43" s="591"/>
      <c r="AV43" s="591"/>
      <c r="AW43" s="591"/>
      <c r="AX43" s="592"/>
    </row>
    <row r="44" spans="1:50" ht="18.75" customHeight="1" thickBot="1" x14ac:dyDescent="0.3">
      <c r="A44" s="55"/>
      <c r="B44" s="597"/>
      <c r="C44" s="573"/>
      <c r="D44" s="573"/>
      <c r="E44" s="573"/>
      <c r="F44" s="598"/>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t="s">
        <v>411</v>
      </c>
      <c r="AH44" s="596"/>
      <c r="AI44" s="596"/>
      <c r="AJ44" s="596"/>
      <c r="AK44" s="596"/>
      <c r="AL44" s="596"/>
      <c r="AM44" s="596"/>
      <c r="AN44" s="596"/>
      <c r="AO44" s="596"/>
      <c r="AP44" s="596"/>
      <c r="AQ44" s="55"/>
      <c r="AR44" s="596" t="s">
        <v>411</v>
      </c>
      <c r="AS44" s="596"/>
      <c r="AT44" s="593"/>
      <c r="AU44" s="594"/>
      <c r="AV44" s="594"/>
      <c r="AW44" s="594"/>
      <c r="AX44" s="595"/>
    </row>
    <row r="45" spans="1:50" ht="18.75" customHeight="1" thickBot="1" x14ac:dyDescent="0.3">
      <c r="A45" s="55"/>
      <c r="B45" s="597"/>
      <c r="C45" s="573" t="s">
        <v>635</v>
      </c>
      <c r="D45" s="573"/>
      <c r="E45" s="573"/>
      <c r="F45" s="598"/>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t="s">
        <v>557</v>
      </c>
      <c r="AJ45" s="589"/>
      <c r="AK45" s="589"/>
      <c r="AL45" s="589"/>
      <c r="AM45" s="589"/>
      <c r="AN45" s="589"/>
      <c r="AO45" s="589"/>
      <c r="AP45" s="589"/>
      <c r="AQ45" s="55"/>
      <c r="AR45" s="589" t="s">
        <v>557</v>
      </c>
      <c r="AS45" s="589"/>
      <c r="AT45" s="590" t="s">
        <v>637</v>
      </c>
      <c r="AU45" s="591"/>
      <c r="AV45" s="591"/>
      <c r="AW45" s="591"/>
      <c r="AX45" s="592"/>
    </row>
    <row r="46" spans="1:50" ht="18.75" customHeight="1" thickBot="1" x14ac:dyDescent="0.3">
      <c r="A46" s="55"/>
      <c r="B46" s="597"/>
      <c r="C46" s="573"/>
      <c r="D46" s="573"/>
      <c r="E46" s="573"/>
      <c r="F46" s="598"/>
      <c r="G46" s="596"/>
      <c r="H46" s="596"/>
      <c r="I46" s="596"/>
      <c r="J46" s="596"/>
      <c r="K46" s="596"/>
      <c r="L46" s="596"/>
      <c r="M46" s="596"/>
      <c r="N46" s="596"/>
      <c r="O46" s="596"/>
      <c r="P46" s="596"/>
      <c r="Q46" s="596"/>
      <c r="R46" s="596"/>
      <c r="S46" s="596"/>
      <c r="T46" s="596"/>
      <c r="U46" s="596"/>
      <c r="V46" s="596"/>
      <c r="W46" s="596"/>
      <c r="X46" s="596"/>
      <c r="Y46" s="596"/>
      <c r="Z46" s="596"/>
      <c r="AA46" s="596"/>
      <c r="AB46" s="596"/>
      <c r="AC46" s="596"/>
      <c r="AD46" s="596"/>
      <c r="AE46" s="596"/>
      <c r="AF46" s="596"/>
      <c r="AG46" s="596"/>
      <c r="AH46" s="596"/>
      <c r="AI46" s="596" t="s">
        <v>408</v>
      </c>
      <c r="AJ46" s="596"/>
      <c r="AK46" s="596"/>
      <c r="AL46" s="596"/>
      <c r="AM46" s="596"/>
      <c r="AN46" s="596"/>
      <c r="AO46" s="596"/>
      <c r="AP46" s="596"/>
      <c r="AQ46" s="55"/>
      <c r="AR46" s="596" t="s">
        <v>408</v>
      </c>
      <c r="AS46" s="596"/>
      <c r="AT46" s="593"/>
      <c r="AU46" s="594"/>
      <c r="AV46" s="594"/>
      <c r="AW46" s="594"/>
      <c r="AX46" s="595"/>
    </row>
    <row r="47" spans="1:50" ht="18.75" customHeight="1" thickBot="1" x14ac:dyDescent="0.3">
      <c r="A47" s="55"/>
      <c r="B47" s="597"/>
      <c r="C47" s="573" t="s">
        <v>385</v>
      </c>
      <c r="D47" s="573"/>
      <c r="E47" s="573"/>
      <c r="F47" s="598"/>
      <c r="G47" s="589"/>
      <c r="H47" s="589"/>
      <c r="I47" s="589"/>
      <c r="J47" s="589"/>
      <c r="K47" s="589"/>
      <c r="L47" s="589"/>
      <c r="M47" s="589"/>
      <c r="N47" s="589"/>
      <c r="O47" s="589"/>
      <c r="P47" s="589"/>
      <c r="Q47" s="589"/>
      <c r="R47" s="589"/>
      <c r="S47" s="589"/>
      <c r="T47" s="589"/>
      <c r="U47" s="589"/>
      <c r="V47" s="589"/>
      <c r="W47" s="589"/>
      <c r="X47" s="589"/>
      <c r="Y47" s="589"/>
      <c r="Z47" s="589"/>
      <c r="AA47" s="589"/>
      <c r="AB47" s="589"/>
      <c r="AC47" s="589"/>
      <c r="AD47" s="589"/>
      <c r="AE47" s="589"/>
      <c r="AF47" s="589"/>
      <c r="AG47" s="589" t="s">
        <v>68</v>
      </c>
      <c r="AH47" s="589"/>
      <c r="AI47" s="589"/>
      <c r="AJ47" s="589"/>
      <c r="AK47" s="589"/>
      <c r="AL47" s="589"/>
      <c r="AM47" s="589"/>
      <c r="AN47" s="589"/>
      <c r="AO47" s="589"/>
      <c r="AP47" s="589"/>
      <c r="AQ47" s="55"/>
      <c r="AR47" s="589" t="s">
        <v>68</v>
      </c>
      <c r="AS47" s="589"/>
      <c r="AT47" s="590" t="s">
        <v>187</v>
      </c>
      <c r="AU47" s="591"/>
      <c r="AV47" s="591"/>
      <c r="AW47" s="591"/>
      <c r="AX47" s="592"/>
    </row>
    <row r="48" spans="1:50" ht="18.75" customHeight="1" thickBot="1" x14ac:dyDescent="0.3">
      <c r="A48" s="55"/>
      <c r="B48" s="597"/>
      <c r="C48" s="573"/>
      <c r="D48" s="573"/>
      <c r="E48" s="573"/>
      <c r="F48" s="598"/>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c r="AD48" s="596"/>
      <c r="AE48" s="596"/>
      <c r="AF48" s="596"/>
      <c r="AG48" s="596" t="s">
        <v>418</v>
      </c>
      <c r="AH48" s="596"/>
      <c r="AI48" s="596"/>
      <c r="AJ48" s="596"/>
      <c r="AK48" s="596"/>
      <c r="AL48" s="596"/>
      <c r="AM48" s="596"/>
      <c r="AN48" s="596"/>
      <c r="AO48" s="596"/>
      <c r="AP48" s="596"/>
      <c r="AQ48" s="55"/>
      <c r="AR48" s="596" t="s">
        <v>418</v>
      </c>
      <c r="AS48" s="596"/>
      <c r="AT48" s="593"/>
      <c r="AU48" s="594"/>
      <c r="AV48" s="594"/>
      <c r="AW48" s="594"/>
      <c r="AX48" s="595"/>
    </row>
    <row r="49" spans="1:50" ht="18.75" customHeight="1" thickBot="1" x14ac:dyDescent="0.3">
      <c r="A49" s="55"/>
      <c r="B49" s="597"/>
      <c r="C49" s="573" t="s">
        <v>635</v>
      </c>
      <c r="D49" s="573"/>
      <c r="E49" s="573"/>
      <c r="F49" s="598"/>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t="s">
        <v>68</v>
      </c>
      <c r="AL49" s="589"/>
      <c r="AM49" s="589"/>
      <c r="AN49" s="589"/>
      <c r="AO49" s="589"/>
      <c r="AP49" s="589"/>
      <c r="AQ49" s="55"/>
      <c r="AR49" s="589" t="s">
        <v>68</v>
      </c>
      <c r="AS49" s="589"/>
      <c r="AT49" s="590" t="s">
        <v>646</v>
      </c>
      <c r="AU49" s="591"/>
      <c r="AV49" s="591"/>
      <c r="AW49" s="591"/>
      <c r="AX49" s="592"/>
    </row>
    <row r="50" spans="1:50" ht="18.75" customHeight="1" thickBot="1" x14ac:dyDescent="0.3">
      <c r="A50" s="55"/>
      <c r="B50" s="597"/>
      <c r="C50" s="573"/>
      <c r="D50" s="573"/>
      <c r="E50" s="573"/>
      <c r="F50" s="598"/>
      <c r="G50" s="596"/>
      <c r="H50" s="596"/>
      <c r="I50" s="596"/>
      <c r="J50" s="596"/>
      <c r="K50" s="596"/>
      <c r="L50" s="596"/>
      <c r="M50" s="596"/>
      <c r="N50" s="596"/>
      <c r="O50" s="596"/>
      <c r="P50" s="596"/>
      <c r="Q50" s="596"/>
      <c r="R50" s="596"/>
      <c r="S50" s="596"/>
      <c r="T50" s="596"/>
      <c r="U50" s="596"/>
      <c r="V50" s="596"/>
      <c r="W50" s="596"/>
      <c r="X50" s="596"/>
      <c r="Y50" s="596"/>
      <c r="Z50" s="596"/>
      <c r="AA50" s="596"/>
      <c r="AB50" s="596"/>
      <c r="AC50" s="596"/>
      <c r="AD50" s="596"/>
      <c r="AE50" s="596"/>
      <c r="AF50" s="596"/>
      <c r="AG50" s="596"/>
      <c r="AH50" s="596"/>
      <c r="AI50" s="596"/>
      <c r="AJ50" s="596"/>
      <c r="AK50" s="596" t="s">
        <v>645</v>
      </c>
      <c r="AL50" s="596"/>
      <c r="AM50" s="596"/>
      <c r="AN50" s="596"/>
      <c r="AO50" s="596"/>
      <c r="AP50" s="596"/>
      <c r="AQ50" s="55"/>
      <c r="AR50" s="596" t="s">
        <v>645</v>
      </c>
      <c r="AS50" s="596"/>
      <c r="AT50" s="593"/>
      <c r="AU50" s="594"/>
      <c r="AV50" s="594"/>
      <c r="AW50" s="594"/>
      <c r="AX50" s="595"/>
    </row>
  </sheetData>
  <sheetProtection algorithmName="SHA-512" hashValue="u46m0MzfAr9cdRYm0BV85lE79dpXsqFTic3gKuR3ZhcIzuxj31kA8Z6lpIMOk/o5XWybrivvJpM8c+dv1enDLA==" saltValue="T25ydiQ6zQlAaqBeSGaLOQ==" spinCount="100000" sheet="1" selectLockedCells="1"/>
  <mergeCells count="796">
    <mergeCell ref="AR15:AS16"/>
    <mergeCell ref="O17:P18"/>
    <mergeCell ref="S17:T18"/>
    <mergeCell ref="W17:X18"/>
    <mergeCell ref="Y17:Z18"/>
    <mergeCell ref="AC17:AD18"/>
    <mergeCell ref="AR42:AS42"/>
    <mergeCell ref="AR44:AS44"/>
    <mergeCell ref="AR48:AS48"/>
    <mergeCell ref="AR30:AS30"/>
    <mergeCell ref="AR32:AS32"/>
    <mergeCell ref="AR34:AS34"/>
    <mergeCell ref="AR36:AS36"/>
    <mergeCell ref="AR38:AS38"/>
    <mergeCell ref="AR40:AS40"/>
    <mergeCell ref="AG47:AH47"/>
    <mergeCell ref="AR47:AS47"/>
    <mergeCell ref="AG43:AH43"/>
    <mergeCell ref="AR43:AS43"/>
    <mergeCell ref="AG41:AH41"/>
    <mergeCell ref="AR41:AS41"/>
    <mergeCell ref="AG39:AH39"/>
    <mergeCell ref="AR39:AS39"/>
    <mergeCell ref="AG37:AH37"/>
    <mergeCell ref="G11:H12"/>
    <mergeCell ref="I11:J12"/>
    <mergeCell ref="K11:L12"/>
    <mergeCell ref="M11:N12"/>
    <mergeCell ref="O11:P12"/>
    <mergeCell ref="Q11:R12"/>
    <mergeCell ref="S11:T12"/>
    <mergeCell ref="AC14:AD14"/>
    <mergeCell ref="AA12:AB12"/>
    <mergeCell ref="U11:V12"/>
    <mergeCell ref="W11:X12"/>
    <mergeCell ref="Y11:Z12"/>
    <mergeCell ref="AA11:AB11"/>
    <mergeCell ref="AT47:AX48"/>
    <mergeCell ref="AA48:AB48"/>
    <mergeCell ref="AC48:AD48"/>
    <mergeCell ref="AE48:AF48"/>
    <mergeCell ref="AG48:AH48"/>
    <mergeCell ref="O47:P47"/>
    <mergeCell ref="Q47:R47"/>
    <mergeCell ref="S47:T47"/>
    <mergeCell ref="U47:V47"/>
    <mergeCell ref="W47:X47"/>
    <mergeCell ref="Y47:Z47"/>
    <mergeCell ref="O48:P48"/>
    <mergeCell ref="Q48:R48"/>
    <mergeCell ref="S48:T48"/>
    <mergeCell ref="U48:V48"/>
    <mergeCell ref="W48:X48"/>
    <mergeCell ref="Y48:Z48"/>
    <mergeCell ref="AA47:AB47"/>
    <mergeCell ref="AC47:AD47"/>
    <mergeCell ref="AE47:AF47"/>
    <mergeCell ref="AI47:AJ47"/>
    <mergeCell ref="AI48:AJ48"/>
    <mergeCell ref="AK47:AL47"/>
    <mergeCell ref="AK48:AL48"/>
    <mergeCell ref="B47:B48"/>
    <mergeCell ref="C47:F48"/>
    <mergeCell ref="G47:H47"/>
    <mergeCell ref="I47:J47"/>
    <mergeCell ref="K47:L47"/>
    <mergeCell ref="M47:N47"/>
    <mergeCell ref="G48:H48"/>
    <mergeCell ref="I48:J48"/>
    <mergeCell ref="K48:L48"/>
    <mergeCell ref="M48:N48"/>
    <mergeCell ref="AT43:AX44"/>
    <mergeCell ref="AA44:AB44"/>
    <mergeCell ref="AC44:AD44"/>
    <mergeCell ref="AE44:AF44"/>
    <mergeCell ref="AG44:AH44"/>
    <mergeCell ref="O43:P43"/>
    <mergeCell ref="Q43:R43"/>
    <mergeCell ref="S43:T43"/>
    <mergeCell ref="U43:V43"/>
    <mergeCell ref="W43:X43"/>
    <mergeCell ref="Y43:Z43"/>
    <mergeCell ref="O44:P44"/>
    <mergeCell ref="Q44:R44"/>
    <mergeCell ref="S44:T44"/>
    <mergeCell ref="U44:V44"/>
    <mergeCell ref="W44:X44"/>
    <mergeCell ref="Y44:Z44"/>
    <mergeCell ref="AA43:AB43"/>
    <mergeCell ref="AC43:AD43"/>
    <mergeCell ref="AE43:AF43"/>
    <mergeCell ref="AI43:AJ43"/>
    <mergeCell ref="AI44:AJ44"/>
    <mergeCell ref="AK44:AL44"/>
    <mergeCell ref="AM43:AN43"/>
    <mergeCell ref="B43:B44"/>
    <mergeCell ref="C43:F44"/>
    <mergeCell ref="G43:H43"/>
    <mergeCell ref="I43:J43"/>
    <mergeCell ref="K43:L43"/>
    <mergeCell ref="M43:N43"/>
    <mergeCell ref="G44:H44"/>
    <mergeCell ref="I44:J44"/>
    <mergeCell ref="K44:L44"/>
    <mergeCell ref="M44:N44"/>
    <mergeCell ref="AT41:AX42"/>
    <mergeCell ref="AA42:AB42"/>
    <mergeCell ref="AC42:AD42"/>
    <mergeCell ref="AE42:AF42"/>
    <mergeCell ref="AG42:AH42"/>
    <mergeCell ref="O41:P41"/>
    <mergeCell ref="Q41:R41"/>
    <mergeCell ref="S41:T41"/>
    <mergeCell ref="U41:V41"/>
    <mergeCell ref="W41:X41"/>
    <mergeCell ref="Y41:Z41"/>
    <mergeCell ref="O42:P42"/>
    <mergeCell ref="Q42:R42"/>
    <mergeCell ref="S42:T42"/>
    <mergeCell ref="U42:V42"/>
    <mergeCell ref="W42:X42"/>
    <mergeCell ref="Y42:Z42"/>
    <mergeCell ref="AA41:AB41"/>
    <mergeCell ref="AC41:AD41"/>
    <mergeCell ref="AE41:AF41"/>
    <mergeCell ref="AI41:AJ41"/>
    <mergeCell ref="AI42:AJ42"/>
    <mergeCell ref="B41:B42"/>
    <mergeCell ref="C41:F42"/>
    <mergeCell ref="G41:H41"/>
    <mergeCell ref="I41:J41"/>
    <mergeCell ref="K41:L41"/>
    <mergeCell ref="M41:N41"/>
    <mergeCell ref="G42:H42"/>
    <mergeCell ref="I42:J42"/>
    <mergeCell ref="K42:L42"/>
    <mergeCell ref="M42:N42"/>
    <mergeCell ref="AT39:AX40"/>
    <mergeCell ref="AA40:AB40"/>
    <mergeCell ref="AC40:AD40"/>
    <mergeCell ref="AE40:AF40"/>
    <mergeCell ref="AG40:AH40"/>
    <mergeCell ref="O39:P39"/>
    <mergeCell ref="Q39:R39"/>
    <mergeCell ref="S39:T39"/>
    <mergeCell ref="U39:V39"/>
    <mergeCell ref="W39:X39"/>
    <mergeCell ref="Y39:Z39"/>
    <mergeCell ref="O40:P40"/>
    <mergeCell ref="Q40:R40"/>
    <mergeCell ref="S40:T40"/>
    <mergeCell ref="U40:V40"/>
    <mergeCell ref="W40:X40"/>
    <mergeCell ref="Y40:Z40"/>
    <mergeCell ref="AA39:AB39"/>
    <mergeCell ref="AC39:AD39"/>
    <mergeCell ref="AE39:AF39"/>
    <mergeCell ref="AI39:AJ39"/>
    <mergeCell ref="AI40:AJ40"/>
    <mergeCell ref="B39:B40"/>
    <mergeCell ref="C39:F40"/>
    <mergeCell ref="G39:H39"/>
    <mergeCell ref="I39:J39"/>
    <mergeCell ref="K39:L39"/>
    <mergeCell ref="M39:N39"/>
    <mergeCell ref="G40:H40"/>
    <mergeCell ref="I40:J40"/>
    <mergeCell ref="K40:L40"/>
    <mergeCell ref="M40:N40"/>
    <mergeCell ref="AR37:AS37"/>
    <mergeCell ref="AT37:AX38"/>
    <mergeCell ref="AA38:AB38"/>
    <mergeCell ref="AC38:AD38"/>
    <mergeCell ref="AE38:AF38"/>
    <mergeCell ref="AG38:AH38"/>
    <mergeCell ref="O37:P37"/>
    <mergeCell ref="Q37:R37"/>
    <mergeCell ref="S37:T37"/>
    <mergeCell ref="U37:V37"/>
    <mergeCell ref="W37:X37"/>
    <mergeCell ref="Y37:Z37"/>
    <mergeCell ref="O38:P38"/>
    <mergeCell ref="Q38:R38"/>
    <mergeCell ref="S38:T38"/>
    <mergeCell ref="U38:V38"/>
    <mergeCell ref="W38:X38"/>
    <mergeCell ref="Y38:Z38"/>
    <mergeCell ref="AA37:AB37"/>
    <mergeCell ref="AC37:AD37"/>
    <mergeCell ref="AE37:AF37"/>
    <mergeCell ref="AI37:AJ37"/>
    <mergeCell ref="AI38:AJ38"/>
    <mergeCell ref="B37:B38"/>
    <mergeCell ref="C37:F38"/>
    <mergeCell ref="G37:H37"/>
    <mergeCell ref="I37:J37"/>
    <mergeCell ref="K37:L37"/>
    <mergeCell ref="M37:N37"/>
    <mergeCell ref="G38:H38"/>
    <mergeCell ref="I38:J38"/>
    <mergeCell ref="K38:L38"/>
    <mergeCell ref="M38:N38"/>
    <mergeCell ref="AG35:AH35"/>
    <mergeCell ref="AR35:AS35"/>
    <mergeCell ref="AT35:AX36"/>
    <mergeCell ref="AA36:AB36"/>
    <mergeCell ref="AC36:AD36"/>
    <mergeCell ref="AE36:AF36"/>
    <mergeCell ref="AG36:AH36"/>
    <mergeCell ref="O35:P35"/>
    <mergeCell ref="Q35:R35"/>
    <mergeCell ref="S35:T35"/>
    <mergeCell ref="U35:V35"/>
    <mergeCell ref="W35:X35"/>
    <mergeCell ref="Y35:Z35"/>
    <mergeCell ref="O36:P36"/>
    <mergeCell ref="Q36:R36"/>
    <mergeCell ref="S36:T36"/>
    <mergeCell ref="U36:V36"/>
    <mergeCell ref="W36:X36"/>
    <mergeCell ref="Y36:Z36"/>
    <mergeCell ref="AA35:AB35"/>
    <mergeCell ref="AC35:AD35"/>
    <mergeCell ref="AE35:AF35"/>
    <mergeCell ref="AI35:AJ35"/>
    <mergeCell ref="AI36:AJ36"/>
    <mergeCell ref="B35:B36"/>
    <mergeCell ref="C35:F36"/>
    <mergeCell ref="G35:H35"/>
    <mergeCell ref="I35:J35"/>
    <mergeCell ref="K35:L35"/>
    <mergeCell ref="M35:N35"/>
    <mergeCell ref="G36:H36"/>
    <mergeCell ref="I36:J36"/>
    <mergeCell ref="K36:L36"/>
    <mergeCell ref="M36:N36"/>
    <mergeCell ref="AG33:AH33"/>
    <mergeCell ref="AR33:AS33"/>
    <mergeCell ref="AT33:AX34"/>
    <mergeCell ref="AA34:AB34"/>
    <mergeCell ref="AC34:AD34"/>
    <mergeCell ref="AE34:AF34"/>
    <mergeCell ref="AG34:AH34"/>
    <mergeCell ref="O33:P33"/>
    <mergeCell ref="Q33:R33"/>
    <mergeCell ref="S33:T33"/>
    <mergeCell ref="U33:V33"/>
    <mergeCell ref="W33:X33"/>
    <mergeCell ref="Y33:Z33"/>
    <mergeCell ref="O34:P34"/>
    <mergeCell ref="Q34:R34"/>
    <mergeCell ref="S34:T34"/>
    <mergeCell ref="U34:V34"/>
    <mergeCell ref="W34:X34"/>
    <mergeCell ref="Y34:Z34"/>
    <mergeCell ref="AA33:AB33"/>
    <mergeCell ref="AC33:AD33"/>
    <mergeCell ref="AE33:AF33"/>
    <mergeCell ref="AI34:AJ34"/>
    <mergeCell ref="AK34:AL34"/>
    <mergeCell ref="B33:B34"/>
    <mergeCell ref="C33:F34"/>
    <mergeCell ref="G33:H33"/>
    <mergeCell ref="I33:J33"/>
    <mergeCell ref="K33:L33"/>
    <mergeCell ref="M33:N33"/>
    <mergeCell ref="G34:H34"/>
    <mergeCell ref="I34:J34"/>
    <mergeCell ref="K34:L34"/>
    <mergeCell ref="M34:N34"/>
    <mergeCell ref="AR31:AS31"/>
    <mergeCell ref="AT31:AX32"/>
    <mergeCell ref="AE32:AF32"/>
    <mergeCell ref="AG32:AH32"/>
    <mergeCell ref="O31:P31"/>
    <mergeCell ref="Q31:R31"/>
    <mergeCell ref="S31:T31"/>
    <mergeCell ref="U31:V31"/>
    <mergeCell ref="W31:X31"/>
    <mergeCell ref="Y31:Z31"/>
    <mergeCell ref="S32:T32"/>
    <mergeCell ref="U32:V32"/>
    <mergeCell ref="W32:X32"/>
    <mergeCell ref="Y32:Z32"/>
    <mergeCell ref="AA32:AB32"/>
    <mergeCell ref="AC32:AD32"/>
    <mergeCell ref="O32:P32"/>
    <mergeCell ref="Q32:R32"/>
    <mergeCell ref="AA30:AB30"/>
    <mergeCell ref="AC30:AD30"/>
    <mergeCell ref="AE30:AF30"/>
    <mergeCell ref="AG30:AH30"/>
    <mergeCell ref="B31:B32"/>
    <mergeCell ref="C31:F32"/>
    <mergeCell ref="G31:H31"/>
    <mergeCell ref="I31:J31"/>
    <mergeCell ref="K31:L31"/>
    <mergeCell ref="M31:N31"/>
    <mergeCell ref="O30:P30"/>
    <mergeCell ref="Q30:R30"/>
    <mergeCell ref="S30:T30"/>
    <mergeCell ref="U30:V30"/>
    <mergeCell ref="W30:X30"/>
    <mergeCell ref="Y30:Z30"/>
    <mergeCell ref="AA31:AB31"/>
    <mergeCell ref="AC31:AD31"/>
    <mergeCell ref="AE31:AF31"/>
    <mergeCell ref="AG31:AH31"/>
    <mergeCell ref="G32:H32"/>
    <mergeCell ref="I32:J32"/>
    <mergeCell ref="K32:L32"/>
    <mergeCell ref="M32:N32"/>
    <mergeCell ref="B27:B28"/>
    <mergeCell ref="C27:F28"/>
    <mergeCell ref="AT27:AX28"/>
    <mergeCell ref="B29:B30"/>
    <mergeCell ref="C29:F30"/>
    <mergeCell ref="AT29:AX30"/>
    <mergeCell ref="G30:H30"/>
    <mergeCell ref="I30:J30"/>
    <mergeCell ref="K30:L30"/>
    <mergeCell ref="M30:N30"/>
    <mergeCell ref="AA29:AB29"/>
    <mergeCell ref="AC29:AD29"/>
    <mergeCell ref="AE29:AF29"/>
    <mergeCell ref="AG29:AH29"/>
    <mergeCell ref="AR29:AS29"/>
    <mergeCell ref="O29:P29"/>
    <mergeCell ref="Q29:R29"/>
    <mergeCell ref="S29:T29"/>
    <mergeCell ref="U29:V29"/>
    <mergeCell ref="W29:X29"/>
    <mergeCell ref="Y29:Z29"/>
    <mergeCell ref="AC28:AD28"/>
    <mergeCell ref="AE28:AF28"/>
    <mergeCell ref="AG28:AH28"/>
    <mergeCell ref="B23:B24"/>
    <mergeCell ref="C23:F24"/>
    <mergeCell ref="AT23:AX24"/>
    <mergeCell ref="B25:B26"/>
    <mergeCell ref="C25:F26"/>
    <mergeCell ref="AT25:AX26"/>
    <mergeCell ref="M23:N24"/>
    <mergeCell ref="O23:P24"/>
    <mergeCell ref="Q23:R24"/>
    <mergeCell ref="AE23:AF24"/>
    <mergeCell ref="AC26:AD26"/>
    <mergeCell ref="AE26:AF26"/>
    <mergeCell ref="AG26:AH26"/>
    <mergeCell ref="AR26:AS26"/>
    <mergeCell ref="AA26:AB26"/>
    <mergeCell ref="AA25:AB25"/>
    <mergeCell ref="AC25:AD25"/>
    <mergeCell ref="AE25:AF25"/>
    <mergeCell ref="AG25:AH25"/>
    <mergeCell ref="AR25:AS25"/>
    <mergeCell ref="O25:P25"/>
    <mergeCell ref="Q25:R25"/>
    <mergeCell ref="S25:T25"/>
    <mergeCell ref="U25:V25"/>
    <mergeCell ref="B19:B20"/>
    <mergeCell ref="C19:F20"/>
    <mergeCell ref="AT19:AX20"/>
    <mergeCell ref="B21:B22"/>
    <mergeCell ref="C21:F22"/>
    <mergeCell ref="AT21:AX22"/>
    <mergeCell ref="AA19:AB20"/>
    <mergeCell ref="AC19:AD20"/>
    <mergeCell ref="AG19:AH20"/>
    <mergeCell ref="AR19:AS20"/>
    <mergeCell ref="AC21:AD21"/>
    <mergeCell ref="AE21:AF21"/>
    <mergeCell ref="AG21:AH21"/>
    <mergeCell ref="AE20:AF20"/>
    <mergeCell ref="Q20:R20"/>
    <mergeCell ref="S20:T20"/>
    <mergeCell ref="U20:V20"/>
    <mergeCell ref="W20:X20"/>
    <mergeCell ref="Y20:Z20"/>
    <mergeCell ref="G20:H20"/>
    <mergeCell ref="I20:J20"/>
    <mergeCell ref="K20:L20"/>
    <mergeCell ref="M20:N20"/>
    <mergeCell ref="O20:P20"/>
    <mergeCell ref="B15:B16"/>
    <mergeCell ref="C15:F16"/>
    <mergeCell ref="AT15:AX16"/>
    <mergeCell ref="B17:B18"/>
    <mergeCell ref="C17:F18"/>
    <mergeCell ref="AT17:AX18"/>
    <mergeCell ref="AR17:AS18"/>
    <mergeCell ref="B11:B12"/>
    <mergeCell ref="C11:F12"/>
    <mergeCell ref="AA17:AB17"/>
    <mergeCell ref="AE17:AF17"/>
    <mergeCell ref="AG17:AH17"/>
    <mergeCell ref="Q17:R17"/>
    <mergeCell ref="U17:V17"/>
    <mergeCell ref="AC16:AD16"/>
    <mergeCell ref="AE16:AF16"/>
    <mergeCell ref="AG16:AH16"/>
    <mergeCell ref="G17:H17"/>
    <mergeCell ref="I17:J17"/>
    <mergeCell ref="K17:L17"/>
    <mergeCell ref="M17:N17"/>
    <mergeCell ref="Q16:R16"/>
    <mergeCell ref="S16:T16"/>
    <mergeCell ref="U16:V16"/>
    <mergeCell ref="C13:F14"/>
    <mergeCell ref="B13:B14"/>
    <mergeCell ref="AT13:AX14"/>
    <mergeCell ref="I13:J14"/>
    <mergeCell ref="K13:L14"/>
    <mergeCell ref="W14:X14"/>
    <mergeCell ref="Y14:Z14"/>
    <mergeCell ref="Q13:R14"/>
    <mergeCell ref="S13:T14"/>
    <mergeCell ref="U13:V14"/>
    <mergeCell ref="AA13:AB14"/>
    <mergeCell ref="G13:H14"/>
    <mergeCell ref="O14:P14"/>
    <mergeCell ref="M13:N14"/>
    <mergeCell ref="O13:P13"/>
    <mergeCell ref="AE13:AF14"/>
    <mergeCell ref="AG13:AH14"/>
    <mergeCell ref="AR13:AS14"/>
    <mergeCell ref="AK14:AL14"/>
    <mergeCell ref="AM13:AN13"/>
    <mergeCell ref="AM14:AN14"/>
    <mergeCell ref="AO13:AP13"/>
    <mergeCell ref="AO14:AP14"/>
    <mergeCell ref="AR28:AS28"/>
    <mergeCell ref="G29:H29"/>
    <mergeCell ref="I29:J29"/>
    <mergeCell ref="K29:L29"/>
    <mergeCell ref="M29:N29"/>
    <mergeCell ref="Q28:R28"/>
    <mergeCell ref="S28:T28"/>
    <mergeCell ref="U28:V28"/>
    <mergeCell ref="W28:X28"/>
    <mergeCell ref="Y28:Z28"/>
    <mergeCell ref="AA28:AB28"/>
    <mergeCell ref="G28:H28"/>
    <mergeCell ref="I28:J28"/>
    <mergeCell ref="K28:L28"/>
    <mergeCell ref="M28:N28"/>
    <mergeCell ref="O28:P28"/>
    <mergeCell ref="AA27:AB27"/>
    <mergeCell ref="AC27:AD27"/>
    <mergeCell ref="AE27:AF27"/>
    <mergeCell ref="AG27:AH27"/>
    <mergeCell ref="AR27:AS27"/>
    <mergeCell ref="O27:P27"/>
    <mergeCell ref="Q27:R27"/>
    <mergeCell ref="S27:T27"/>
    <mergeCell ref="U27:V27"/>
    <mergeCell ref="W27:X27"/>
    <mergeCell ref="Y27:Z27"/>
    <mergeCell ref="G27:H27"/>
    <mergeCell ref="I27:J27"/>
    <mergeCell ref="K27:L27"/>
    <mergeCell ref="M27:N27"/>
    <mergeCell ref="Q26:R26"/>
    <mergeCell ref="S26:T26"/>
    <mergeCell ref="U26:V26"/>
    <mergeCell ref="W26:X26"/>
    <mergeCell ref="Y26:Z26"/>
    <mergeCell ref="G26:H26"/>
    <mergeCell ref="I26:J26"/>
    <mergeCell ref="K26:L26"/>
    <mergeCell ref="M26:N26"/>
    <mergeCell ref="O26:P26"/>
    <mergeCell ref="W25:X25"/>
    <mergeCell ref="Y25:Z25"/>
    <mergeCell ref="AC24:AD24"/>
    <mergeCell ref="AG24:AH24"/>
    <mergeCell ref="G25:H25"/>
    <mergeCell ref="I25:J25"/>
    <mergeCell ref="K25:L25"/>
    <mergeCell ref="M25:N25"/>
    <mergeCell ref="S24:T24"/>
    <mergeCell ref="U24:V24"/>
    <mergeCell ref="W24:X24"/>
    <mergeCell ref="Y24:Z24"/>
    <mergeCell ref="AA24:AB24"/>
    <mergeCell ref="G24:H24"/>
    <mergeCell ref="I24:J24"/>
    <mergeCell ref="K24:L24"/>
    <mergeCell ref="AA23:AB23"/>
    <mergeCell ref="AC23:AD23"/>
    <mergeCell ref="AG23:AH23"/>
    <mergeCell ref="AR23:AS24"/>
    <mergeCell ref="S23:T23"/>
    <mergeCell ref="U23:V23"/>
    <mergeCell ref="W23:X23"/>
    <mergeCell ref="Y23:Z23"/>
    <mergeCell ref="AC22:AD22"/>
    <mergeCell ref="AE22:AF22"/>
    <mergeCell ref="AG22:AH22"/>
    <mergeCell ref="AR21:AS22"/>
    <mergeCell ref="G23:H23"/>
    <mergeCell ref="I23:J23"/>
    <mergeCell ref="K23:L23"/>
    <mergeCell ref="Q22:R22"/>
    <mergeCell ref="S22:T22"/>
    <mergeCell ref="W22:X22"/>
    <mergeCell ref="Y22:Z22"/>
    <mergeCell ref="AA22:AB22"/>
    <mergeCell ref="U21:V22"/>
    <mergeCell ref="G22:H22"/>
    <mergeCell ref="I22:J22"/>
    <mergeCell ref="K22:L22"/>
    <mergeCell ref="M22:N22"/>
    <mergeCell ref="O22:P22"/>
    <mergeCell ref="AA21:AB21"/>
    <mergeCell ref="O21:P21"/>
    <mergeCell ref="Q21:R21"/>
    <mergeCell ref="S21:T21"/>
    <mergeCell ref="W21:X21"/>
    <mergeCell ref="Y21:Z21"/>
    <mergeCell ref="G21:H21"/>
    <mergeCell ref="I21:J21"/>
    <mergeCell ref="K21:L21"/>
    <mergeCell ref="M21:N21"/>
    <mergeCell ref="AE19:AF19"/>
    <mergeCell ref="O19:P19"/>
    <mergeCell ref="Q19:R19"/>
    <mergeCell ref="S19:T19"/>
    <mergeCell ref="U19:V19"/>
    <mergeCell ref="W19:X19"/>
    <mergeCell ref="Y19:Z19"/>
    <mergeCell ref="AE18:AF18"/>
    <mergeCell ref="AG18:AH18"/>
    <mergeCell ref="G19:H19"/>
    <mergeCell ref="I19:J19"/>
    <mergeCell ref="K19:L19"/>
    <mergeCell ref="M19:N19"/>
    <mergeCell ref="Q18:R18"/>
    <mergeCell ref="U18:V18"/>
    <mergeCell ref="AA18:AB18"/>
    <mergeCell ref="G18:H18"/>
    <mergeCell ref="I18:J18"/>
    <mergeCell ref="K18:L18"/>
    <mergeCell ref="M18:N18"/>
    <mergeCell ref="AI14:AJ14"/>
    <mergeCell ref="AK13:AL13"/>
    <mergeCell ref="G16:H16"/>
    <mergeCell ref="I16:J16"/>
    <mergeCell ref="K16:L16"/>
    <mergeCell ref="M16:N16"/>
    <mergeCell ref="O16:P16"/>
    <mergeCell ref="AC15:AD15"/>
    <mergeCell ref="AE15:AF15"/>
    <mergeCell ref="AG15:AH15"/>
    <mergeCell ref="O15:P15"/>
    <mergeCell ref="Q15:R15"/>
    <mergeCell ref="S15:T15"/>
    <mergeCell ref="U15:V15"/>
    <mergeCell ref="G15:H15"/>
    <mergeCell ref="I15:J15"/>
    <mergeCell ref="K15:L15"/>
    <mergeCell ref="M15:N15"/>
    <mergeCell ref="W15:X16"/>
    <mergeCell ref="Y15:Z16"/>
    <mergeCell ref="AA15:AB16"/>
    <mergeCell ref="AT11:AX12"/>
    <mergeCell ref="AC11:AD12"/>
    <mergeCell ref="AE11:AF12"/>
    <mergeCell ref="AG11:AH12"/>
    <mergeCell ref="AC13:AD13"/>
    <mergeCell ref="W13:X13"/>
    <mergeCell ref="Y13:Z13"/>
    <mergeCell ref="AE10:AF10"/>
    <mergeCell ref="AG10:AH10"/>
    <mergeCell ref="AR10:AS10"/>
    <mergeCell ref="AT10:AX10"/>
    <mergeCell ref="AR11:AS12"/>
    <mergeCell ref="AI10:AJ10"/>
    <mergeCell ref="AI11:AJ12"/>
    <mergeCell ref="AK10:AL10"/>
    <mergeCell ref="AK11:AL12"/>
    <mergeCell ref="AM10:AN10"/>
    <mergeCell ref="AM11:AN12"/>
    <mergeCell ref="AI13:AJ13"/>
    <mergeCell ref="D6:N6"/>
    <mergeCell ref="Q6:AA6"/>
    <mergeCell ref="E8:H8"/>
    <mergeCell ref="J8:M8"/>
    <mergeCell ref="R8:U8"/>
    <mergeCell ref="W8:Z8"/>
    <mergeCell ref="AE8:AH8"/>
    <mergeCell ref="AR8:AU8"/>
    <mergeCell ref="S10:T10"/>
    <mergeCell ref="U10:V10"/>
    <mergeCell ref="W10:X10"/>
    <mergeCell ref="Y10:Z10"/>
    <mergeCell ref="AA10:AB10"/>
    <mergeCell ref="AC10:AD10"/>
    <mergeCell ref="G10:H10"/>
    <mergeCell ref="I10:J10"/>
    <mergeCell ref="K10:L10"/>
    <mergeCell ref="M10:N10"/>
    <mergeCell ref="O10:P10"/>
    <mergeCell ref="Q10:R10"/>
    <mergeCell ref="AI26:AJ26"/>
    <mergeCell ref="AI27:AJ27"/>
    <mergeCell ref="AI28:AJ28"/>
    <mergeCell ref="AI29:AJ29"/>
    <mergeCell ref="AI30:AJ30"/>
    <mergeCell ref="AI31:AJ31"/>
    <mergeCell ref="AI32:AJ32"/>
    <mergeCell ref="AI33:AJ33"/>
    <mergeCell ref="AI15:AJ15"/>
    <mergeCell ref="AI16:AJ16"/>
    <mergeCell ref="AI17:AJ17"/>
    <mergeCell ref="AI18:AJ18"/>
    <mergeCell ref="AI19:AJ20"/>
    <mergeCell ref="AI21:AJ21"/>
    <mergeCell ref="AI22:AJ22"/>
    <mergeCell ref="AI23:AJ23"/>
    <mergeCell ref="AI24:AJ24"/>
    <mergeCell ref="AK17:AL17"/>
    <mergeCell ref="AK18:AL18"/>
    <mergeCell ref="AK19:AL20"/>
    <mergeCell ref="AK21:AL21"/>
    <mergeCell ref="AK22:AL22"/>
    <mergeCell ref="AK23:AL23"/>
    <mergeCell ref="AK24:AL24"/>
    <mergeCell ref="AK15:AL16"/>
    <mergeCell ref="AI25:AJ25"/>
    <mergeCell ref="AK25:AL25"/>
    <mergeCell ref="AK26:AL26"/>
    <mergeCell ref="AK27:AL27"/>
    <mergeCell ref="AK28:AL28"/>
    <mergeCell ref="AK29:AL29"/>
    <mergeCell ref="AK30:AL30"/>
    <mergeCell ref="AK31:AL31"/>
    <mergeCell ref="AK32:AL32"/>
    <mergeCell ref="AK33:AL33"/>
    <mergeCell ref="AK35:AL35"/>
    <mergeCell ref="AK36:AL36"/>
    <mergeCell ref="AK37:AL37"/>
    <mergeCell ref="AK38:AL38"/>
    <mergeCell ref="AK39:AL39"/>
    <mergeCell ref="AK40:AL40"/>
    <mergeCell ref="AK41:AL41"/>
    <mergeCell ref="AK42:AL42"/>
    <mergeCell ref="AK43:AL43"/>
    <mergeCell ref="AM15:AN15"/>
    <mergeCell ref="AM16:AN16"/>
    <mergeCell ref="AM17:AN17"/>
    <mergeCell ref="AM18:AN18"/>
    <mergeCell ref="AM19:AN20"/>
    <mergeCell ref="AM21:AN21"/>
    <mergeCell ref="AM22:AN22"/>
    <mergeCell ref="AM23:AN23"/>
    <mergeCell ref="AM24:AN24"/>
    <mergeCell ref="AM35:AN35"/>
    <mergeCell ref="AM36:AN36"/>
    <mergeCell ref="AM37:AN37"/>
    <mergeCell ref="AM38:AN38"/>
    <mergeCell ref="AM39:AN39"/>
    <mergeCell ref="AM40:AN40"/>
    <mergeCell ref="AM41:AN41"/>
    <mergeCell ref="AM42:AN42"/>
    <mergeCell ref="AM25:AN25"/>
    <mergeCell ref="AM26:AN26"/>
    <mergeCell ref="AM27:AN27"/>
    <mergeCell ref="AM28:AN28"/>
    <mergeCell ref="AM29:AN29"/>
    <mergeCell ref="AM30:AN30"/>
    <mergeCell ref="AM31:AN31"/>
    <mergeCell ref="AM32:AN32"/>
    <mergeCell ref="AM33:AN33"/>
    <mergeCell ref="AM44:AN44"/>
    <mergeCell ref="AM47:AN47"/>
    <mergeCell ref="AM48:AN48"/>
    <mergeCell ref="AO10:AP10"/>
    <mergeCell ref="AO11:AP12"/>
    <mergeCell ref="AO15:AP15"/>
    <mergeCell ref="AO16:AP16"/>
    <mergeCell ref="AO17:AP17"/>
    <mergeCell ref="AO18:AP18"/>
    <mergeCell ref="AO19:AP20"/>
    <mergeCell ref="AO21:AP21"/>
    <mergeCell ref="AO22:AP22"/>
    <mergeCell ref="AO23:AP23"/>
    <mergeCell ref="AO24:AP24"/>
    <mergeCell ref="AO25:AP25"/>
    <mergeCell ref="AO26:AP26"/>
    <mergeCell ref="AO27:AP27"/>
    <mergeCell ref="AO28:AP28"/>
    <mergeCell ref="AO29:AP29"/>
    <mergeCell ref="AO30:AP30"/>
    <mergeCell ref="AO31:AP31"/>
    <mergeCell ref="AO32:AP32"/>
    <mergeCell ref="AO33:AP33"/>
    <mergeCell ref="AM34:AN34"/>
    <mergeCell ref="AO34:AP34"/>
    <mergeCell ref="AO35:AP35"/>
    <mergeCell ref="AO36:AP36"/>
    <mergeCell ref="AO37:AP37"/>
    <mergeCell ref="AO38:AP38"/>
    <mergeCell ref="AO39:AP39"/>
    <mergeCell ref="AO40:AP40"/>
    <mergeCell ref="AO41:AP41"/>
    <mergeCell ref="AO42:AP42"/>
    <mergeCell ref="AO43:AP43"/>
    <mergeCell ref="AO44:AP44"/>
    <mergeCell ref="AO47:AP47"/>
    <mergeCell ref="AO48:AP48"/>
    <mergeCell ref="AJ8:AM8"/>
    <mergeCell ref="AD6:AN6"/>
    <mergeCell ref="N1:X4"/>
    <mergeCell ref="B45:B46"/>
    <mergeCell ref="C45:F46"/>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AM45:AN45"/>
    <mergeCell ref="AO45:AP45"/>
    <mergeCell ref="AR45:AS45"/>
    <mergeCell ref="AT45:AX46"/>
    <mergeCell ref="G46:H46"/>
    <mergeCell ref="I46:J46"/>
    <mergeCell ref="K46:L46"/>
    <mergeCell ref="M46:N46"/>
    <mergeCell ref="O46:P46"/>
    <mergeCell ref="Q46:R46"/>
    <mergeCell ref="S46:T46"/>
    <mergeCell ref="U46:V46"/>
    <mergeCell ref="W46:X46"/>
    <mergeCell ref="Y46:Z46"/>
    <mergeCell ref="AA46:AB46"/>
    <mergeCell ref="AC46:AD46"/>
    <mergeCell ref="AE46:AF46"/>
    <mergeCell ref="AG46:AH46"/>
    <mergeCell ref="AI46:AJ46"/>
    <mergeCell ref="AK46:AL46"/>
    <mergeCell ref="AM46:AN46"/>
    <mergeCell ref="AO46:AP46"/>
    <mergeCell ref="AR46:AS46"/>
    <mergeCell ref="W49:X49"/>
    <mergeCell ref="Y49:Z49"/>
    <mergeCell ref="AA49:AB49"/>
    <mergeCell ref="AC49:AD49"/>
    <mergeCell ref="AE49:AF49"/>
    <mergeCell ref="AG49:AH49"/>
    <mergeCell ref="AI49:AJ49"/>
    <mergeCell ref="AK49:AL49"/>
    <mergeCell ref="B49:B50"/>
    <mergeCell ref="C49:F50"/>
    <mergeCell ref="G49:H49"/>
    <mergeCell ref="I49:J49"/>
    <mergeCell ref="K49:L49"/>
    <mergeCell ref="M49:N49"/>
    <mergeCell ref="O49:P49"/>
    <mergeCell ref="Q49:R49"/>
    <mergeCell ref="S49:T49"/>
    <mergeCell ref="AM49:AN49"/>
    <mergeCell ref="AO49:AP49"/>
    <mergeCell ref="AR49:AS49"/>
    <mergeCell ref="AT49:AX50"/>
    <mergeCell ref="G50:H50"/>
    <mergeCell ref="I50:J50"/>
    <mergeCell ref="K50:L50"/>
    <mergeCell ref="M50:N50"/>
    <mergeCell ref="O50:P50"/>
    <mergeCell ref="Q50:R50"/>
    <mergeCell ref="S50:T50"/>
    <mergeCell ref="U50:V50"/>
    <mergeCell ref="W50:X50"/>
    <mergeCell ref="Y50:Z50"/>
    <mergeCell ref="AA50:AB50"/>
    <mergeCell ref="AC50:AD50"/>
    <mergeCell ref="AE50:AF50"/>
    <mergeCell ref="AG50:AH50"/>
    <mergeCell ref="AI50:AJ50"/>
    <mergeCell ref="AK50:AL50"/>
    <mergeCell ref="AM50:AN50"/>
    <mergeCell ref="AO50:AP50"/>
    <mergeCell ref="AR50:AS50"/>
    <mergeCell ref="U49:V49"/>
  </mergeCells>
  <hyperlinks>
    <hyperlink ref="W8:Z8" location="'Country res'!A11" tooltip="Country best results" display="Best results" xr:uid="{00000000-0004-0000-0400-000000000000}"/>
    <hyperlink ref="E8:H8" location="'Main infos'!A11" tooltip="Main infos" display="Main infos" xr:uid="{00000000-0004-0000-0400-000001000000}"/>
    <hyperlink ref="J8:M8" location="Winners!A11" tooltip="Winners" display="Winners" xr:uid="{00000000-0004-0000-0400-000002000000}"/>
    <hyperlink ref="R8:U8" location="'Country part'!A11" tooltip="Country participations" display="Participations" xr:uid="{00000000-0004-0000-0400-000003000000}"/>
    <hyperlink ref="AE8:AH8" location="'Player part'!A11" tooltip="Player participations" display="Participations" xr:uid="{00000000-0004-0000-0400-000004000000}"/>
    <hyperlink ref="AR8:AU8" location="'Medal Table'!A13" tooltip="Medal Table" display="Medal table" xr:uid="{00000000-0004-0000-0400-000005000000}"/>
    <hyperlink ref="AJ8:AM8" location="'Medal Table'!A13" tooltip="Medal Table" display="Medal table" xr:uid="{67C58D2A-B4CE-4E7C-B30D-6C61AA7174DB}"/>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Q192"/>
  <sheetViews>
    <sheetView showGridLines="0" showRowColHeaders="0" tabSelected="1" zoomScale="80" zoomScaleNormal="80" workbookViewId="0">
      <pane ySplit="10" topLeftCell="A11"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3" width="4.6640625" customWidth="1"/>
  </cols>
  <sheetData>
    <row r="1" spans="1:43" ht="4.5" customHeight="1" x14ac:dyDescent="0.25">
      <c r="A1" s="56"/>
      <c r="B1" s="56"/>
      <c r="C1" s="56"/>
      <c r="D1" s="56"/>
      <c r="E1" s="353"/>
      <c r="F1" s="353"/>
      <c r="G1" s="353"/>
      <c r="H1" s="353"/>
      <c r="I1" s="353"/>
      <c r="J1" s="353"/>
      <c r="K1" s="353"/>
      <c r="L1" s="353"/>
      <c r="M1" s="353"/>
      <c r="N1" s="537" t="s">
        <v>632</v>
      </c>
      <c r="O1" s="537"/>
      <c r="P1" s="537"/>
      <c r="Q1" s="537"/>
      <c r="R1" s="537"/>
      <c r="S1" s="537"/>
      <c r="T1" s="537"/>
      <c r="U1" s="537"/>
      <c r="V1" s="537"/>
      <c r="W1" s="537"/>
      <c r="X1" s="537"/>
      <c r="Y1" s="427"/>
      <c r="Z1" s="427"/>
      <c r="AA1" s="353"/>
      <c r="AB1" s="353"/>
      <c r="AC1" s="353"/>
      <c r="AD1" s="353"/>
      <c r="AE1" s="353"/>
      <c r="AF1" s="353"/>
      <c r="AG1" s="353"/>
      <c r="AH1" s="353"/>
      <c r="AI1" s="353"/>
      <c r="AJ1" s="353"/>
      <c r="AK1" s="353"/>
      <c r="AL1" s="353"/>
      <c r="AM1" s="353"/>
      <c r="AN1" s="353"/>
      <c r="AO1" s="353"/>
      <c r="AP1" s="353"/>
      <c r="AQ1" s="429"/>
    </row>
    <row r="2" spans="1:43"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353"/>
      <c r="AM2" s="353"/>
      <c r="AN2" s="353"/>
      <c r="AO2" s="353"/>
      <c r="AP2" s="353"/>
      <c r="AQ2" s="429"/>
    </row>
    <row r="3" spans="1:43"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353"/>
      <c r="AM3" s="353"/>
      <c r="AN3" s="353"/>
      <c r="AO3" s="353"/>
      <c r="AP3" s="353"/>
      <c r="AQ3" s="429"/>
    </row>
    <row r="4" spans="1:43"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353"/>
      <c r="AM4" s="353"/>
      <c r="AN4" s="353"/>
      <c r="AO4" s="353"/>
      <c r="AP4" s="353"/>
      <c r="AQ4" s="429"/>
    </row>
    <row r="5" spans="1:43" x14ac:dyDescent="0.25">
      <c r="A5" s="366" t="s">
        <v>631</v>
      </c>
    </row>
    <row r="6" spans="1:43" ht="25.95" customHeight="1" x14ac:dyDescent="0.25">
      <c r="A6" s="55"/>
      <c r="B6" s="55"/>
      <c r="C6" s="367"/>
      <c r="D6" s="504" t="s">
        <v>522</v>
      </c>
      <c r="E6" s="505"/>
      <c r="F6" s="505"/>
      <c r="G6" s="505"/>
      <c r="H6" s="505"/>
      <c r="I6" s="505"/>
      <c r="J6" s="505"/>
      <c r="K6" s="505"/>
      <c r="L6" s="505"/>
      <c r="M6" s="505"/>
      <c r="N6" s="505"/>
      <c r="O6" s="55"/>
      <c r="P6" s="367"/>
      <c r="Q6" s="504" t="s">
        <v>523</v>
      </c>
      <c r="R6" s="505"/>
      <c r="S6" s="505"/>
      <c r="T6" s="505"/>
      <c r="U6" s="505"/>
      <c r="V6" s="505"/>
      <c r="W6" s="505"/>
      <c r="X6" s="505"/>
      <c r="Y6" s="505"/>
      <c r="Z6" s="505"/>
      <c r="AA6" s="505"/>
      <c r="AB6" s="55"/>
      <c r="AC6" s="367"/>
      <c r="AD6" s="504" t="s">
        <v>524</v>
      </c>
      <c r="AE6" s="505"/>
      <c r="AF6" s="505"/>
      <c r="AG6" s="505"/>
      <c r="AH6" s="505"/>
      <c r="AI6" s="505"/>
      <c r="AJ6" s="505"/>
      <c r="AK6" s="505"/>
      <c r="AL6" s="505"/>
      <c r="AM6" s="505"/>
      <c r="AN6" s="505"/>
      <c r="AO6" s="55"/>
      <c r="AP6" s="55"/>
    </row>
    <row r="7" spans="1:43" ht="7.95" customHeight="1" thickBot="1" x14ac:dyDescent="0.3">
      <c r="A7" s="55"/>
      <c r="B7" s="55"/>
      <c r="C7" s="55"/>
      <c r="D7" s="55"/>
      <c r="E7" s="55"/>
      <c r="F7" s="55"/>
      <c r="G7" s="55"/>
      <c r="H7" s="55"/>
      <c r="I7" s="55"/>
      <c r="J7" s="55"/>
      <c r="K7" s="55"/>
      <c r="L7" s="55"/>
      <c r="M7" s="368"/>
      <c r="N7" s="55"/>
      <c r="O7" s="55"/>
      <c r="P7" s="55"/>
      <c r="Q7" s="55"/>
      <c r="R7" s="55"/>
      <c r="S7" s="55"/>
      <c r="T7" s="55"/>
      <c r="U7" s="55"/>
      <c r="V7" s="55"/>
      <c r="W7" s="55"/>
      <c r="X7" s="55"/>
      <c r="Y7" s="55"/>
      <c r="Z7" s="55"/>
      <c r="AA7" s="55"/>
      <c r="AB7" s="55"/>
      <c r="AC7" s="55"/>
      <c r="AD7" s="55"/>
      <c r="AE7" s="55"/>
      <c r="AF7" s="55"/>
      <c r="AG7" s="55"/>
      <c r="AH7" s="55"/>
      <c r="AI7" s="55"/>
      <c r="AJ7" s="55"/>
      <c r="AK7" s="71"/>
      <c r="AL7" s="71"/>
      <c r="AM7" s="71"/>
      <c r="AN7" s="71"/>
      <c r="AO7" s="71"/>
      <c r="AP7" s="71"/>
      <c r="AQ7" s="357"/>
    </row>
    <row r="8" spans="1:43" ht="25.95" customHeight="1" thickBot="1" x14ac:dyDescent="0.3">
      <c r="A8" s="369" t="s">
        <v>525</v>
      </c>
      <c r="B8" s="55"/>
      <c r="C8" s="55"/>
      <c r="D8" s="50"/>
      <c r="E8" s="501" t="s">
        <v>527</v>
      </c>
      <c r="F8" s="502"/>
      <c r="G8" s="502"/>
      <c r="H8" s="503"/>
      <c r="I8" s="50"/>
      <c r="J8" s="501" t="s">
        <v>528</v>
      </c>
      <c r="K8" s="502"/>
      <c r="L8" s="502"/>
      <c r="M8" s="503"/>
      <c r="N8" s="50"/>
      <c r="O8" s="50"/>
      <c r="P8" s="50"/>
      <c r="Q8" s="50"/>
      <c r="R8" s="506" t="s">
        <v>31</v>
      </c>
      <c r="S8" s="507"/>
      <c r="T8" s="507"/>
      <c r="U8" s="508"/>
      <c r="V8" s="50"/>
      <c r="W8" s="501" t="s">
        <v>526</v>
      </c>
      <c r="X8" s="502"/>
      <c r="Y8" s="502"/>
      <c r="Z8" s="503"/>
      <c r="AA8" s="50"/>
      <c r="AB8" s="50"/>
      <c r="AC8" s="50"/>
      <c r="AD8" s="50"/>
      <c r="AE8" s="580" t="s">
        <v>31</v>
      </c>
      <c r="AF8" s="581"/>
      <c r="AG8" s="581"/>
      <c r="AH8" s="582"/>
      <c r="AI8" s="50"/>
      <c r="AJ8" s="501" t="s">
        <v>529</v>
      </c>
      <c r="AK8" s="502"/>
      <c r="AL8" s="502"/>
      <c r="AM8" s="503"/>
      <c r="AN8" s="50"/>
      <c r="AO8" s="55"/>
      <c r="AP8" s="55"/>
    </row>
    <row r="9" spans="1:43" ht="12" customHeight="1" thickBot="1" x14ac:dyDescent="0.3">
      <c r="A9" s="55"/>
      <c r="B9" s="55"/>
      <c r="C9" s="55"/>
      <c r="D9" s="55"/>
      <c r="E9" s="55"/>
      <c r="F9" s="55"/>
      <c r="G9" s="55"/>
      <c r="H9" s="55"/>
      <c r="I9" s="55"/>
      <c r="J9" s="55"/>
      <c r="K9" s="55"/>
      <c r="L9" s="55"/>
      <c r="M9" s="368"/>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row>
    <row r="10" spans="1:43" ht="25.95" customHeight="1" thickBot="1" x14ac:dyDescent="0.3">
      <c r="A10" s="55"/>
      <c r="B10" s="55"/>
      <c r="C10" s="55"/>
      <c r="D10" s="55"/>
      <c r="E10" s="55"/>
      <c r="F10" s="55"/>
      <c r="G10" s="55"/>
      <c r="H10" s="649" t="s">
        <v>31</v>
      </c>
      <c r="I10" s="650"/>
      <c r="J10" s="650"/>
      <c r="K10" s="651"/>
      <c r="L10" s="649" t="s">
        <v>341</v>
      </c>
      <c r="M10" s="650"/>
      <c r="N10" s="650"/>
      <c r="O10" s="651"/>
      <c r="P10" s="649" t="s">
        <v>342</v>
      </c>
      <c r="Q10" s="650"/>
      <c r="R10" s="650"/>
      <c r="S10" s="651"/>
      <c r="T10" s="652" t="s">
        <v>343</v>
      </c>
      <c r="U10" s="653"/>
      <c r="V10" s="653"/>
      <c r="W10" s="654"/>
      <c r="X10" s="652" t="s">
        <v>344</v>
      </c>
      <c r="Y10" s="653"/>
      <c r="Z10" s="653"/>
      <c r="AA10" s="654"/>
      <c r="AB10" s="652" t="s">
        <v>345</v>
      </c>
      <c r="AC10" s="653"/>
      <c r="AD10" s="653"/>
      <c r="AE10" s="654"/>
      <c r="AF10" s="400"/>
      <c r="AG10" s="400"/>
      <c r="AH10" s="400"/>
      <c r="AI10" s="55"/>
      <c r="AJ10" s="55"/>
      <c r="AK10" s="55"/>
      <c r="AL10" s="55"/>
      <c r="AM10" s="55"/>
      <c r="AN10" s="55"/>
      <c r="AO10" s="55"/>
      <c r="AP10" s="55"/>
    </row>
    <row r="11" spans="1:43" ht="25.95" customHeight="1" thickBot="1" x14ac:dyDescent="0.3">
      <c r="A11" s="50"/>
      <c r="B11" s="399"/>
      <c r="C11" s="431" t="s">
        <v>37</v>
      </c>
      <c r="D11" s="431"/>
      <c r="E11" s="431"/>
      <c r="F11" s="431"/>
      <c r="G11" s="431"/>
      <c r="H11" s="637">
        <v>18</v>
      </c>
      <c r="I11" s="638"/>
      <c r="J11" s="638"/>
      <c r="K11" s="639"/>
      <c r="L11" s="637">
        <v>18</v>
      </c>
      <c r="M11" s="638"/>
      <c r="N11" s="638"/>
      <c r="O11" s="639"/>
      <c r="P11" s="637">
        <v>18</v>
      </c>
      <c r="Q11" s="638"/>
      <c r="R11" s="638"/>
      <c r="S11" s="639"/>
      <c r="T11" s="637">
        <v>2004</v>
      </c>
      <c r="U11" s="638"/>
      <c r="V11" s="638"/>
      <c r="W11" s="639"/>
      <c r="X11" s="637">
        <v>2021</v>
      </c>
      <c r="Y11" s="638"/>
      <c r="Z11" s="638"/>
      <c r="AA11" s="639"/>
      <c r="AB11" s="643">
        <v>3</v>
      </c>
      <c r="AC11" s="644"/>
      <c r="AD11" s="644"/>
      <c r="AE11" s="645"/>
      <c r="AF11" s="635"/>
      <c r="AG11" s="636"/>
      <c r="AH11" s="636"/>
      <c r="AI11" s="55"/>
      <c r="AJ11" s="55"/>
      <c r="AK11" s="55"/>
      <c r="AL11" s="55"/>
      <c r="AM11" s="55"/>
      <c r="AN11" s="55"/>
      <c r="AO11" s="55"/>
      <c r="AP11" s="55"/>
    </row>
    <row r="12" spans="1:43" ht="25.95" customHeight="1" thickBot="1" x14ac:dyDescent="0.3">
      <c r="A12" s="55"/>
      <c r="B12" s="399"/>
      <c r="C12" s="431" t="s">
        <v>61</v>
      </c>
      <c r="D12" s="431"/>
      <c r="E12" s="431"/>
      <c r="F12" s="431"/>
      <c r="G12" s="431"/>
      <c r="H12" s="637">
        <v>15</v>
      </c>
      <c r="I12" s="638"/>
      <c r="J12" s="638"/>
      <c r="K12" s="639"/>
      <c r="L12" s="637">
        <v>14</v>
      </c>
      <c r="M12" s="638"/>
      <c r="N12" s="638"/>
      <c r="O12" s="639"/>
      <c r="P12" s="637">
        <v>1</v>
      </c>
      <c r="Q12" s="638"/>
      <c r="R12" s="638"/>
      <c r="S12" s="639"/>
      <c r="T12" s="637">
        <v>2006</v>
      </c>
      <c r="U12" s="638"/>
      <c r="V12" s="638"/>
      <c r="W12" s="639"/>
      <c r="X12" s="637">
        <v>2021</v>
      </c>
      <c r="Y12" s="638"/>
      <c r="Z12" s="638"/>
      <c r="AA12" s="639"/>
      <c r="AB12" s="637">
        <v>4</v>
      </c>
      <c r="AC12" s="638"/>
      <c r="AD12" s="638"/>
      <c r="AE12" s="639"/>
      <c r="AF12" s="635"/>
      <c r="AG12" s="636"/>
      <c r="AH12" s="636"/>
      <c r="AI12" s="55"/>
      <c r="AJ12" s="55"/>
      <c r="AK12" s="55"/>
      <c r="AL12" s="55"/>
      <c r="AM12" s="55"/>
      <c r="AN12" s="55"/>
      <c r="AO12" s="55"/>
      <c r="AP12" s="55"/>
    </row>
    <row r="13" spans="1:43" ht="25.95" customHeight="1" thickBot="1" x14ac:dyDescent="0.3">
      <c r="A13" s="55"/>
      <c r="B13" s="399"/>
      <c r="C13" s="431" t="s">
        <v>80</v>
      </c>
      <c r="D13" s="431"/>
      <c r="E13" s="431"/>
      <c r="F13" s="431"/>
      <c r="G13" s="431"/>
      <c r="H13" s="637">
        <v>15</v>
      </c>
      <c r="I13" s="638"/>
      <c r="J13" s="638"/>
      <c r="K13" s="639"/>
      <c r="L13" s="637">
        <v>15</v>
      </c>
      <c r="M13" s="638"/>
      <c r="N13" s="638"/>
      <c r="O13" s="639"/>
      <c r="P13" s="637">
        <v>15</v>
      </c>
      <c r="Q13" s="638"/>
      <c r="R13" s="638"/>
      <c r="S13" s="639"/>
      <c r="T13" s="637">
        <v>2007</v>
      </c>
      <c r="U13" s="638"/>
      <c r="V13" s="638"/>
      <c r="W13" s="639"/>
      <c r="X13" s="637">
        <v>2021</v>
      </c>
      <c r="Y13" s="638"/>
      <c r="Z13" s="638"/>
      <c r="AA13" s="639"/>
      <c r="AB13" s="646">
        <v>1</v>
      </c>
      <c r="AC13" s="647"/>
      <c r="AD13" s="647"/>
      <c r="AE13" s="648"/>
      <c r="AF13" s="635"/>
      <c r="AG13" s="636"/>
      <c r="AH13" s="636"/>
      <c r="AI13" s="55"/>
      <c r="AJ13" s="55"/>
      <c r="AK13" s="55"/>
      <c r="AL13" s="55"/>
      <c r="AM13" s="55"/>
      <c r="AN13" s="55"/>
      <c r="AO13" s="55"/>
      <c r="AP13" s="55"/>
    </row>
    <row r="14" spans="1:43" ht="25.95" customHeight="1" thickBot="1" x14ac:dyDescent="0.3">
      <c r="A14" s="55"/>
      <c r="B14" s="399"/>
      <c r="C14" s="431" t="s">
        <v>94</v>
      </c>
      <c r="D14" s="431"/>
      <c r="E14" s="431"/>
      <c r="F14" s="431"/>
      <c r="G14" s="431"/>
      <c r="H14" s="637">
        <v>14</v>
      </c>
      <c r="I14" s="638"/>
      <c r="J14" s="638"/>
      <c r="K14" s="639"/>
      <c r="L14" s="637">
        <v>10</v>
      </c>
      <c r="M14" s="638"/>
      <c r="N14" s="638"/>
      <c r="O14" s="639"/>
      <c r="P14" s="637">
        <v>10</v>
      </c>
      <c r="Q14" s="638"/>
      <c r="R14" s="638"/>
      <c r="S14" s="639"/>
      <c r="T14" s="637">
        <v>2007</v>
      </c>
      <c r="U14" s="638"/>
      <c r="V14" s="638"/>
      <c r="W14" s="639"/>
      <c r="X14" s="637">
        <v>2021</v>
      </c>
      <c r="Y14" s="638"/>
      <c r="Z14" s="638"/>
      <c r="AA14" s="639"/>
      <c r="AB14" s="637">
        <v>4</v>
      </c>
      <c r="AC14" s="638"/>
      <c r="AD14" s="638"/>
      <c r="AE14" s="639"/>
      <c r="AF14" s="635"/>
      <c r="AG14" s="636"/>
      <c r="AH14" s="636"/>
      <c r="AI14" s="55"/>
      <c r="AJ14" s="55"/>
      <c r="AK14" s="55"/>
      <c r="AL14" s="55"/>
      <c r="AM14" s="55"/>
      <c r="AN14" s="55"/>
      <c r="AO14" s="55"/>
      <c r="AP14" s="55"/>
    </row>
    <row r="15" spans="1:43" ht="25.95" customHeight="1" thickBot="1" x14ac:dyDescent="0.3">
      <c r="A15" s="55"/>
      <c r="B15" s="399"/>
      <c r="C15" s="431" t="s">
        <v>178</v>
      </c>
      <c r="D15" s="431"/>
      <c r="E15" s="431"/>
      <c r="F15" s="431"/>
      <c r="G15" s="431"/>
      <c r="H15" s="637">
        <v>13</v>
      </c>
      <c r="I15" s="638"/>
      <c r="J15" s="638"/>
      <c r="K15" s="639"/>
      <c r="L15" s="637">
        <v>13</v>
      </c>
      <c r="M15" s="638"/>
      <c r="N15" s="638"/>
      <c r="O15" s="639"/>
      <c r="P15" s="637">
        <v>13</v>
      </c>
      <c r="Q15" s="638"/>
      <c r="R15" s="638"/>
      <c r="S15" s="639"/>
      <c r="T15" s="637">
        <v>2009</v>
      </c>
      <c r="U15" s="638"/>
      <c r="V15" s="638"/>
      <c r="W15" s="639"/>
      <c r="X15" s="637">
        <v>2021</v>
      </c>
      <c r="Y15" s="638"/>
      <c r="Z15" s="638"/>
      <c r="AA15" s="639"/>
      <c r="AB15" s="637">
        <v>6</v>
      </c>
      <c r="AC15" s="638"/>
      <c r="AD15" s="638"/>
      <c r="AE15" s="639"/>
      <c r="AF15" s="635"/>
      <c r="AG15" s="636"/>
      <c r="AH15" s="636"/>
      <c r="AI15" s="55"/>
      <c r="AJ15" s="55"/>
      <c r="AK15" s="55"/>
      <c r="AL15" s="55"/>
      <c r="AM15" s="55"/>
      <c r="AN15" s="55"/>
      <c r="AO15" s="55"/>
      <c r="AP15" s="55"/>
    </row>
    <row r="16" spans="1:43" ht="25.95" customHeight="1" thickBot="1" x14ac:dyDescent="0.3">
      <c r="A16" s="55"/>
      <c r="B16" s="399"/>
      <c r="C16" s="431" t="s">
        <v>110</v>
      </c>
      <c r="D16" s="431"/>
      <c r="E16" s="431"/>
      <c r="F16" s="431"/>
      <c r="G16" s="431"/>
      <c r="H16" s="637">
        <v>13</v>
      </c>
      <c r="I16" s="638"/>
      <c r="J16" s="638"/>
      <c r="K16" s="639"/>
      <c r="L16" s="637">
        <v>12</v>
      </c>
      <c r="M16" s="638"/>
      <c r="N16" s="638"/>
      <c r="O16" s="639"/>
      <c r="P16" s="637">
        <v>12</v>
      </c>
      <c r="Q16" s="638"/>
      <c r="R16" s="638"/>
      <c r="S16" s="639"/>
      <c r="T16" s="637">
        <v>2008</v>
      </c>
      <c r="U16" s="638"/>
      <c r="V16" s="638"/>
      <c r="W16" s="639"/>
      <c r="X16" s="637">
        <v>2021</v>
      </c>
      <c r="Y16" s="638"/>
      <c r="Z16" s="638"/>
      <c r="AA16" s="639"/>
      <c r="AB16" s="640">
        <v>2</v>
      </c>
      <c r="AC16" s="641"/>
      <c r="AD16" s="641"/>
      <c r="AE16" s="642"/>
      <c r="AF16" s="635"/>
      <c r="AG16" s="636"/>
      <c r="AH16" s="636"/>
      <c r="AI16" s="55"/>
      <c r="AJ16" s="55"/>
      <c r="AK16" s="55"/>
      <c r="AL16" s="55"/>
      <c r="AM16" s="55"/>
      <c r="AN16" s="55"/>
      <c r="AO16" s="55"/>
      <c r="AP16" s="55"/>
    </row>
    <row r="17" spans="1:42" ht="25.95" customHeight="1" thickBot="1" x14ac:dyDescent="0.3">
      <c r="A17" s="55"/>
      <c r="B17" s="399"/>
      <c r="C17" s="431" t="s">
        <v>91</v>
      </c>
      <c r="D17" s="431"/>
      <c r="E17" s="431"/>
      <c r="F17" s="431"/>
      <c r="G17" s="431"/>
      <c r="H17" s="637">
        <v>13</v>
      </c>
      <c r="I17" s="638"/>
      <c r="J17" s="638"/>
      <c r="K17" s="639"/>
      <c r="L17" s="637">
        <v>5</v>
      </c>
      <c r="M17" s="638"/>
      <c r="N17" s="638"/>
      <c r="O17" s="639"/>
      <c r="P17" s="637">
        <v>5</v>
      </c>
      <c r="Q17" s="638"/>
      <c r="R17" s="638"/>
      <c r="S17" s="639"/>
      <c r="T17" s="637">
        <v>2007</v>
      </c>
      <c r="U17" s="638"/>
      <c r="V17" s="638"/>
      <c r="W17" s="639"/>
      <c r="X17" s="637">
        <v>2021</v>
      </c>
      <c r="Y17" s="638"/>
      <c r="Z17" s="638"/>
      <c r="AA17" s="639"/>
      <c r="AB17" s="637">
        <v>18</v>
      </c>
      <c r="AC17" s="638"/>
      <c r="AD17" s="638"/>
      <c r="AE17" s="639"/>
      <c r="AF17" s="635"/>
      <c r="AG17" s="636"/>
      <c r="AH17" s="636"/>
      <c r="AI17" s="55"/>
      <c r="AJ17" s="55"/>
      <c r="AK17" s="55"/>
      <c r="AL17" s="55"/>
      <c r="AM17" s="55"/>
      <c r="AN17" s="55"/>
      <c r="AO17" s="55"/>
      <c r="AP17" s="55"/>
    </row>
    <row r="18" spans="1:42" ht="25.95" customHeight="1" thickBot="1" x14ac:dyDescent="0.3">
      <c r="A18" s="55"/>
      <c r="B18" s="399"/>
      <c r="C18" s="431" t="s">
        <v>156</v>
      </c>
      <c r="D18" s="431"/>
      <c r="E18" s="431"/>
      <c r="F18" s="431"/>
      <c r="G18" s="431"/>
      <c r="H18" s="637">
        <v>12</v>
      </c>
      <c r="I18" s="638"/>
      <c r="J18" s="638"/>
      <c r="K18" s="639"/>
      <c r="L18" s="637">
        <v>11</v>
      </c>
      <c r="M18" s="638"/>
      <c r="N18" s="638"/>
      <c r="O18" s="639"/>
      <c r="P18" s="637">
        <v>1</v>
      </c>
      <c r="Q18" s="638"/>
      <c r="R18" s="638"/>
      <c r="S18" s="639"/>
      <c r="T18" s="637">
        <v>2009</v>
      </c>
      <c r="U18" s="638"/>
      <c r="V18" s="638"/>
      <c r="W18" s="639"/>
      <c r="X18" s="637">
        <v>2021</v>
      </c>
      <c r="Y18" s="638"/>
      <c r="Z18" s="638"/>
      <c r="AA18" s="639"/>
      <c r="AB18" s="637">
        <v>5</v>
      </c>
      <c r="AC18" s="638"/>
      <c r="AD18" s="638"/>
      <c r="AE18" s="639"/>
      <c r="AF18" s="635"/>
      <c r="AG18" s="636"/>
      <c r="AH18" s="636"/>
      <c r="AI18" s="55"/>
      <c r="AJ18" s="55"/>
      <c r="AK18" s="55"/>
      <c r="AL18" s="55"/>
      <c r="AM18" s="55"/>
      <c r="AN18" s="55"/>
      <c r="AO18" s="55"/>
      <c r="AP18" s="55"/>
    </row>
    <row r="19" spans="1:42" ht="25.95" customHeight="1" thickBot="1" x14ac:dyDescent="0.3">
      <c r="A19" s="55"/>
      <c r="B19" s="399"/>
      <c r="C19" s="431" t="s">
        <v>132</v>
      </c>
      <c r="D19" s="431"/>
      <c r="E19" s="431"/>
      <c r="F19" s="431"/>
      <c r="G19" s="431"/>
      <c r="H19" s="637">
        <v>12</v>
      </c>
      <c r="I19" s="638"/>
      <c r="J19" s="638"/>
      <c r="K19" s="639"/>
      <c r="L19" s="637">
        <v>12</v>
      </c>
      <c r="M19" s="638"/>
      <c r="N19" s="638"/>
      <c r="O19" s="639"/>
      <c r="P19" s="637">
        <v>12</v>
      </c>
      <c r="Q19" s="638"/>
      <c r="R19" s="638"/>
      <c r="S19" s="639"/>
      <c r="T19" s="637">
        <v>2010</v>
      </c>
      <c r="U19" s="638"/>
      <c r="V19" s="638"/>
      <c r="W19" s="639"/>
      <c r="X19" s="637">
        <v>2021</v>
      </c>
      <c r="Y19" s="638"/>
      <c r="Z19" s="638"/>
      <c r="AA19" s="639"/>
      <c r="AB19" s="646">
        <v>1</v>
      </c>
      <c r="AC19" s="647"/>
      <c r="AD19" s="647"/>
      <c r="AE19" s="648"/>
      <c r="AF19" s="635"/>
      <c r="AG19" s="636"/>
      <c r="AH19" s="636"/>
      <c r="AI19" s="55"/>
      <c r="AJ19" s="55"/>
      <c r="AK19" s="55"/>
      <c r="AL19" s="55"/>
      <c r="AM19" s="55"/>
      <c r="AN19" s="55"/>
      <c r="AO19" s="55"/>
      <c r="AP19" s="55"/>
    </row>
    <row r="20" spans="1:42" ht="25.95" customHeight="1" thickBot="1" x14ac:dyDescent="0.3">
      <c r="A20" s="55"/>
      <c r="B20" s="399"/>
      <c r="C20" s="431" t="s">
        <v>174</v>
      </c>
      <c r="D20" s="431"/>
      <c r="E20" s="431"/>
      <c r="F20" s="431"/>
      <c r="G20" s="431"/>
      <c r="H20" s="637">
        <v>12</v>
      </c>
      <c r="I20" s="638"/>
      <c r="J20" s="638"/>
      <c r="K20" s="639"/>
      <c r="L20" s="637">
        <v>10</v>
      </c>
      <c r="M20" s="638"/>
      <c r="N20" s="638"/>
      <c r="O20" s="639"/>
      <c r="P20" s="637">
        <v>10</v>
      </c>
      <c r="Q20" s="638"/>
      <c r="R20" s="638"/>
      <c r="S20" s="639"/>
      <c r="T20" s="637">
        <v>2009</v>
      </c>
      <c r="U20" s="638"/>
      <c r="V20" s="638"/>
      <c r="W20" s="639"/>
      <c r="X20" s="637">
        <v>2021</v>
      </c>
      <c r="Y20" s="638"/>
      <c r="Z20" s="638"/>
      <c r="AA20" s="639"/>
      <c r="AB20" s="637">
        <v>8</v>
      </c>
      <c r="AC20" s="638"/>
      <c r="AD20" s="638"/>
      <c r="AE20" s="639"/>
      <c r="AF20" s="635"/>
      <c r="AG20" s="636"/>
      <c r="AH20" s="636"/>
      <c r="AI20" s="55"/>
      <c r="AJ20" s="55"/>
      <c r="AK20" s="55"/>
      <c r="AL20" s="55"/>
      <c r="AM20" s="55"/>
      <c r="AN20" s="55"/>
      <c r="AO20" s="55"/>
      <c r="AP20" s="55"/>
    </row>
    <row r="21" spans="1:42" ht="25.95" customHeight="1" thickBot="1" x14ac:dyDescent="0.3">
      <c r="A21" s="55"/>
      <c r="B21" s="399"/>
      <c r="C21" s="431" t="s">
        <v>59</v>
      </c>
      <c r="D21" s="431"/>
      <c r="E21" s="431"/>
      <c r="F21" s="431"/>
      <c r="G21" s="431"/>
      <c r="H21" s="637">
        <v>11</v>
      </c>
      <c r="I21" s="638"/>
      <c r="J21" s="638"/>
      <c r="K21" s="639"/>
      <c r="L21" s="637">
        <v>6</v>
      </c>
      <c r="M21" s="638"/>
      <c r="N21" s="638"/>
      <c r="O21" s="639"/>
      <c r="P21" s="637">
        <v>0</v>
      </c>
      <c r="Q21" s="638"/>
      <c r="R21" s="638"/>
      <c r="S21" s="639"/>
      <c r="T21" s="637">
        <v>2006</v>
      </c>
      <c r="U21" s="638"/>
      <c r="V21" s="638"/>
      <c r="W21" s="639"/>
      <c r="X21" s="637">
        <v>2019</v>
      </c>
      <c r="Y21" s="638"/>
      <c r="Z21" s="638"/>
      <c r="AA21" s="639"/>
      <c r="AB21" s="646">
        <v>1</v>
      </c>
      <c r="AC21" s="647"/>
      <c r="AD21" s="647"/>
      <c r="AE21" s="648"/>
      <c r="AF21" s="635"/>
      <c r="AG21" s="636"/>
      <c r="AH21" s="636"/>
      <c r="AI21" s="55"/>
      <c r="AJ21" s="55"/>
      <c r="AK21" s="55"/>
      <c r="AL21" s="55"/>
      <c r="AM21" s="55"/>
      <c r="AN21" s="55"/>
      <c r="AO21" s="55"/>
      <c r="AP21" s="55"/>
    </row>
    <row r="22" spans="1:42" ht="25.95" customHeight="1" thickBot="1" x14ac:dyDescent="0.3">
      <c r="A22" s="55"/>
      <c r="B22" s="399"/>
      <c r="C22" s="431" t="s">
        <v>83</v>
      </c>
      <c r="D22" s="431"/>
      <c r="E22" s="431"/>
      <c r="F22" s="431"/>
      <c r="G22" s="431"/>
      <c r="H22" s="637">
        <v>11</v>
      </c>
      <c r="I22" s="638"/>
      <c r="J22" s="638"/>
      <c r="K22" s="639"/>
      <c r="L22" s="637">
        <v>8</v>
      </c>
      <c r="M22" s="638"/>
      <c r="N22" s="638"/>
      <c r="O22" s="639"/>
      <c r="P22" s="637">
        <v>1</v>
      </c>
      <c r="Q22" s="638"/>
      <c r="R22" s="638"/>
      <c r="S22" s="639"/>
      <c r="T22" s="637">
        <v>2007</v>
      </c>
      <c r="U22" s="638"/>
      <c r="V22" s="638"/>
      <c r="W22" s="639"/>
      <c r="X22" s="637">
        <v>2021</v>
      </c>
      <c r="Y22" s="638"/>
      <c r="Z22" s="638"/>
      <c r="AA22" s="639"/>
      <c r="AB22" s="646">
        <v>1</v>
      </c>
      <c r="AC22" s="647"/>
      <c r="AD22" s="647"/>
      <c r="AE22" s="648"/>
      <c r="AF22" s="635"/>
      <c r="AG22" s="636"/>
      <c r="AH22" s="636"/>
      <c r="AI22" s="55"/>
      <c r="AJ22" s="55"/>
      <c r="AK22" s="55"/>
      <c r="AL22" s="55"/>
      <c r="AM22" s="55"/>
      <c r="AN22" s="55"/>
      <c r="AO22" s="55"/>
      <c r="AP22" s="55"/>
    </row>
    <row r="23" spans="1:42" ht="25.95" customHeight="1" thickBot="1" x14ac:dyDescent="0.3">
      <c r="A23" s="55"/>
      <c r="B23" s="399"/>
      <c r="C23" s="431" t="s">
        <v>85</v>
      </c>
      <c r="D23" s="431"/>
      <c r="E23" s="431"/>
      <c r="F23" s="431"/>
      <c r="G23" s="431"/>
      <c r="H23" s="637">
        <v>10</v>
      </c>
      <c r="I23" s="638"/>
      <c r="J23" s="638"/>
      <c r="K23" s="639"/>
      <c r="L23" s="637">
        <v>9</v>
      </c>
      <c r="M23" s="638"/>
      <c r="N23" s="638"/>
      <c r="O23" s="639"/>
      <c r="P23" s="637">
        <v>0</v>
      </c>
      <c r="Q23" s="638"/>
      <c r="R23" s="638"/>
      <c r="S23" s="639"/>
      <c r="T23" s="637">
        <v>2007</v>
      </c>
      <c r="U23" s="638"/>
      <c r="V23" s="638"/>
      <c r="W23" s="639"/>
      <c r="X23" s="637">
        <v>2018</v>
      </c>
      <c r="Y23" s="638"/>
      <c r="Z23" s="638"/>
      <c r="AA23" s="639"/>
      <c r="AB23" s="646">
        <v>1</v>
      </c>
      <c r="AC23" s="647"/>
      <c r="AD23" s="647"/>
      <c r="AE23" s="648"/>
      <c r="AF23" s="635"/>
      <c r="AG23" s="636"/>
      <c r="AH23" s="636"/>
      <c r="AI23" s="55"/>
      <c r="AJ23" s="55"/>
      <c r="AK23" s="55"/>
      <c r="AL23" s="55"/>
      <c r="AM23" s="55"/>
      <c r="AN23" s="55"/>
      <c r="AO23" s="55"/>
      <c r="AP23" s="55"/>
    </row>
    <row r="24" spans="1:42" ht="25.95" customHeight="1" thickBot="1" x14ac:dyDescent="0.3">
      <c r="A24" s="55"/>
      <c r="B24" s="399"/>
      <c r="C24" s="431" t="s">
        <v>172</v>
      </c>
      <c r="D24" s="431"/>
      <c r="E24" s="431"/>
      <c r="F24" s="431"/>
      <c r="G24" s="431"/>
      <c r="H24" s="637">
        <v>10</v>
      </c>
      <c r="I24" s="638"/>
      <c r="J24" s="638"/>
      <c r="K24" s="639"/>
      <c r="L24" s="637">
        <v>7</v>
      </c>
      <c r="M24" s="638"/>
      <c r="N24" s="638"/>
      <c r="O24" s="639"/>
      <c r="P24" s="637">
        <v>7</v>
      </c>
      <c r="Q24" s="638"/>
      <c r="R24" s="638"/>
      <c r="S24" s="639"/>
      <c r="T24" s="637">
        <v>2009</v>
      </c>
      <c r="U24" s="638"/>
      <c r="V24" s="638"/>
      <c r="W24" s="639"/>
      <c r="X24" s="637">
        <v>2021</v>
      </c>
      <c r="Y24" s="638"/>
      <c r="Z24" s="638"/>
      <c r="AA24" s="639"/>
      <c r="AB24" s="637">
        <v>13</v>
      </c>
      <c r="AC24" s="638"/>
      <c r="AD24" s="638"/>
      <c r="AE24" s="639"/>
      <c r="AF24" s="635"/>
      <c r="AG24" s="636"/>
      <c r="AH24" s="636"/>
      <c r="AI24" s="55"/>
      <c r="AJ24" s="55"/>
      <c r="AK24" s="55"/>
      <c r="AL24" s="55"/>
      <c r="AM24" s="55"/>
      <c r="AN24" s="55"/>
      <c r="AO24" s="55"/>
      <c r="AP24" s="55"/>
    </row>
    <row r="25" spans="1:42" ht="25.95" customHeight="1" thickBot="1" x14ac:dyDescent="0.3">
      <c r="A25" s="55"/>
      <c r="B25" s="399"/>
      <c r="C25" s="431" t="s">
        <v>93</v>
      </c>
      <c r="D25" s="431"/>
      <c r="E25" s="431"/>
      <c r="F25" s="431"/>
      <c r="G25" s="431"/>
      <c r="H25" s="637">
        <v>10</v>
      </c>
      <c r="I25" s="638"/>
      <c r="J25" s="638"/>
      <c r="K25" s="639"/>
      <c r="L25" s="637">
        <v>4</v>
      </c>
      <c r="M25" s="638"/>
      <c r="N25" s="638"/>
      <c r="O25" s="639"/>
      <c r="P25" s="637">
        <v>4</v>
      </c>
      <c r="Q25" s="638"/>
      <c r="R25" s="638"/>
      <c r="S25" s="639"/>
      <c r="T25" s="637">
        <v>2007</v>
      </c>
      <c r="U25" s="638"/>
      <c r="V25" s="638"/>
      <c r="W25" s="639"/>
      <c r="X25" s="637">
        <v>2021</v>
      </c>
      <c r="Y25" s="638"/>
      <c r="Z25" s="638"/>
      <c r="AA25" s="639"/>
      <c r="AB25" s="637">
        <v>5</v>
      </c>
      <c r="AC25" s="638"/>
      <c r="AD25" s="638"/>
      <c r="AE25" s="639"/>
      <c r="AF25" s="635"/>
      <c r="AG25" s="636"/>
      <c r="AH25" s="636"/>
      <c r="AI25" s="55"/>
      <c r="AJ25" s="55"/>
      <c r="AK25" s="55"/>
      <c r="AL25" s="55"/>
      <c r="AM25" s="55"/>
      <c r="AN25" s="55"/>
      <c r="AO25" s="55"/>
      <c r="AP25" s="55"/>
    </row>
    <row r="26" spans="1:42" ht="25.95" customHeight="1" thickBot="1" x14ac:dyDescent="0.3">
      <c r="A26" s="55"/>
      <c r="B26" s="399"/>
      <c r="C26" s="431" t="s">
        <v>119</v>
      </c>
      <c r="D26" s="431"/>
      <c r="E26" s="431"/>
      <c r="F26" s="431"/>
      <c r="G26" s="431"/>
      <c r="H26" s="637">
        <v>9</v>
      </c>
      <c r="I26" s="638"/>
      <c r="J26" s="638"/>
      <c r="K26" s="639"/>
      <c r="L26" s="637">
        <v>4</v>
      </c>
      <c r="M26" s="638"/>
      <c r="N26" s="638"/>
      <c r="O26" s="639"/>
      <c r="P26" s="637">
        <v>1</v>
      </c>
      <c r="Q26" s="638"/>
      <c r="R26" s="638"/>
      <c r="S26" s="639"/>
      <c r="T26" s="637">
        <v>2008</v>
      </c>
      <c r="U26" s="638"/>
      <c r="V26" s="638"/>
      <c r="W26" s="639"/>
      <c r="X26" s="637">
        <v>2021</v>
      </c>
      <c r="Y26" s="638"/>
      <c r="Z26" s="638"/>
      <c r="AA26" s="639"/>
      <c r="AB26" s="640">
        <v>2</v>
      </c>
      <c r="AC26" s="641"/>
      <c r="AD26" s="641"/>
      <c r="AE26" s="642"/>
      <c r="AF26" s="635"/>
      <c r="AG26" s="636"/>
      <c r="AH26" s="636"/>
      <c r="AI26" s="55"/>
      <c r="AJ26" s="55"/>
      <c r="AK26" s="55"/>
      <c r="AL26" s="55"/>
      <c r="AM26" s="55"/>
      <c r="AN26" s="55"/>
      <c r="AO26" s="55"/>
      <c r="AP26" s="55"/>
    </row>
    <row r="27" spans="1:42" ht="25.95" customHeight="1" thickBot="1" x14ac:dyDescent="0.3">
      <c r="A27" s="55"/>
      <c r="B27" s="399"/>
      <c r="C27" s="431" t="s">
        <v>168</v>
      </c>
      <c r="D27" s="431"/>
      <c r="E27" s="431"/>
      <c r="F27" s="431"/>
      <c r="G27" s="431"/>
      <c r="H27" s="637">
        <v>9</v>
      </c>
      <c r="I27" s="638"/>
      <c r="J27" s="638"/>
      <c r="K27" s="639"/>
      <c r="L27" s="637">
        <v>8</v>
      </c>
      <c r="M27" s="638"/>
      <c r="N27" s="638"/>
      <c r="O27" s="639"/>
      <c r="P27" s="637">
        <v>1</v>
      </c>
      <c r="Q27" s="638"/>
      <c r="R27" s="638"/>
      <c r="S27" s="639"/>
      <c r="T27" s="637">
        <v>2012</v>
      </c>
      <c r="U27" s="638"/>
      <c r="V27" s="638"/>
      <c r="W27" s="639"/>
      <c r="X27" s="637">
        <v>2021</v>
      </c>
      <c r="Y27" s="638"/>
      <c r="Z27" s="638"/>
      <c r="AA27" s="639"/>
      <c r="AB27" s="637">
        <v>6</v>
      </c>
      <c r="AC27" s="638"/>
      <c r="AD27" s="638"/>
      <c r="AE27" s="639"/>
      <c r="AF27" s="635"/>
      <c r="AG27" s="636"/>
      <c r="AH27" s="636"/>
      <c r="AI27" s="55"/>
      <c r="AJ27" s="55"/>
      <c r="AK27" s="55"/>
      <c r="AL27" s="55"/>
      <c r="AM27" s="55"/>
      <c r="AN27" s="55"/>
      <c r="AO27" s="55"/>
      <c r="AP27" s="55"/>
    </row>
    <row r="28" spans="1:42" ht="25.95" customHeight="1" thickBot="1" x14ac:dyDescent="0.3">
      <c r="A28" s="55"/>
      <c r="B28" s="399"/>
      <c r="C28" s="431" t="s">
        <v>126</v>
      </c>
      <c r="D28" s="431"/>
      <c r="E28" s="431"/>
      <c r="F28" s="431"/>
      <c r="G28" s="431"/>
      <c r="H28" s="637">
        <v>8</v>
      </c>
      <c r="I28" s="638"/>
      <c r="J28" s="638"/>
      <c r="K28" s="639"/>
      <c r="L28" s="637">
        <v>6</v>
      </c>
      <c r="M28" s="638"/>
      <c r="N28" s="638"/>
      <c r="O28" s="639"/>
      <c r="P28" s="637">
        <v>0</v>
      </c>
      <c r="Q28" s="638"/>
      <c r="R28" s="638"/>
      <c r="S28" s="639"/>
      <c r="T28" s="637">
        <v>2009</v>
      </c>
      <c r="U28" s="638"/>
      <c r="V28" s="638"/>
      <c r="W28" s="639"/>
      <c r="X28" s="637">
        <v>2017</v>
      </c>
      <c r="Y28" s="638"/>
      <c r="Z28" s="638"/>
      <c r="AA28" s="639"/>
      <c r="AB28" s="640">
        <v>2</v>
      </c>
      <c r="AC28" s="641"/>
      <c r="AD28" s="641"/>
      <c r="AE28" s="642"/>
      <c r="AF28" s="635"/>
      <c r="AG28" s="636"/>
      <c r="AH28" s="636"/>
      <c r="AI28" s="55"/>
      <c r="AJ28" s="55"/>
      <c r="AK28" s="55"/>
      <c r="AL28" s="55"/>
      <c r="AM28" s="55"/>
      <c r="AN28" s="55"/>
      <c r="AO28" s="55"/>
      <c r="AP28" s="55"/>
    </row>
    <row r="29" spans="1:42" ht="25.95" customHeight="1" thickBot="1" x14ac:dyDescent="0.3">
      <c r="A29" s="55"/>
      <c r="B29" s="399"/>
      <c r="C29" s="431" t="s">
        <v>64</v>
      </c>
      <c r="D29" s="431"/>
      <c r="E29" s="431"/>
      <c r="F29" s="431"/>
      <c r="G29" s="431"/>
      <c r="H29" s="637">
        <v>8</v>
      </c>
      <c r="I29" s="638"/>
      <c r="J29" s="638"/>
      <c r="K29" s="639"/>
      <c r="L29" s="637">
        <v>3</v>
      </c>
      <c r="M29" s="638"/>
      <c r="N29" s="638"/>
      <c r="O29" s="639"/>
      <c r="P29" s="637">
        <v>0</v>
      </c>
      <c r="Q29" s="638"/>
      <c r="R29" s="638"/>
      <c r="S29" s="639"/>
      <c r="T29" s="637">
        <v>2006</v>
      </c>
      <c r="U29" s="638"/>
      <c r="V29" s="638"/>
      <c r="W29" s="639"/>
      <c r="X29" s="637">
        <v>2019</v>
      </c>
      <c r="Y29" s="638"/>
      <c r="Z29" s="638"/>
      <c r="AA29" s="639"/>
      <c r="AB29" s="637">
        <v>6</v>
      </c>
      <c r="AC29" s="638"/>
      <c r="AD29" s="638"/>
      <c r="AE29" s="639"/>
      <c r="AF29" s="635"/>
      <c r="AG29" s="636"/>
      <c r="AH29" s="636"/>
      <c r="AI29" s="55"/>
      <c r="AJ29" s="55"/>
      <c r="AK29" s="55"/>
      <c r="AL29" s="55"/>
      <c r="AM29" s="55"/>
      <c r="AN29" s="55"/>
      <c r="AO29" s="55"/>
      <c r="AP29" s="55"/>
    </row>
    <row r="30" spans="1:42" ht="25.95" customHeight="1" thickBot="1" x14ac:dyDescent="0.3">
      <c r="A30" s="55"/>
      <c r="B30" s="399"/>
      <c r="C30" s="431" t="s">
        <v>151</v>
      </c>
      <c r="D30" s="431"/>
      <c r="E30" s="431"/>
      <c r="F30" s="431"/>
      <c r="G30" s="431"/>
      <c r="H30" s="637">
        <v>8</v>
      </c>
      <c r="I30" s="638"/>
      <c r="J30" s="638"/>
      <c r="K30" s="639"/>
      <c r="L30" s="637">
        <v>7</v>
      </c>
      <c r="M30" s="638"/>
      <c r="N30" s="638"/>
      <c r="O30" s="639"/>
      <c r="P30" s="637">
        <v>1</v>
      </c>
      <c r="Q30" s="638"/>
      <c r="R30" s="638"/>
      <c r="S30" s="639"/>
      <c r="T30" s="637">
        <v>2013</v>
      </c>
      <c r="U30" s="638"/>
      <c r="V30" s="638"/>
      <c r="W30" s="639"/>
      <c r="X30" s="637">
        <v>2021</v>
      </c>
      <c r="Y30" s="638"/>
      <c r="Z30" s="638"/>
      <c r="AA30" s="639"/>
      <c r="AB30" s="643">
        <v>3</v>
      </c>
      <c r="AC30" s="644"/>
      <c r="AD30" s="644"/>
      <c r="AE30" s="645"/>
      <c r="AF30" s="635"/>
      <c r="AG30" s="636"/>
      <c r="AH30" s="636"/>
      <c r="AI30" s="55"/>
      <c r="AJ30" s="55"/>
      <c r="AK30" s="55"/>
      <c r="AL30" s="55"/>
      <c r="AM30" s="55"/>
      <c r="AN30" s="55"/>
      <c r="AO30" s="55"/>
      <c r="AP30" s="55"/>
    </row>
    <row r="31" spans="1:42" ht="25.95" customHeight="1" thickBot="1" x14ac:dyDescent="0.3">
      <c r="A31" s="55"/>
      <c r="B31" s="399"/>
      <c r="C31" s="431" t="s">
        <v>169</v>
      </c>
      <c r="D31" s="431"/>
      <c r="E31" s="431"/>
      <c r="F31" s="431"/>
      <c r="G31" s="431"/>
      <c r="H31" s="637">
        <v>7</v>
      </c>
      <c r="I31" s="638"/>
      <c r="J31" s="638"/>
      <c r="K31" s="639"/>
      <c r="L31" s="637">
        <v>7</v>
      </c>
      <c r="M31" s="638"/>
      <c r="N31" s="638"/>
      <c r="O31" s="639"/>
      <c r="P31" s="637">
        <v>0</v>
      </c>
      <c r="Q31" s="638"/>
      <c r="R31" s="638"/>
      <c r="S31" s="639"/>
      <c r="T31" s="637">
        <v>2011</v>
      </c>
      <c r="U31" s="638"/>
      <c r="V31" s="638"/>
      <c r="W31" s="639"/>
      <c r="X31" s="637">
        <v>2017</v>
      </c>
      <c r="Y31" s="638"/>
      <c r="Z31" s="638"/>
      <c r="AA31" s="639"/>
      <c r="AB31" s="637">
        <v>7</v>
      </c>
      <c r="AC31" s="638"/>
      <c r="AD31" s="638"/>
      <c r="AE31" s="639"/>
      <c r="AF31" s="635"/>
      <c r="AG31" s="636"/>
      <c r="AH31" s="636"/>
      <c r="AI31" s="55"/>
      <c r="AJ31" s="55"/>
      <c r="AK31" s="55"/>
      <c r="AL31" s="55"/>
      <c r="AM31" s="55"/>
      <c r="AN31" s="55"/>
      <c r="AO31" s="55"/>
      <c r="AP31" s="55"/>
    </row>
    <row r="32" spans="1:42" ht="25.95" customHeight="1" thickBot="1" x14ac:dyDescent="0.3">
      <c r="A32" s="55"/>
      <c r="B32" s="399"/>
      <c r="C32" s="431" t="s">
        <v>180</v>
      </c>
      <c r="D32" s="431"/>
      <c r="E32" s="431"/>
      <c r="F32" s="431"/>
      <c r="G32" s="431"/>
      <c r="H32" s="637">
        <v>7</v>
      </c>
      <c r="I32" s="638"/>
      <c r="J32" s="638"/>
      <c r="K32" s="639"/>
      <c r="L32" s="637">
        <v>4</v>
      </c>
      <c r="M32" s="638"/>
      <c r="N32" s="638"/>
      <c r="O32" s="639"/>
      <c r="P32" s="637">
        <v>0</v>
      </c>
      <c r="Q32" s="638"/>
      <c r="R32" s="638"/>
      <c r="S32" s="639"/>
      <c r="T32" s="637">
        <v>2008</v>
      </c>
      <c r="U32" s="638"/>
      <c r="V32" s="638"/>
      <c r="W32" s="639"/>
      <c r="X32" s="637">
        <v>2017</v>
      </c>
      <c r="Y32" s="638"/>
      <c r="Z32" s="638"/>
      <c r="AA32" s="639"/>
      <c r="AB32" s="637">
        <v>12</v>
      </c>
      <c r="AC32" s="638"/>
      <c r="AD32" s="638"/>
      <c r="AE32" s="639"/>
      <c r="AF32" s="635"/>
      <c r="AG32" s="636"/>
      <c r="AH32" s="636"/>
      <c r="AI32" s="55"/>
      <c r="AJ32" s="55"/>
      <c r="AK32" s="55"/>
      <c r="AL32" s="55"/>
      <c r="AM32" s="55"/>
      <c r="AN32" s="55"/>
      <c r="AO32" s="55"/>
      <c r="AP32" s="55"/>
    </row>
    <row r="33" spans="1:42" ht="25.95" customHeight="1" thickBot="1" x14ac:dyDescent="0.3">
      <c r="A33" s="55"/>
      <c r="B33" s="399"/>
      <c r="C33" s="431" t="s">
        <v>139</v>
      </c>
      <c r="D33" s="431"/>
      <c r="E33" s="431"/>
      <c r="F33" s="431"/>
      <c r="G33" s="431"/>
      <c r="H33" s="637">
        <v>7</v>
      </c>
      <c r="I33" s="638"/>
      <c r="J33" s="638"/>
      <c r="K33" s="639"/>
      <c r="L33" s="637">
        <v>3</v>
      </c>
      <c r="M33" s="638"/>
      <c r="N33" s="638"/>
      <c r="O33" s="639"/>
      <c r="P33" s="637">
        <v>0</v>
      </c>
      <c r="Q33" s="638"/>
      <c r="R33" s="638"/>
      <c r="S33" s="639"/>
      <c r="T33" s="637">
        <v>2008</v>
      </c>
      <c r="U33" s="638"/>
      <c r="V33" s="638"/>
      <c r="W33" s="639"/>
      <c r="X33" s="637">
        <v>2019</v>
      </c>
      <c r="Y33" s="638"/>
      <c r="Z33" s="638"/>
      <c r="AA33" s="639"/>
      <c r="AB33" s="646">
        <v>1</v>
      </c>
      <c r="AC33" s="647"/>
      <c r="AD33" s="647"/>
      <c r="AE33" s="648"/>
      <c r="AF33" s="635"/>
      <c r="AG33" s="636"/>
      <c r="AH33" s="636"/>
      <c r="AI33" s="55"/>
      <c r="AJ33" s="55"/>
      <c r="AK33" s="55"/>
      <c r="AL33" s="55"/>
      <c r="AM33" s="55"/>
      <c r="AN33" s="55"/>
      <c r="AO33" s="55"/>
      <c r="AP33" s="55"/>
    </row>
    <row r="34" spans="1:42" ht="25.95" customHeight="1" thickBot="1" x14ac:dyDescent="0.3">
      <c r="A34" s="55"/>
      <c r="B34" s="399"/>
      <c r="C34" s="431" t="s">
        <v>95</v>
      </c>
      <c r="D34" s="431"/>
      <c r="E34" s="431"/>
      <c r="F34" s="431"/>
      <c r="G34" s="431"/>
      <c r="H34" s="637">
        <v>7</v>
      </c>
      <c r="I34" s="638"/>
      <c r="J34" s="638"/>
      <c r="K34" s="639"/>
      <c r="L34" s="637">
        <v>3</v>
      </c>
      <c r="M34" s="638"/>
      <c r="N34" s="638"/>
      <c r="O34" s="639"/>
      <c r="P34" s="637">
        <v>0</v>
      </c>
      <c r="Q34" s="638"/>
      <c r="R34" s="638"/>
      <c r="S34" s="639"/>
      <c r="T34" s="637">
        <v>2007</v>
      </c>
      <c r="U34" s="638"/>
      <c r="V34" s="638"/>
      <c r="W34" s="639"/>
      <c r="X34" s="637">
        <v>2019</v>
      </c>
      <c r="Y34" s="638"/>
      <c r="Z34" s="638"/>
      <c r="AA34" s="639"/>
      <c r="AB34" s="637">
        <v>12</v>
      </c>
      <c r="AC34" s="638"/>
      <c r="AD34" s="638"/>
      <c r="AE34" s="639"/>
      <c r="AF34" s="635"/>
      <c r="AG34" s="636"/>
      <c r="AH34" s="636"/>
      <c r="AI34" s="55"/>
      <c r="AJ34" s="55"/>
      <c r="AK34" s="55"/>
      <c r="AL34" s="55"/>
      <c r="AM34" s="55"/>
      <c r="AN34" s="55"/>
      <c r="AO34" s="55"/>
      <c r="AP34" s="55"/>
    </row>
    <row r="35" spans="1:42" ht="25.95" customHeight="1" thickBot="1" x14ac:dyDescent="0.3">
      <c r="A35" s="55"/>
      <c r="B35" s="399"/>
      <c r="C35" s="431" t="s">
        <v>277</v>
      </c>
      <c r="D35" s="431"/>
      <c r="E35" s="431"/>
      <c r="F35" s="431"/>
      <c r="G35" s="431"/>
      <c r="H35" s="637">
        <v>7</v>
      </c>
      <c r="I35" s="638"/>
      <c r="J35" s="638"/>
      <c r="K35" s="639"/>
      <c r="L35" s="637">
        <v>4</v>
      </c>
      <c r="M35" s="638"/>
      <c r="N35" s="638"/>
      <c r="O35" s="639"/>
      <c r="P35" s="637">
        <v>4</v>
      </c>
      <c r="Q35" s="638"/>
      <c r="R35" s="638"/>
      <c r="S35" s="639"/>
      <c r="T35" s="637">
        <v>2012</v>
      </c>
      <c r="U35" s="638"/>
      <c r="V35" s="638"/>
      <c r="W35" s="639"/>
      <c r="X35" s="637">
        <v>2021</v>
      </c>
      <c r="Y35" s="638"/>
      <c r="Z35" s="638"/>
      <c r="AA35" s="639"/>
      <c r="AB35" s="637">
        <v>17</v>
      </c>
      <c r="AC35" s="638"/>
      <c r="AD35" s="638"/>
      <c r="AE35" s="639"/>
      <c r="AF35" s="635"/>
      <c r="AG35" s="636"/>
      <c r="AH35" s="636"/>
      <c r="AI35" s="55"/>
      <c r="AJ35" s="55"/>
      <c r="AK35" s="55"/>
      <c r="AL35" s="55"/>
      <c r="AM35" s="55"/>
      <c r="AN35" s="55"/>
      <c r="AO35" s="55"/>
      <c r="AP35" s="55"/>
    </row>
    <row r="36" spans="1:42" ht="25.95" customHeight="1" thickBot="1" x14ac:dyDescent="0.3">
      <c r="A36" s="55"/>
      <c r="B36" s="399"/>
      <c r="C36" s="431" t="s">
        <v>170</v>
      </c>
      <c r="D36" s="431"/>
      <c r="E36" s="431"/>
      <c r="F36" s="431"/>
      <c r="G36" s="431"/>
      <c r="H36" s="637">
        <v>7</v>
      </c>
      <c r="I36" s="638"/>
      <c r="J36" s="638"/>
      <c r="K36" s="639"/>
      <c r="L36" s="637">
        <v>5</v>
      </c>
      <c r="M36" s="638"/>
      <c r="N36" s="638"/>
      <c r="O36" s="639"/>
      <c r="P36" s="637">
        <v>5</v>
      </c>
      <c r="Q36" s="638"/>
      <c r="R36" s="638"/>
      <c r="S36" s="639"/>
      <c r="T36" s="637">
        <v>2010</v>
      </c>
      <c r="U36" s="638"/>
      <c r="V36" s="638"/>
      <c r="W36" s="639"/>
      <c r="X36" s="637">
        <v>2021</v>
      </c>
      <c r="Y36" s="638"/>
      <c r="Z36" s="638"/>
      <c r="AA36" s="639"/>
      <c r="AB36" s="637">
        <v>8</v>
      </c>
      <c r="AC36" s="638"/>
      <c r="AD36" s="638"/>
      <c r="AE36" s="639"/>
      <c r="AF36" s="635"/>
      <c r="AG36" s="636"/>
      <c r="AH36" s="636"/>
      <c r="AI36" s="55"/>
      <c r="AJ36" s="55"/>
      <c r="AK36" s="55"/>
      <c r="AL36" s="55"/>
      <c r="AM36" s="55"/>
      <c r="AN36" s="55"/>
      <c r="AO36" s="55"/>
      <c r="AP36" s="55"/>
    </row>
    <row r="37" spans="1:42" ht="25.95" customHeight="1" thickBot="1" x14ac:dyDescent="0.3">
      <c r="A37" s="55"/>
      <c r="B37" s="399"/>
      <c r="C37" s="431" t="s">
        <v>38</v>
      </c>
      <c r="D37" s="431"/>
      <c r="E37" s="431"/>
      <c r="F37" s="431"/>
      <c r="G37" s="431"/>
      <c r="H37" s="637">
        <v>6</v>
      </c>
      <c r="I37" s="638"/>
      <c r="J37" s="638"/>
      <c r="K37" s="639"/>
      <c r="L37" s="637">
        <v>6</v>
      </c>
      <c r="M37" s="638"/>
      <c r="N37" s="638"/>
      <c r="O37" s="639"/>
      <c r="P37" s="637">
        <v>0</v>
      </c>
      <c r="Q37" s="638"/>
      <c r="R37" s="638"/>
      <c r="S37" s="639"/>
      <c r="T37" s="637">
        <v>2004</v>
      </c>
      <c r="U37" s="638"/>
      <c r="V37" s="638"/>
      <c r="W37" s="639"/>
      <c r="X37" s="637">
        <v>2009</v>
      </c>
      <c r="Y37" s="638"/>
      <c r="Z37" s="638"/>
      <c r="AA37" s="639"/>
      <c r="AB37" s="640">
        <v>2</v>
      </c>
      <c r="AC37" s="641"/>
      <c r="AD37" s="641"/>
      <c r="AE37" s="642"/>
      <c r="AF37" s="635"/>
      <c r="AG37" s="636"/>
      <c r="AH37" s="636"/>
      <c r="AI37" s="55"/>
      <c r="AJ37" s="55"/>
      <c r="AK37" s="55"/>
      <c r="AL37" s="55"/>
      <c r="AM37" s="55"/>
      <c r="AN37" s="55"/>
      <c r="AO37" s="55"/>
      <c r="AP37" s="55"/>
    </row>
    <row r="38" spans="1:42" ht="25.95" customHeight="1" thickBot="1" x14ac:dyDescent="0.3">
      <c r="A38" s="55"/>
      <c r="B38" s="399"/>
      <c r="C38" s="431" t="s">
        <v>36</v>
      </c>
      <c r="D38" s="431"/>
      <c r="E38" s="431"/>
      <c r="F38" s="431"/>
      <c r="G38" s="431"/>
      <c r="H38" s="637">
        <v>6</v>
      </c>
      <c r="I38" s="638"/>
      <c r="J38" s="638"/>
      <c r="K38" s="639"/>
      <c r="L38" s="637">
        <v>6</v>
      </c>
      <c r="M38" s="638"/>
      <c r="N38" s="638"/>
      <c r="O38" s="639"/>
      <c r="P38" s="637">
        <v>0</v>
      </c>
      <c r="Q38" s="638"/>
      <c r="R38" s="638"/>
      <c r="S38" s="639"/>
      <c r="T38" s="637">
        <v>2004</v>
      </c>
      <c r="U38" s="638"/>
      <c r="V38" s="638"/>
      <c r="W38" s="639"/>
      <c r="X38" s="637">
        <v>2009</v>
      </c>
      <c r="Y38" s="638"/>
      <c r="Z38" s="638"/>
      <c r="AA38" s="639"/>
      <c r="AB38" s="646">
        <v>1</v>
      </c>
      <c r="AC38" s="647"/>
      <c r="AD38" s="647"/>
      <c r="AE38" s="648"/>
      <c r="AF38" s="635"/>
      <c r="AG38" s="636"/>
      <c r="AH38" s="636"/>
      <c r="AI38" s="55"/>
      <c r="AJ38" s="55"/>
      <c r="AK38" s="55"/>
      <c r="AL38" s="55"/>
      <c r="AM38" s="55"/>
      <c r="AN38" s="55"/>
      <c r="AO38" s="55"/>
      <c r="AP38" s="55"/>
    </row>
    <row r="39" spans="1:42" ht="25.95" customHeight="1" thickBot="1" x14ac:dyDescent="0.3">
      <c r="A39" s="55"/>
      <c r="B39" s="399"/>
      <c r="C39" s="431" t="s">
        <v>280</v>
      </c>
      <c r="D39" s="431"/>
      <c r="E39" s="431"/>
      <c r="F39" s="431"/>
      <c r="G39" s="431"/>
      <c r="H39" s="637">
        <v>6</v>
      </c>
      <c r="I39" s="638"/>
      <c r="J39" s="638"/>
      <c r="K39" s="639"/>
      <c r="L39" s="637">
        <v>5</v>
      </c>
      <c r="M39" s="638"/>
      <c r="N39" s="638"/>
      <c r="O39" s="639"/>
      <c r="P39" s="637">
        <v>0</v>
      </c>
      <c r="Q39" s="638"/>
      <c r="R39" s="638"/>
      <c r="S39" s="639"/>
      <c r="T39" s="637">
        <v>2012</v>
      </c>
      <c r="U39" s="638"/>
      <c r="V39" s="638"/>
      <c r="W39" s="639"/>
      <c r="X39" s="637">
        <v>2019</v>
      </c>
      <c r="Y39" s="638"/>
      <c r="Z39" s="638"/>
      <c r="AA39" s="639"/>
      <c r="AB39" s="637">
        <v>22</v>
      </c>
      <c r="AC39" s="638"/>
      <c r="AD39" s="638"/>
      <c r="AE39" s="639"/>
      <c r="AF39" s="635"/>
      <c r="AG39" s="636"/>
      <c r="AH39" s="636"/>
      <c r="AI39" s="55"/>
      <c r="AJ39" s="55"/>
      <c r="AK39" s="55"/>
      <c r="AL39" s="55"/>
      <c r="AM39" s="55"/>
      <c r="AN39" s="55"/>
      <c r="AO39" s="55"/>
      <c r="AP39" s="55"/>
    </row>
    <row r="40" spans="1:42" ht="25.95" customHeight="1" thickBot="1" x14ac:dyDescent="0.3">
      <c r="A40" s="55"/>
      <c r="B40" s="399"/>
      <c r="C40" s="431" t="s">
        <v>182</v>
      </c>
      <c r="D40" s="431"/>
      <c r="E40" s="431"/>
      <c r="F40" s="431"/>
      <c r="G40" s="431"/>
      <c r="H40" s="637">
        <v>5</v>
      </c>
      <c r="I40" s="638"/>
      <c r="J40" s="638"/>
      <c r="K40" s="639"/>
      <c r="L40" s="637">
        <v>5</v>
      </c>
      <c r="M40" s="638"/>
      <c r="N40" s="638"/>
      <c r="O40" s="639"/>
      <c r="P40" s="637">
        <v>0</v>
      </c>
      <c r="Q40" s="638"/>
      <c r="R40" s="638"/>
      <c r="S40" s="639"/>
      <c r="T40" s="637">
        <v>2014</v>
      </c>
      <c r="U40" s="638"/>
      <c r="V40" s="638"/>
      <c r="W40" s="639"/>
      <c r="X40" s="637">
        <v>2018</v>
      </c>
      <c r="Y40" s="638"/>
      <c r="Z40" s="638"/>
      <c r="AA40" s="639"/>
      <c r="AB40" s="637">
        <v>18</v>
      </c>
      <c r="AC40" s="638"/>
      <c r="AD40" s="638"/>
      <c r="AE40" s="639"/>
      <c r="AF40" s="635"/>
      <c r="AG40" s="636"/>
      <c r="AH40" s="636"/>
      <c r="AI40" s="55"/>
      <c r="AJ40" s="55"/>
      <c r="AK40" s="55"/>
      <c r="AL40" s="55"/>
      <c r="AM40" s="55"/>
      <c r="AN40" s="55"/>
      <c r="AO40" s="55"/>
      <c r="AP40" s="55"/>
    </row>
    <row r="41" spans="1:42" ht="25.95" customHeight="1" thickBot="1" x14ac:dyDescent="0.3">
      <c r="A41" s="55"/>
      <c r="B41" s="399"/>
      <c r="C41" s="431" t="s">
        <v>183</v>
      </c>
      <c r="D41" s="431"/>
      <c r="E41" s="431"/>
      <c r="F41" s="431"/>
      <c r="G41" s="431"/>
      <c r="H41" s="637">
        <v>5</v>
      </c>
      <c r="I41" s="638"/>
      <c r="J41" s="638"/>
      <c r="K41" s="639"/>
      <c r="L41" s="637">
        <v>5</v>
      </c>
      <c r="M41" s="638"/>
      <c r="N41" s="638"/>
      <c r="O41" s="639"/>
      <c r="P41" s="637">
        <v>0</v>
      </c>
      <c r="Q41" s="638"/>
      <c r="R41" s="638"/>
      <c r="S41" s="639"/>
      <c r="T41" s="637">
        <v>2014</v>
      </c>
      <c r="U41" s="638"/>
      <c r="V41" s="638"/>
      <c r="W41" s="639"/>
      <c r="X41" s="637">
        <v>2018</v>
      </c>
      <c r="Y41" s="638"/>
      <c r="Z41" s="638"/>
      <c r="AA41" s="639"/>
      <c r="AB41" s="637">
        <v>29</v>
      </c>
      <c r="AC41" s="638"/>
      <c r="AD41" s="638"/>
      <c r="AE41" s="639"/>
      <c r="AF41" s="635"/>
      <c r="AG41" s="636"/>
      <c r="AH41" s="636"/>
      <c r="AI41" s="55"/>
      <c r="AJ41" s="55"/>
      <c r="AK41" s="55"/>
      <c r="AL41" s="55"/>
      <c r="AM41" s="55"/>
      <c r="AN41" s="55"/>
      <c r="AO41" s="55"/>
      <c r="AP41" s="55"/>
    </row>
    <row r="42" spans="1:42" ht="25.95" customHeight="1" thickBot="1" x14ac:dyDescent="0.3">
      <c r="A42" s="55"/>
      <c r="B42" s="399"/>
      <c r="C42" s="431" t="s">
        <v>173</v>
      </c>
      <c r="D42" s="431"/>
      <c r="E42" s="431"/>
      <c r="F42" s="431"/>
      <c r="G42" s="431"/>
      <c r="H42" s="637">
        <v>5</v>
      </c>
      <c r="I42" s="638"/>
      <c r="J42" s="638"/>
      <c r="K42" s="639"/>
      <c r="L42" s="637">
        <v>5</v>
      </c>
      <c r="M42" s="638"/>
      <c r="N42" s="638"/>
      <c r="O42" s="639"/>
      <c r="P42" s="637">
        <v>0</v>
      </c>
      <c r="Q42" s="638"/>
      <c r="R42" s="638"/>
      <c r="S42" s="639"/>
      <c r="T42" s="637">
        <v>2014</v>
      </c>
      <c r="U42" s="638"/>
      <c r="V42" s="638"/>
      <c r="W42" s="639"/>
      <c r="X42" s="637">
        <v>2018</v>
      </c>
      <c r="Y42" s="638"/>
      <c r="Z42" s="638"/>
      <c r="AA42" s="639"/>
      <c r="AB42" s="637">
        <v>16</v>
      </c>
      <c r="AC42" s="638"/>
      <c r="AD42" s="638"/>
      <c r="AE42" s="639"/>
      <c r="AF42" s="635"/>
      <c r="AG42" s="636"/>
      <c r="AH42" s="636"/>
      <c r="AI42" s="55"/>
      <c r="AJ42" s="55"/>
      <c r="AK42" s="55"/>
      <c r="AL42" s="55"/>
      <c r="AM42" s="55"/>
      <c r="AN42" s="55"/>
      <c r="AO42" s="55"/>
      <c r="AP42" s="55"/>
    </row>
    <row r="43" spans="1:42" ht="25.95" customHeight="1" thickBot="1" x14ac:dyDescent="0.3">
      <c r="A43" s="55"/>
      <c r="B43" s="399"/>
      <c r="C43" s="431" t="s">
        <v>286</v>
      </c>
      <c r="D43" s="431"/>
      <c r="E43" s="431"/>
      <c r="F43" s="431"/>
      <c r="G43" s="431"/>
      <c r="H43" s="637">
        <v>5</v>
      </c>
      <c r="I43" s="638"/>
      <c r="J43" s="638"/>
      <c r="K43" s="639"/>
      <c r="L43" s="637">
        <v>4</v>
      </c>
      <c r="M43" s="638"/>
      <c r="N43" s="638"/>
      <c r="O43" s="639"/>
      <c r="P43" s="637">
        <v>0</v>
      </c>
      <c r="Q43" s="638"/>
      <c r="R43" s="638"/>
      <c r="S43" s="639"/>
      <c r="T43" s="637">
        <v>2013</v>
      </c>
      <c r="U43" s="638"/>
      <c r="V43" s="638"/>
      <c r="W43" s="639"/>
      <c r="X43" s="637">
        <v>2018</v>
      </c>
      <c r="Y43" s="638"/>
      <c r="Z43" s="638"/>
      <c r="AA43" s="639"/>
      <c r="AB43" s="637">
        <v>23</v>
      </c>
      <c r="AC43" s="638"/>
      <c r="AD43" s="638"/>
      <c r="AE43" s="639"/>
      <c r="AF43" s="635"/>
      <c r="AG43" s="636"/>
      <c r="AH43" s="636"/>
      <c r="AI43" s="55"/>
      <c r="AJ43" s="55"/>
      <c r="AK43" s="55"/>
      <c r="AL43" s="55"/>
      <c r="AM43" s="55"/>
      <c r="AN43" s="55"/>
      <c r="AO43" s="55"/>
      <c r="AP43" s="55"/>
    </row>
    <row r="44" spans="1:42" ht="25.95" customHeight="1" thickBot="1" x14ac:dyDescent="0.3">
      <c r="A44" s="55"/>
      <c r="B44" s="399"/>
      <c r="C44" s="431" t="s">
        <v>294</v>
      </c>
      <c r="D44" s="431"/>
      <c r="E44" s="431"/>
      <c r="F44" s="431"/>
      <c r="G44" s="431"/>
      <c r="H44" s="637">
        <v>5</v>
      </c>
      <c r="I44" s="638"/>
      <c r="J44" s="638"/>
      <c r="K44" s="639"/>
      <c r="L44" s="637">
        <v>3</v>
      </c>
      <c r="M44" s="638"/>
      <c r="N44" s="638"/>
      <c r="O44" s="639"/>
      <c r="P44" s="637">
        <v>0</v>
      </c>
      <c r="Q44" s="638"/>
      <c r="R44" s="638"/>
      <c r="S44" s="639"/>
      <c r="T44" s="637">
        <v>2014</v>
      </c>
      <c r="U44" s="638"/>
      <c r="V44" s="638"/>
      <c r="W44" s="639"/>
      <c r="X44" s="637">
        <v>2019</v>
      </c>
      <c r="Y44" s="638"/>
      <c r="Z44" s="638"/>
      <c r="AA44" s="639"/>
      <c r="AB44" s="643">
        <v>3</v>
      </c>
      <c r="AC44" s="644"/>
      <c r="AD44" s="644"/>
      <c r="AE44" s="645"/>
      <c r="AF44" s="635"/>
      <c r="AG44" s="636"/>
      <c r="AH44" s="636"/>
      <c r="AI44" s="55"/>
      <c r="AJ44" s="55"/>
      <c r="AK44" s="55"/>
      <c r="AL44" s="55"/>
      <c r="AM44" s="55"/>
      <c r="AN44" s="55"/>
      <c r="AO44" s="55"/>
      <c r="AP44" s="55"/>
    </row>
    <row r="45" spans="1:42" ht="25.95" customHeight="1" thickBot="1" x14ac:dyDescent="0.3">
      <c r="A45" s="55"/>
      <c r="B45" s="399"/>
      <c r="C45" s="431" t="s">
        <v>205</v>
      </c>
      <c r="D45" s="431"/>
      <c r="E45" s="431"/>
      <c r="F45" s="431"/>
      <c r="G45" s="431"/>
      <c r="H45" s="637">
        <v>5</v>
      </c>
      <c r="I45" s="638"/>
      <c r="J45" s="638"/>
      <c r="K45" s="639"/>
      <c r="L45" s="637">
        <v>2</v>
      </c>
      <c r="M45" s="638"/>
      <c r="N45" s="638"/>
      <c r="O45" s="639"/>
      <c r="P45" s="637">
        <v>1</v>
      </c>
      <c r="Q45" s="638"/>
      <c r="R45" s="638"/>
      <c r="S45" s="639"/>
      <c r="T45" s="637">
        <v>2008</v>
      </c>
      <c r="U45" s="638"/>
      <c r="V45" s="638"/>
      <c r="W45" s="639"/>
      <c r="X45" s="637">
        <v>2021</v>
      </c>
      <c r="Y45" s="638"/>
      <c r="Z45" s="638"/>
      <c r="AA45" s="639"/>
      <c r="AB45" s="637">
        <v>11</v>
      </c>
      <c r="AC45" s="638"/>
      <c r="AD45" s="638"/>
      <c r="AE45" s="639"/>
      <c r="AF45" s="635"/>
      <c r="AG45" s="636"/>
      <c r="AH45" s="636"/>
      <c r="AI45" s="55"/>
      <c r="AJ45" s="55"/>
      <c r="AK45" s="55"/>
      <c r="AL45" s="55"/>
      <c r="AM45" s="55"/>
      <c r="AN45" s="55"/>
      <c r="AO45" s="55"/>
      <c r="AP45" s="55"/>
    </row>
    <row r="46" spans="1:42" ht="25.95" customHeight="1" thickBot="1" x14ac:dyDescent="0.3">
      <c r="A46" s="55"/>
      <c r="B46" s="399"/>
      <c r="C46" s="431" t="s">
        <v>312</v>
      </c>
      <c r="D46" s="431"/>
      <c r="E46" s="431"/>
      <c r="F46" s="431"/>
      <c r="G46" s="431"/>
      <c r="H46" s="637">
        <v>5</v>
      </c>
      <c r="I46" s="638"/>
      <c r="J46" s="638"/>
      <c r="K46" s="639"/>
      <c r="L46" s="637">
        <v>3</v>
      </c>
      <c r="M46" s="638"/>
      <c r="N46" s="638"/>
      <c r="O46" s="639"/>
      <c r="P46" s="637">
        <v>0</v>
      </c>
      <c r="Q46" s="638"/>
      <c r="R46" s="638"/>
      <c r="S46" s="639"/>
      <c r="T46" s="637">
        <v>2015</v>
      </c>
      <c r="U46" s="638"/>
      <c r="V46" s="638"/>
      <c r="W46" s="639"/>
      <c r="X46" s="637">
        <v>2020</v>
      </c>
      <c r="Y46" s="638"/>
      <c r="Z46" s="638"/>
      <c r="AA46" s="639"/>
      <c r="AB46" s="637">
        <v>16</v>
      </c>
      <c r="AC46" s="638"/>
      <c r="AD46" s="638"/>
      <c r="AE46" s="639"/>
      <c r="AF46" s="635"/>
      <c r="AG46" s="636"/>
      <c r="AH46" s="636"/>
      <c r="AI46" s="55"/>
      <c r="AJ46" s="55"/>
      <c r="AK46" s="55"/>
      <c r="AL46" s="55"/>
      <c r="AM46" s="55"/>
      <c r="AN46" s="55"/>
      <c r="AO46" s="55"/>
      <c r="AP46" s="55"/>
    </row>
    <row r="47" spans="1:42" ht="25.95" customHeight="1" thickBot="1" x14ac:dyDescent="0.3">
      <c r="A47" s="55"/>
      <c r="B47" s="399"/>
      <c r="C47" s="431" t="s">
        <v>176</v>
      </c>
      <c r="D47" s="431"/>
      <c r="E47" s="431"/>
      <c r="F47" s="431"/>
      <c r="G47" s="431"/>
      <c r="H47" s="637">
        <v>5</v>
      </c>
      <c r="I47" s="638"/>
      <c r="J47" s="638"/>
      <c r="K47" s="639"/>
      <c r="L47" s="637">
        <v>4</v>
      </c>
      <c r="M47" s="638"/>
      <c r="N47" s="638"/>
      <c r="O47" s="639"/>
      <c r="P47" s="637">
        <v>4</v>
      </c>
      <c r="Q47" s="638"/>
      <c r="R47" s="638"/>
      <c r="S47" s="639"/>
      <c r="T47" s="637">
        <v>2017</v>
      </c>
      <c r="U47" s="638"/>
      <c r="V47" s="638"/>
      <c r="W47" s="639"/>
      <c r="X47" s="637">
        <v>2021</v>
      </c>
      <c r="Y47" s="638"/>
      <c r="Z47" s="638"/>
      <c r="AA47" s="639"/>
      <c r="AB47" s="637">
        <v>11</v>
      </c>
      <c r="AC47" s="638"/>
      <c r="AD47" s="638"/>
      <c r="AE47" s="639"/>
      <c r="AF47" s="635"/>
      <c r="AG47" s="636"/>
      <c r="AH47" s="636"/>
      <c r="AI47" s="55"/>
      <c r="AJ47" s="55"/>
      <c r="AK47" s="55"/>
      <c r="AL47" s="55"/>
      <c r="AM47" s="55"/>
      <c r="AN47" s="55"/>
      <c r="AO47" s="55"/>
      <c r="AP47" s="55"/>
    </row>
    <row r="48" spans="1:42" ht="25.95" customHeight="1" thickBot="1" x14ac:dyDescent="0.3">
      <c r="A48" s="55"/>
      <c r="B48" s="399"/>
      <c r="C48" s="431" t="s">
        <v>179</v>
      </c>
      <c r="D48" s="431"/>
      <c r="E48" s="431"/>
      <c r="F48" s="431"/>
      <c r="G48" s="431"/>
      <c r="H48" s="637">
        <v>5</v>
      </c>
      <c r="I48" s="638"/>
      <c r="J48" s="638"/>
      <c r="K48" s="639"/>
      <c r="L48" s="637">
        <v>4</v>
      </c>
      <c r="M48" s="638"/>
      <c r="N48" s="638"/>
      <c r="O48" s="639"/>
      <c r="P48" s="637">
        <v>4</v>
      </c>
      <c r="Q48" s="638"/>
      <c r="R48" s="638"/>
      <c r="S48" s="639"/>
      <c r="T48" s="637">
        <v>2017</v>
      </c>
      <c r="U48" s="638"/>
      <c r="V48" s="638"/>
      <c r="W48" s="639"/>
      <c r="X48" s="637">
        <v>2021</v>
      </c>
      <c r="Y48" s="638"/>
      <c r="Z48" s="638"/>
      <c r="AA48" s="639"/>
      <c r="AB48" s="637">
        <v>10</v>
      </c>
      <c r="AC48" s="638"/>
      <c r="AD48" s="638"/>
      <c r="AE48" s="639"/>
      <c r="AF48" s="635"/>
      <c r="AG48" s="636"/>
      <c r="AH48" s="636"/>
      <c r="AI48" s="55"/>
      <c r="AJ48" s="55"/>
      <c r="AK48" s="55"/>
      <c r="AL48" s="55"/>
      <c r="AM48" s="55"/>
      <c r="AN48" s="55"/>
      <c r="AO48" s="55"/>
      <c r="AP48" s="55"/>
    </row>
    <row r="49" spans="1:42" ht="25.95" customHeight="1" thickBot="1" x14ac:dyDescent="0.3">
      <c r="A49" s="55"/>
      <c r="B49" s="399"/>
      <c r="C49" s="431" t="s">
        <v>287</v>
      </c>
      <c r="D49" s="431"/>
      <c r="E49" s="431"/>
      <c r="F49" s="431"/>
      <c r="G49" s="431"/>
      <c r="H49" s="637">
        <v>4</v>
      </c>
      <c r="I49" s="638"/>
      <c r="J49" s="638"/>
      <c r="K49" s="639"/>
      <c r="L49" s="637">
        <v>4</v>
      </c>
      <c r="M49" s="638"/>
      <c r="N49" s="638"/>
      <c r="O49" s="639"/>
      <c r="P49" s="637">
        <v>0</v>
      </c>
      <c r="Q49" s="638"/>
      <c r="R49" s="638"/>
      <c r="S49" s="639"/>
      <c r="T49" s="637">
        <v>2013</v>
      </c>
      <c r="U49" s="638"/>
      <c r="V49" s="638"/>
      <c r="W49" s="639"/>
      <c r="X49" s="637">
        <v>2016</v>
      </c>
      <c r="Y49" s="638"/>
      <c r="Z49" s="638"/>
      <c r="AA49" s="639"/>
      <c r="AB49" s="637">
        <v>21</v>
      </c>
      <c r="AC49" s="638"/>
      <c r="AD49" s="638"/>
      <c r="AE49" s="639"/>
      <c r="AF49" s="635"/>
      <c r="AG49" s="636"/>
      <c r="AH49" s="636"/>
      <c r="AI49" s="55"/>
      <c r="AJ49" s="55"/>
      <c r="AK49" s="55"/>
      <c r="AL49" s="55"/>
      <c r="AM49" s="55"/>
      <c r="AN49" s="55"/>
      <c r="AO49" s="55"/>
      <c r="AP49" s="55"/>
    </row>
    <row r="50" spans="1:42" ht="25.95" customHeight="1" thickBot="1" x14ac:dyDescent="0.3">
      <c r="A50" s="55"/>
      <c r="B50" s="399"/>
      <c r="C50" s="431" t="s">
        <v>275</v>
      </c>
      <c r="D50" s="431"/>
      <c r="E50" s="431"/>
      <c r="F50" s="431"/>
      <c r="G50" s="431"/>
      <c r="H50" s="637">
        <v>4</v>
      </c>
      <c r="I50" s="638"/>
      <c r="J50" s="638"/>
      <c r="K50" s="639"/>
      <c r="L50" s="637">
        <v>4</v>
      </c>
      <c r="M50" s="638"/>
      <c r="N50" s="638"/>
      <c r="O50" s="639"/>
      <c r="P50" s="637">
        <v>0</v>
      </c>
      <c r="Q50" s="638"/>
      <c r="R50" s="638"/>
      <c r="S50" s="639"/>
      <c r="T50" s="637">
        <v>2012</v>
      </c>
      <c r="U50" s="638"/>
      <c r="V50" s="638"/>
      <c r="W50" s="639"/>
      <c r="X50" s="637">
        <v>2015</v>
      </c>
      <c r="Y50" s="638"/>
      <c r="Z50" s="638"/>
      <c r="AA50" s="639"/>
      <c r="AB50" s="637">
        <v>18</v>
      </c>
      <c r="AC50" s="638"/>
      <c r="AD50" s="638"/>
      <c r="AE50" s="639"/>
      <c r="AF50" s="635"/>
      <c r="AG50" s="636"/>
      <c r="AH50" s="636"/>
      <c r="AI50" s="55"/>
      <c r="AJ50" s="55"/>
      <c r="AK50" s="55"/>
      <c r="AL50" s="55"/>
      <c r="AM50" s="55"/>
      <c r="AN50" s="55"/>
      <c r="AO50" s="55"/>
      <c r="AP50" s="55"/>
    </row>
    <row r="51" spans="1:42" ht="25.95" customHeight="1" thickBot="1" x14ac:dyDescent="0.3">
      <c r="A51" s="55"/>
      <c r="B51" s="399"/>
      <c r="C51" s="431" t="s">
        <v>97</v>
      </c>
      <c r="D51" s="431"/>
      <c r="E51" s="431"/>
      <c r="F51" s="431"/>
      <c r="G51" s="431"/>
      <c r="H51" s="637">
        <v>4</v>
      </c>
      <c r="I51" s="638"/>
      <c r="J51" s="638"/>
      <c r="K51" s="639"/>
      <c r="L51" s="637">
        <v>4</v>
      </c>
      <c r="M51" s="638"/>
      <c r="N51" s="638"/>
      <c r="O51" s="639"/>
      <c r="P51" s="637">
        <v>0</v>
      </c>
      <c r="Q51" s="638"/>
      <c r="R51" s="638"/>
      <c r="S51" s="639"/>
      <c r="T51" s="637">
        <v>2007</v>
      </c>
      <c r="U51" s="638"/>
      <c r="V51" s="638"/>
      <c r="W51" s="639"/>
      <c r="X51" s="637">
        <v>2010</v>
      </c>
      <c r="Y51" s="638"/>
      <c r="Z51" s="638"/>
      <c r="AA51" s="639"/>
      <c r="AB51" s="637">
        <v>4</v>
      </c>
      <c r="AC51" s="638"/>
      <c r="AD51" s="638"/>
      <c r="AE51" s="639"/>
      <c r="AF51" s="635"/>
      <c r="AG51" s="636"/>
      <c r="AH51" s="636"/>
      <c r="AI51" s="55"/>
      <c r="AJ51" s="55"/>
      <c r="AK51" s="55"/>
      <c r="AL51" s="55"/>
      <c r="AM51" s="55"/>
      <c r="AN51" s="55"/>
      <c r="AO51" s="55"/>
      <c r="AP51" s="55"/>
    </row>
    <row r="52" spans="1:42" ht="25.95" customHeight="1" thickBot="1" x14ac:dyDescent="0.3">
      <c r="A52" s="55"/>
      <c r="B52" s="399"/>
      <c r="C52" s="431" t="s">
        <v>220</v>
      </c>
      <c r="D52" s="431"/>
      <c r="E52" s="431"/>
      <c r="F52" s="431"/>
      <c r="G52" s="431"/>
      <c r="H52" s="637">
        <v>4</v>
      </c>
      <c r="I52" s="638"/>
      <c r="J52" s="638"/>
      <c r="K52" s="639"/>
      <c r="L52" s="637">
        <v>2</v>
      </c>
      <c r="M52" s="638"/>
      <c r="N52" s="638"/>
      <c r="O52" s="639"/>
      <c r="P52" s="637">
        <v>0</v>
      </c>
      <c r="Q52" s="638"/>
      <c r="R52" s="638"/>
      <c r="S52" s="639"/>
      <c r="T52" s="637">
        <v>2008</v>
      </c>
      <c r="U52" s="638"/>
      <c r="V52" s="638"/>
      <c r="W52" s="639"/>
      <c r="X52" s="637">
        <v>2016</v>
      </c>
      <c r="Y52" s="638"/>
      <c r="Z52" s="638"/>
      <c r="AA52" s="639"/>
      <c r="AB52" s="637">
        <v>26</v>
      </c>
      <c r="AC52" s="638"/>
      <c r="AD52" s="638"/>
      <c r="AE52" s="639"/>
      <c r="AF52" s="635"/>
      <c r="AG52" s="636"/>
      <c r="AH52" s="636"/>
      <c r="AI52" s="55"/>
      <c r="AJ52" s="55"/>
      <c r="AK52" s="55"/>
      <c r="AL52" s="55"/>
      <c r="AM52" s="55"/>
      <c r="AN52" s="55"/>
      <c r="AO52" s="55"/>
      <c r="AP52" s="55"/>
    </row>
    <row r="53" spans="1:42" ht="25.95" customHeight="1" thickBot="1" x14ac:dyDescent="0.3">
      <c r="A53" s="55"/>
      <c r="B53" s="399"/>
      <c r="C53" s="431" t="s">
        <v>96</v>
      </c>
      <c r="D53" s="431"/>
      <c r="E53" s="431"/>
      <c r="F53" s="431"/>
      <c r="G53" s="431"/>
      <c r="H53" s="637">
        <v>4</v>
      </c>
      <c r="I53" s="638"/>
      <c r="J53" s="638"/>
      <c r="K53" s="639"/>
      <c r="L53" s="637">
        <v>2</v>
      </c>
      <c r="M53" s="638"/>
      <c r="N53" s="638"/>
      <c r="O53" s="639"/>
      <c r="P53" s="637">
        <v>0</v>
      </c>
      <c r="Q53" s="638"/>
      <c r="R53" s="638"/>
      <c r="S53" s="639"/>
      <c r="T53" s="637">
        <v>2007</v>
      </c>
      <c r="U53" s="638"/>
      <c r="V53" s="638"/>
      <c r="W53" s="639"/>
      <c r="X53" s="637">
        <v>2015</v>
      </c>
      <c r="Y53" s="638"/>
      <c r="Z53" s="638"/>
      <c r="AA53" s="639"/>
      <c r="AB53" s="637">
        <v>13</v>
      </c>
      <c r="AC53" s="638"/>
      <c r="AD53" s="638"/>
      <c r="AE53" s="639"/>
      <c r="AF53" s="635"/>
      <c r="AG53" s="636"/>
      <c r="AH53" s="636"/>
      <c r="AI53" s="55"/>
      <c r="AJ53" s="55"/>
      <c r="AK53" s="55"/>
      <c r="AL53" s="55"/>
      <c r="AM53" s="55"/>
      <c r="AN53" s="55"/>
      <c r="AO53" s="55"/>
      <c r="AP53" s="55"/>
    </row>
    <row r="54" spans="1:42" ht="25.95" customHeight="1" thickBot="1" x14ac:dyDescent="0.3">
      <c r="A54" s="55"/>
      <c r="B54" s="399"/>
      <c r="C54" s="431" t="s">
        <v>231</v>
      </c>
      <c r="D54" s="431"/>
      <c r="E54" s="431"/>
      <c r="F54" s="431"/>
      <c r="G54" s="431"/>
      <c r="H54" s="637">
        <v>4</v>
      </c>
      <c r="I54" s="638"/>
      <c r="J54" s="638"/>
      <c r="K54" s="639"/>
      <c r="L54" s="637">
        <v>2</v>
      </c>
      <c r="M54" s="638"/>
      <c r="N54" s="638"/>
      <c r="O54" s="639"/>
      <c r="P54" s="637">
        <v>0</v>
      </c>
      <c r="Q54" s="638"/>
      <c r="R54" s="638"/>
      <c r="S54" s="639"/>
      <c r="T54" s="637">
        <v>2009</v>
      </c>
      <c r="U54" s="638"/>
      <c r="V54" s="638"/>
      <c r="W54" s="639"/>
      <c r="X54" s="637">
        <v>2015</v>
      </c>
      <c r="Y54" s="638"/>
      <c r="Z54" s="638"/>
      <c r="AA54" s="639"/>
      <c r="AB54" s="637">
        <v>7</v>
      </c>
      <c r="AC54" s="638"/>
      <c r="AD54" s="638"/>
      <c r="AE54" s="639"/>
      <c r="AF54" s="635"/>
      <c r="AG54" s="636"/>
      <c r="AH54" s="636"/>
      <c r="AI54" s="55"/>
      <c r="AJ54" s="55"/>
      <c r="AK54" s="55"/>
      <c r="AL54" s="55"/>
      <c r="AM54" s="55"/>
      <c r="AN54" s="55"/>
      <c r="AO54" s="55"/>
      <c r="AP54" s="55"/>
    </row>
    <row r="55" spans="1:42" ht="25.95" customHeight="1" thickBot="1" x14ac:dyDescent="0.3">
      <c r="A55" s="55"/>
      <c r="B55" s="399"/>
      <c r="C55" s="431" t="s">
        <v>224</v>
      </c>
      <c r="D55" s="431"/>
      <c r="E55" s="431"/>
      <c r="F55" s="431"/>
      <c r="G55" s="431"/>
      <c r="H55" s="637">
        <v>4</v>
      </c>
      <c r="I55" s="638"/>
      <c r="J55" s="638"/>
      <c r="K55" s="639"/>
      <c r="L55" s="637">
        <v>1</v>
      </c>
      <c r="M55" s="638"/>
      <c r="N55" s="638"/>
      <c r="O55" s="639"/>
      <c r="P55" s="637">
        <v>0</v>
      </c>
      <c r="Q55" s="638"/>
      <c r="R55" s="638"/>
      <c r="S55" s="639"/>
      <c r="T55" s="637">
        <v>2008</v>
      </c>
      <c r="U55" s="638"/>
      <c r="V55" s="638"/>
      <c r="W55" s="639"/>
      <c r="X55" s="637">
        <v>2015</v>
      </c>
      <c r="Y55" s="638"/>
      <c r="Z55" s="638"/>
      <c r="AA55" s="639"/>
      <c r="AB55" s="637">
        <v>16</v>
      </c>
      <c r="AC55" s="638"/>
      <c r="AD55" s="638"/>
      <c r="AE55" s="639"/>
      <c r="AF55" s="635"/>
      <c r="AG55" s="636"/>
      <c r="AH55" s="636"/>
      <c r="AI55" s="55"/>
      <c r="AJ55" s="55"/>
      <c r="AK55" s="55"/>
      <c r="AL55" s="55"/>
      <c r="AM55" s="55"/>
      <c r="AN55" s="55"/>
      <c r="AO55" s="55"/>
      <c r="AP55" s="55"/>
    </row>
    <row r="56" spans="1:42" ht="25.95" customHeight="1" thickBot="1" x14ac:dyDescent="0.3">
      <c r="A56" s="55"/>
      <c r="B56" s="399"/>
      <c r="C56" s="431" t="s">
        <v>62</v>
      </c>
      <c r="D56" s="431"/>
      <c r="E56" s="431"/>
      <c r="F56" s="431"/>
      <c r="G56" s="431"/>
      <c r="H56" s="637">
        <v>4</v>
      </c>
      <c r="I56" s="638"/>
      <c r="J56" s="638"/>
      <c r="K56" s="639"/>
      <c r="L56" s="637">
        <v>2</v>
      </c>
      <c r="M56" s="638"/>
      <c r="N56" s="638"/>
      <c r="O56" s="639"/>
      <c r="P56" s="637">
        <v>0</v>
      </c>
      <c r="Q56" s="638"/>
      <c r="R56" s="638"/>
      <c r="S56" s="639"/>
      <c r="T56" s="637">
        <v>2006</v>
      </c>
      <c r="U56" s="638"/>
      <c r="V56" s="638"/>
      <c r="W56" s="639"/>
      <c r="X56" s="637">
        <v>2019</v>
      </c>
      <c r="Y56" s="638"/>
      <c r="Z56" s="638"/>
      <c r="AA56" s="639"/>
      <c r="AB56" s="637">
        <v>6</v>
      </c>
      <c r="AC56" s="638"/>
      <c r="AD56" s="638"/>
      <c r="AE56" s="639"/>
      <c r="AF56" s="635"/>
      <c r="AG56" s="636"/>
      <c r="AH56" s="636"/>
      <c r="AI56" s="55"/>
      <c r="AJ56" s="55"/>
      <c r="AK56" s="55"/>
      <c r="AL56" s="55"/>
      <c r="AM56" s="55"/>
      <c r="AN56" s="55"/>
      <c r="AO56" s="55"/>
      <c r="AP56" s="55"/>
    </row>
    <row r="57" spans="1:42" ht="25.95" customHeight="1" thickBot="1" x14ac:dyDescent="0.3">
      <c r="A57" s="55"/>
      <c r="B57" s="399"/>
      <c r="C57" s="431" t="s">
        <v>181</v>
      </c>
      <c r="D57" s="431"/>
      <c r="E57" s="431"/>
      <c r="F57" s="431"/>
      <c r="G57" s="431"/>
      <c r="H57" s="637">
        <v>4</v>
      </c>
      <c r="I57" s="638"/>
      <c r="J57" s="638"/>
      <c r="K57" s="639"/>
      <c r="L57" s="637">
        <v>3</v>
      </c>
      <c r="M57" s="638"/>
      <c r="N57" s="638"/>
      <c r="O57" s="639"/>
      <c r="P57" s="637">
        <v>1</v>
      </c>
      <c r="Q57" s="638"/>
      <c r="R57" s="638"/>
      <c r="S57" s="639"/>
      <c r="T57" s="637">
        <v>2017</v>
      </c>
      <c r="U57" s="638"/>
      <c r="V57" s="638"/>
      <c r="W57" s="639"/>
      <c r="X57" s="637">
        <v>2021</v>
      </c>
      <c r="Y57" s="638"/>
      <c r="Z57" s="638"/>
      <c r="AA57" s="639"/>
      <c r="AB57" s="637">
        <v>19</v>
      </c>
      <c r="AC57" s="638"/>
      <c r="AD57" s="638"/>
      <c r="AE57" s="639"/>
      <c r="AF57" s="635"/>
      <c r="AG57" s="636"/>
      <c r="AH57" s="636"/>
      <c r="AI57" s="55"/>
      <c r="AJ57" s="55"/>
      <c r="AK57" s="55"/>
      <c r="AL57" s="55"/>
      <c r="AM57" s="55"/>
      <c r="AN57" s="55"/>
      <c r="AO57" s="55"/>
      <c r="AP57" s="55"/>
    </row>
    <row r="58" spans="1:42" ht="25.95" customHeight="1" thickBot="1" x14ac:dyDescent="0.3">
      <c r="A58" s="55"/>
      <c r="B58" s="399"/>
      <c r="C58" s="431" t="s">
        <v>84</v>
      </c>
      <c r="D58" s="431"/>
      <c r="E58" s="431"/>
      <c r="F58" s="431"/>
      <c r="G58" s="431"/>
      <c r="H58" s="637">
        <v>3</v>
      </c>
      <c r="I58" s="638"/>
      <c r="J58" s="638"/>
      <c r="K58" s="639"/>
      <c r="L58" s="637">
        <v>3</v>
      </c>
      <c r="M58" s="638"/>
      <c r="N58" s="638"/>
      <c r="O58" s="639"/>
      <c r="P58" s="637">
        <v>0</v>
      </c>
      <c r="Q58" s="638"/>
      <c r="R58" s="638"/>
      <c r="S58" s="639"/>
      <c r="T58" s="637">
        <v>2007</v>
      </c>
      <c r="U58" s="638"/>
      <c r="V58" s="638"/>
      <c r="W58" s="639"/>
      <c r="X58" s="637">
        <v>2009</v>
      </c>
      <c r="Y58" s="638"/>
      <c r="Z58" s="638"/>
      <c r="AA58" s="639"/>
      <c r="AB58" s="637">
        <v>8</v>
      </c>
      <c r="AC58" s="638"/>
      <c r="AD58" s="638"/>
      <c r="AE58" s="639"/>
      <c r="AF58" s="635"/>
      <c r="AG58" s="636"/>
      <c r="AH58" s="636"/>
      <c r="AI58" s="55"/>
      <c r="AJ58" s="55"/>
      <c r="AK58" s="55"/>
      <c r="AL58" s="55"/>
      <c r="AM58" s="55"/>
      <c r="AN58" s="55"/>
      <c r="AO58" s="55"/>
      <c r="AP58" s="55"/>
    </row>
    <row r="59" spans="1:42" ht="25.95" customHeight="1" thickBot="1" x14ac:dyDescent="0.3">
      <c r="A59" s="55"/>
      <c r="B59" s="399"/>
      <c r="C59" s="431" t="s">
        <v>79</v>
      </c>
      <c r="D59" s="431"/>
      <c r="E59" s="431"/>
      <c r="F59" s="431"/>
      <c r="G59" s="431"/>
      <c r="H59" s="637">
        <v>3</v>
      </c>
      <c r="I59" s="638"/>
      <c r="J59" s="638"/>
      <c r="K59" s="639"/>
      <c r="L59" s="637">
        <v>3</v>
      </c>
      <c r="M59" s="638"/>
      <c r="N59" s="638"/>
      <c r="O59" s="639"/>
      <c r="P59" s="637">
        <v>0</v>
      </c>
      <c r="Q59" s="638"/>
      <c r="R59" s="638"/>
      <c r="S59" s="639"/>
      <c r="T59" s="637">
        <v>2007</v>
      </c>
      <c r="U59" s="638"/>
      <c r="V59" s="638"/>
      <c r="W59" s="639"/>
      <c r="X59" s="637">
        <v>2009</v>
      </c>
      <c r="Y59" s="638"/>
      <c r="Z59" s="638"/>
      <c r="AA59" s="639"/>
      <c r="AB59" s="640">
        <v>2</v>
      </c>
      <c r="AC59" s="641"/>
      <c r="AD59" s="641"/>
      <c r="AE59" s="642"/>
      <c r="AF59" s="635"/>
      <c r="AG59" s="636"/>
      <c r="AH59" s="636"/>
      <c r="AI59" s="55"/>
      <c r="AJ59" s="55"/>
      <c r="AK59" s="55"/>
      <c r="AL59" s="55"/>
      <c r="AM59" s="55"/>
      <c r="AN59" s="55"/>
      <c r="AO59" s="55"/>
      <c r="AP59" s="55"/>
    </row>
    <row r="60" spans="1:42" ht="25.95" customHeight="1" thickBot="1" x14ac:dyDescent="0.3">
      <c r="A60" s="55"/>
      <c r="B60" s="399"/>
      <c r="C60" s="431" t="s">
        <v>92</v>
      </c>
      <c r="D60" s="431"/>
      <c r="E60" s="431"/>
      <c r="F60" s="431"/>
      <c r="G60" s="431"/>
      <c r="H60" s="637">
        <v>3</v>
      </c>
      <c r="I60" s="638"/>
      <c r="J60" s="638"/>
      <c r="K60" s="639"/>
      <c r="L60" s="637">
        <v>3</v>
      </c>
      <c r="M60" s="638"/>
      <c r="N60" s="638"/>
      <c r="O60" s="639"/>
      <c r="P60" s="637">
        <v>0</v>
      </c>
      <c r="Q60" s="638"/>
      <c r="R60" s="638"/>
      <c r="S60" s="639"/>
      <c r="T60" s="637">
        <v>2007</v>
      </c>
      <c r="U60" s="638"/>
      <c r="V60" s="638"/>
      <c r="W60" s="639"/>
      <c r="X60" s="637">
        <v>2009</v>
      </c>
      <c r="Y60" s="638"/>
      <c r="Z60" s="638"/>
      <c r="AA60" s="639"/>
      <c r="AB60" s="643">
        <v>3</v>
      </c>
      <c r="AC60" s="644"/>
      <c r="AD60" s="644"/>
      <c r="AE60" s="645"/>
      <c r="AF60" s="635"/>
      <c r="AG60" s="636"/>
      <c r="AH60" s="636"/>
      <c r="AI60" s="55"/>
      <c r="AJ60" s="55"/>
      <c r="AK60" s="55"/>
      <c r="AL60" s="55"/>
      <c r="AM60" s="55"/>
      <c r="AN60" s="55"/>
      <c r="AO60" s="55"/>
      <c r="AP60" s="55"/>
    </row>
    <row r="61" spans="1:42" ht="25.95" customHeight="1" thickBot="1" x14ac:dyDescent="0.3">
      <c r="A61" s="55"/>
      <c r="B61" s="399"/>
      <c r="C61" s="431" t="s">
        <v>90</v>
      </c>
      <c r="D61" s="431"/>
      <c r="E61" s="431"/>
      <c r="F61" s="431"/>
      <c r="G61" s="431"/>
      <c r="H61" s="637">
        <v>3</v>
      </c>
      <c r="I61" s="638"/>
      <c r="J61" s="638"/>
      <c r="K61" s="639"/>
      <c r="L61" s="637">
        <v>3</v>
      </c>
      <c r="M61" s="638"/>
      <c r="N61" s="638"/>
      <c r="O61" s="639"/>
      <c r="P61" s="637">
        <v>0</v>
      </c>
      <c r="Q61" s="638"/>
      <c r="R61" s="638"/>
      <c r="S61" s="639"/>
      <c r="T61" s="637">
        <v>2007</v>
      </c>
      <c r="U61" s="638"/>
      <c r="V61" s="638"/>
      <c r="W61" s="639"/>
      <c r="X61" s="637">
        <v>2009</v>
      </c>
      <c r="Y61" s="638"/>
      <c r="Z61" s="638"/>
      <c r="AA61" s="639"/>
      <c r="AB61" s="637">
        <v>8</v>
      </c>
      <c r="AC61" s="638"/>
      <c r="AD61" s="638"/>
      <c r="AE61" s="639"/>
      <c r="AF61" s="635"/>
      <c r="AG61" s="636"/>
      <c r="AH61" s="636"/>
      <c r="AI61" s="55"/>
      <c r="AJ61" s="55"/>
      <c r="AK61" s="55"/>
      <c r="AL61" s="55"/>
      <c r="AM61" s="55"/>
      <c r="AN61" s="55"/>
      <c r="AO61" s="55"/>
      <c r="AP61" s="55"/>
    </row>
    <row r="62" spans="1:42" ht="25.95" customHeight="1" thickBot="1" x14ac:dyDescent="0.3">
      <c r="A62" s="55"/>
      <c r="B62" s="399"/>
      <c r="C62" s="431" t="s">
        <v>81</v>
      </c>
      <c r="D62" s="431"/>
      <c r="E62" s="431"/>
      <c r="F62" s="431"/>
      <c r="G62" s="431"/>
      <c r="H62" s="637">
        <v>3</v>
      </c>
      <c r="I62" s="638"/>
      <c r="J62" s="638"/>
      <c r="K62" s="639"/>
      <c r="L62" s="637">
        <v>3</v>
      </c>
      <c r="M62" s="638"/>
      <c r="N62" s="638"/>
      <c r="O62" s="639"/>
      <c r="P62" s="637">
        <v>0</v>
      </c>
      <c r="Q62" s="638"/>
      <c r="R62" s="638"/>
      <c r="S62" s="639"/>
      <c r="T62" s="637">
        <v>2007</v>
      </c>
      <c r="U62" s="638"/>
      <c r="V62" s="638"/>
      <c r="W62" s="639"/>
      <c r="X62" s="637">
        <v>2009</v>
      </c>
      <c r="Y62" s="638"/>
      <c r="Z62" s="638"/>
      <c r="AA62" s="639"/>
      <c r="AB62" s="637">
        <v>4</v>
      </c>
      <c r="AC62" s="638"/>
      <c r="AD62" s="638"/>
      <c r="AE62" s="639"/>
      <c r="AF62" s="635"/>
      <c r="AG62" s="636"/>
      <c r="AH62" s="636"/>
      <c r="AI62" s="55"/>
      <c r="AJ62" s="55"/>
      <c r="AK62" s="55"/>
      <c r="AL62" s="55"/>
      <c r="AM62" s="55"/>
      <c r="AN62" s="55"/>
      <c r="AO62" s="55"/>
      <c r="AP62" s="55"/>
    </row>
    <row r="63" spans="1:42" ht="25.95" customHeight="1" thickBot="1" x14ac:dyDescent="0.3">
      <c r="A63" s="55"/>
      <c r="B63" s="399"/>
      <c r="C63" s="431" t="s">
        <v>41</v>
      </c>
      <c r="D63" s="431"/>
      <c r="E63" s="431"/>
      <c r="F63" s="431"/>
      <c r="G63" s="431"/>
      <c r="H63" s="637">
        <v>3</v>
      </c>
      <c r="I63" s="638"/>
      <c r="J63" s="638"/>
      <c r="K63" s="639"/>
      <c r="L63" s="637">
        <v>3</v>
      </c>
      <c r="M63" s="638"/>
      <c r="N63" s="638"/>
      <c r="O63" s="639"/>
      <c r="P63" s="637">
        <v>0</v>
      </c>
      <c r="Q63" s="638"/>
      <c r="R63" s="638"/>
      <c r="S63" s="639"/>
      <c r="T63" s="637">
        <v>2004</v>
      </c>
      <c r="U63" s="638"/>
      <c r="V63" s="638"/>
      <c r="W63" s="639"/>
      <c r="X63" s="637">
        <v>2006</v>
      </c>
      <c r="Y63" s="638"/>
      <c r="Z63" s="638"/>
      <c r="AA63" s="639"/>
      <c r="AB63" s="637">
        <v>4</v>
      </c>
      <c r="AC63" s="638"/>
      <c r="AD63" s="638"/>
      <c r="AE63" s="639"/>
      <c r="AF63" s="635"/>
      <c r="AG63" s="636"/>
      <c r="AH63" s="636"/>
      <c r="AI63" s="55"/>
      <c r="AJ63" s="55"/>
      <c r="AK63" s="55"/>
      <c r="AL63" s="55"/>
      <c r="AM63" s="55"/>
      <c r="AN63" s="55"/>
      <c r="AO63" s="55"/>
      <c r="AP63" s="55"/>
    </row>
    <row r="64" spans="1:42" ht="25.95" customHeight="1" thickBot="1" x14ac:dyDescent="0.3">
      <c r="A64" s="55"/>
      <c r="B64" s="399"/>
      <c r="C64" s="431" t="s">
        <v>270</v>
      </c>
      <c r="D64" s="431"/>
      <c r="E64" s="431"/>
      <c r="F64" s="431"/>
      <c r="G64" s="431"/>
      <c r="H64" s="637">
        <v>3</v>
      </c>
      <c r="I64" s="638"/>
      <c r="J64" s="638"/>
      <c r="K64" s="639"/>
      <c r="L64" s="637">
        <v>2</v>
      </c>
      <c r="M64" s="638"/>
      <c r="N64" s="638"/>
      <c r="O64" s="639"/>
      <c r="P64" s="637">
        <v>0</v>
      </c>
      <c r="Q64" s="638"/>
      <c r="R64" s="638"/>
      <c r="S64" s="639"/>
      <c r="T64" s="637">
        <v>2011</v>
      </c>
      <c r="U64" s="638"/>
      <c r="V64" s="638"/>
      <c r="W64" s="639"/>
      <c r="X64" s="637">
        <v>2015</v>
      </c>
      <c r="Y64" s="638"/>
      <c r="Z64" s="638"/>
      <c r="AA64" s="639"/>
      <c r="AB64" s="637">
        <v>15</v>
      </c>
      <c r="AC64" s="638"/>
      <c r="AD64" s="638"/>
      <c r="AE64" s="639"/>
      <c r="AF64" s="635"/>
      <c r="AG64" s="636"/>
      <c r="AH64" s="636"/>
      <c r="AI64" s="55"/>
      <c r="AJ64" s="55"/>
      <c r="AK64" s="55"/>
      <c r="AL64" s="55"/>
      <c r="AM64" s="55"/>
      <c r="AN64" s="55"/>
      <c r="AO64" s="55"/>
      <c r="AP64" s="55"/>
    </row>
    <row r="65" spans="1:42" ht="25.95" customHeight="1" thickBot="1" x14ac:dyDescent="0.3">
      <c r="A65" s="55"/>
      <c r="B65" s="399"/>
      <c r="C65" s="431" t="s">
        <v>100</v>
      </c>
      <c r="D65" s="431"/>
      <c r="E65" s="431"/>
      <c r="F65" s="431"/>
      <c r="G65" s="431"/>
      <c r="H65" s="637">
        <v>3</v>
      </c>
      <c r="I65" s="638"/>
      <c r="J65" s="638"/>
      <c r="K65" s="639"/>
      <c r="L65" s="637">
        <v>2</v>
      </c>
      <c r="M65" s="638"/>
      <c r="N65" s="638"/>
      <c r="O65" s="639"/>
      <c r="P65" s="637">
        <v>0</v>
      </c>
      <c r="Q65" s="638"/>
      <c r="R65" s="638"/>
      <c r="S65" s="639"/>
      <c r="T65" s="637">
        <v>2007</v>
      </c>
      <c r="U65" s="638"/>
      <c r="V65" s="638"/>
      <c r="W65" s="639"/>
      <c r="X65" s="637">
        <v>2012</v>
      </c>
      <c r="Y65" s="638"/>
      <c r="Z65" s="638"/>
      <c r="AA65" s="639"/>
      <c r="AB65" s="637">
        <v>23</v>
      </c>
      <c r="AC65" s="638"/>
      <c r="AD65" s="638"/>
      <c r="AE65" s="639"/>
      <c r="AF65" s="635"/>
      <c r="AG65" s="636"/>
      <c r="AH65" s="636"/>
      <c r="AI65" s="55"/>
      <c r="AJ65" s="55"/>
      <c r="AK65" s="55"/>
      <c r="AL65" s="55"/>
      <c r="AM65" s="55"/>
      <c r="AN65" s="55"/>
      <c r="AO65" s="55"/>
      <c r="AP65" s="55"/>
    </row>
    <row r="66" spans="1:42" ht="25.95" customHeight="1" thickBot="1" x14ac:dyDescent="0.3">
      <c r="A66" s="55"/>
      <c r="B66" s="399"/>
      <c r="C66" s="431" t="s">
        <v>217</v>
      </c>
      <c r="D66" s="431"/>
      <c r="E66" s="431"/>
      <c r="F66" s="431"/>
      <c r="G66" s="431"/>
      <c r="H66" s="637">
        <v>3</v>
      </c>
      <c r="I66" s="638"/>
      <c r="J66" s="638"/>
      <c r="K66" s="639"/>
      <c r="L66" s="637">
        <v>2</v>
      </c>
      <c r="M66" s="638"/>
      <c r="N66" s="638"/>
      <c r="O66" s="639"/>
      <c r="P66" s="637">
        <v>0</v>
      </c>
      <c r="Q66" s="638"/>
      <c r="R66" s="638"/>
      <c r="S66" s="639"/>
      <c r="T66" s="637">
        <v>2008</v>
      </c>
      <c r="U66" s="638"/>
      <c r="V66" s="638"/>
      <c r="W66" s="639"/>
      <c r="X66" s="637">
        <v>2011</v>
      </c>
      <c r="Y66" s="638"/>
      <c r="Z66" s="638"/>
      <c r="AA66" s="639"/>
      <c r="AB66" s="637">
        <v>17</v>
      </c>
      <c r="AC66" s="638"/>
      <c r="AD66" s="638"/>
      <c r="AE66" s="639"/>
      <c r="AF66" s="635"/>
      <c r="AG66" s="636"/>
      <c r="AH66" s="636"/>
      <c r="AI66" s="55"/>
      <c r="AJ66" s="55"/>
      <c r="AK66" s="55"/>
      <c r="AL66" s="55"/>
      <c r="AM66" s="55"/>
      <c r="AN66" s="55"/>
      <c r="AO66" s="55"/>
      <c r="AP66" s="55"/>
    </row>
    <row r="67" spans="1:42" ht="25.95" customHeight="1" thickBot="1" x14ac:dyDescent="0.3">
      <c r="A67" s="55"/>
      <c r="B67" s="399"/>
      <c r="C67" s="431" t="s">
        <v>131</v>
      </c>
      <c r="D67" s="431"/>
      <c r="E67" s="431"/>
      <c r="F67" s="431"/>
      <c r="G67" s="431"/>
      <c r="H67" s="637">
        <v>3</v>
      </c>
      <c r="I67" s="638"/>
      <c r="J67" s="638"/>
      <c r="K67" s="639"/>
      <c r="L67" s="637">
        <v>1</v>
      </c>
      <c r="M67" s="638"/>
      <c r="N67" s="638"/>
      <c r="O67" s="639"/>
      <c r="P67" s="637">
        <v>0</v>
      </c>
      <c r="Q67" s="638"/>
      <c r="R67" s="638"/>
      <c r="S67" s="639"/>
      <c r="T67" s="637">
        <v>2011</v>
      </c>
      <c r="U67" s="638"/>
      <c r="V67" s="638"/>
      <c r="W67" s="639"/>
      <c r="X67" s="637">
        <v>2017</v>
      </c>
      <c r="Y67" s="638"/>
      <c r="Z67" s="638"/>
      <c r="AA67" s="639"/>
      <c r="AB67" s="646">
        <v>1</v>
      </c>
      <c r="AC67" s="647"/>
      <c r="AD67" s="647"/>
      <c r="AE67" s="648"/>
      <c r="AF67" s="635"/>
      <c r="AG67" s="636"/>
      <c r="AH67" s="636"/>
      <c r="AI67" s="55"/>
      <c r="AJ67" s="55"/>
      <c r="AK67" s="55"/>
      <c r="AL67" s="55"/>
      <c r="AM67" s="55"/>
      <c r="AN67" s="55"/>
      <c r="AO67" s="55"/>
      <c r="AP67" s="55"/>
    </row>
    <row r="68" spans="1:42" ht="25.95" customHeight="1" thickBot="1" x14ac:dyDescent="0.3">
      <c r="A68" s="55"/>
      <c r="B68" s="399"/>
      <c r="C68" s="431" t="s">
        <v>233</v>
      </c>
      <c r="D68" s="431"/>
      <c r="E68" s="431"/>
      <c r="F68" s="431"/>
      <c r="G68" s="431"/>
      <c r="H68" s="637">
        <v>3</v>
      </c>
      <c r="I68" s="638"/>
      <c r="J68" s="638"/>
      <c r="K68" s="639"/>
      <c r="L68" s="637">
        <v>1</v>
      </c>
      <c r="M68" s="638"/>
      <c r="N68" s="638"/>
      <c r="O68" s="639"/>
      <c r="P68" s="637">
        <v>0</v>
      </c>
      <c r="Q68" s="638"/>
      <c r="R68" s="638"/>
      <c r="S68" s="639"/>
      <c r="T68" s="637">
        <v>2009</v>
      </c>
      <c r="U68" s="638"/>
      <c r="V68" s="638"/>
      <c r="W68" s="639"/>
      <c r="X68" s="637">
        <v>2014</v>
      </c>
      <c r="Y68" s="638"/>
      <c r="Z68" s="638"/>
      <c r="AA68" s="639"/>
      <c r="AB68" s="637">
        <v>19</v>
      </c>
      <c r="AC68" s="638"/>
      <c r="AD68" s="638"/>
      <c r="AE68" s="639"/>
      <c r="AF68" s="635"/>
      <c r="AG68" s="636"/>
      <c r="AH68" s="636"/>
      <c r="AI68" s="55"/>
      <c r="AJ68" s="55"/>
      <c r="AK68" s="55"/>
      <c r="AL68" s="55"/>
      <c r="AM68" s="55"/>
      <c r="AN68" s="55"/>
      <c r="AO68" s="55"/>
      <c r="AP68" s="55"/>
    </row>
    <row r="69" spans="1:42" ht="25.95" customHeight="1" thickBot="1" x14ac:dyDescent="0.3">
      <c r="A69" s="55"/>
      <c r="B69" s="399"/>
      <c r="C69" s="431" t="s">
        <v>318</v>
      </c>
      <c r="D69" s="431"/>
      <c r="E69" s="431"/>
      <c r="F69" s="431"/>
      <c r="G69" s="431"/>
      <c r="H69" s="637">
        <v>3</v>
      </c>
      <c r="I69" s="638"/>
      <c r="J69" s="638"/>
      <c r="K69" s="639"/>
      <c r="L69" s="637">
        <v>2</v>
      </c>
      <c r="M69" s="638"/>
      <c r="N69" s="638"/>
      <c r="O69" s="639"/>
      <c r="P69" s="637">
        <v>0</v>
      </c>
      <c r="Q69" s="638"/>
      <c r="R69" s="638"/>
      <c r="S69" s="639"/>
      <c r="T69" s="637">
        <v>2015</v>
      </c>
      <c r="U69" s="638"/>
      <c r="V69" s="638"/>
      <c r="W69" s="639"/>
      <c r="X69" s="637">
        <v>2019</v>
      </c>
      <c r="Y69" s="638"/>
      <c r="Z69" s="638"/>
      <c r="AA69" s="639"/>
      <c r="AB69" s="637">
        <v>33</v>
      </c>
      <c r="AC69" s="638"/>
      <c r="AD69" s="638"/>
      <c r="AE69" s="639"/>
      <c r="AF69" s="635"/>
      <c r="AG69" s="636"/>
      <c r="AH69" s="636"/>
      <c r="AI69" s="55"/>
      <c r="AJ69" s="55"/>
      <c r="AK69" s="55"/>
      <c r="AL69" s="55"/>
      <c r="AM69" s="55"/>
      <c r="AN69" s="55"/>
      <c r="AO69" s="55"/>
      <c r="AP69" s="55"/>
    </row>
    <row r="70" spans="1:42" ht="25.95" customHeight="1" thickBot="1" x14ac:dyDescent="0.3">
      <c r="A70" s="55"/>
      <c r="B70" s="399"/>
      <c r="C70" s="431" t="s">
        <v>313</v>
      </c>
      <c r="D70" s="431"/>
      <c r="E70" s="431"/>
      <c r="F70" s="431"/>
      <c r="G70" s="431"/>
      <c r="H70" s="637">
        <v>3</v>
      </c>
      <c r="I70" s="638"/>
      <c r="J70" s="638"/>
      <c r="K70" s="639"/>
      <c r="L70" s="637">
        <v>2</v>
      </c>
      <c r="M70" s="638"/>
      <c r="N70" s="638"/>
      <c r="O70" s="639"/>
      <c r="P70" s="637">
        <v>0</v>
      </c>
      <c r="Q70" s="638"/>
      <c r="R70" s="638"/>
      <c r="S70" s="639"/>
      <c r="T70" s="637">
        <v>2015</v>
      </c>
      <c r="U70" s="638"/>
      <c r="V70" s="638"/>
      <c r="W70" s="639"/>
      <c r="X70" s="637">
        <v>2019</v>
      </c>
      <c r="Y70" s="638"/>
      <c r="Z70" s="638"/>
      <c r="AA70" s="639"/>
      <c r="AB70" s="637">
        <v>26</v>
      </c>
      <c r="AC70" s="638"/>
      <c r="AD70" s="638"/>
      <c r="AE70" s="639"/>
      <c r="AF70" s="635"/>
      <c r="AG70" s="636"/>
      <c r="AH70" s="636"/>
      <c r="AI70" s="55"/>
      <c r="AJ70" s="55"/>
      <c r="AK70" s="55"/>
      <c r="AL70" s="55"/>
      <c r="AM70" s="55"/>
      <c r="AN70" s="55"/>
      <c r="AO70" s="55"/>
      <c r="AP70" s="55"/>
    </row>
    <row r="71" spans="1:42" ht="25.95" customHeight="1" thickBot="1" x14ac:dyDescent="0.3">
      <c r="A71" s="55"/>
      <c r="B71" s="399"/>
      <c r="C71" s="431" t="s">
        <v>254</v>
      </c>
      <c r="D71" s="431"/>
      <c r="E71" s="431"/>
      <c r="F71" s="431"/>
      <c r="G71" s="431"/>
      <c r="H71" s="637">
        <v>3</v>
      </c>
      <c r="I71" s="638"/>
      <c r="J71" s="638"/>
      <c r="K71" s="639"/>
      <c r="L71" s="637">
        <v>1</v>
      </c>
      <c r="M71" s="638"/>
      <c r="N71" s="638"/>
      <c r="O71" s="639"/>
      <c r="P71" s="637">
        <v>1</v>
      </c>
      <c r="Q71" s="638"/>
      <c r="R71" s="638"/>
      <c r="S71" s="639"/>
      <c r="T71" s="637">
        <v>2010</v>
      </c>
      <c r="U71" s="638"/>
      <c r="V71" s="638"/>
      <c r="W71" s="639"/>
      <c r="X71" s="637">
        <v>2021</v>
      </c>
      <c r="Y71" s="638"/>
      <c r="Z71" s="638"/>
      <c r="AA71" s="639"/>
      <c r="AB71" s="637">
        <v>8</v>
      </c>
      <c r="AC71" s="638"/>
      <c r="AD71" s="638"/>
      <c r="AE71" s="639"/>
      <c r="AF71" s="635"/>
      <c r="AG71" s="636"/>
      <c r="AH71" s="636"/>
      <c r="AI71" s="55"/>
      <c r="AJ71" s="55"/>
      <c r="AK71" s="55"/>
      <c r="AL71" s="55"/>
      <c r="AM71" s="55"/>
      <c r="AN71" s="55"/>
      <c r="AO71" s="55"/>
      <c r="AP71" s="55"/>
    </row>
    <row r="72" spans="1:42" ht="25.95" customHeight="1" thickBot="1" x14ac:dyDescent="0.3">
      <c r="A72" s="55"/>
      <c r="B72" s="399"/>
      <c r="C72" s="431" t="s">
        <v>640</v>
      </c>
      <c r="D72" s="431"/>
      <c r="E72" s="431"/>
      <c r="F72" s="431"/>
      <c r="G72" s="431"/>
      <c r="H72" s="637">
        <v>3</v>
      </c>
      <c r="I72" s="638"/>
      <c r="J72" s="638"/>
      <c r="K72" s="639"/>
      <c r="L72" s="637">
        <v>3</v>
      </c>
      <c r="M72" s="638"/>
      <c r="N72" s="638"/>
      <c r="O72" s="639"/>
      <c r="P72" s="637">
        <v>0</v>
      </c>
      <c r="Q72" s="638"/>
      <c r="R72" s="638"/>
      <c r="S72" s="639"/>
      <c r="T72" s="637">
        <v>2018</v>
      </c>
      <c r="U72" s="638"/>
      <c r="V72" s="638"/>
      <c r="W72" s="639"/>
      <c r="X72" s="637">
        <v>2020</v>
      </c>
      <c r="Y72" s="638"/>
      <c r="Z72" s="638"/>
      <c r="AA72" s="639"/>
      <c r="AB72" s="637">
        <v>19</v>
      </c>
      <c r="AC72" s="638"/>
      <c r="AD72" s="638"/>
      <c r="AE72" s="639"/>
      <c r="AF72" s="635"/>
      <c r="AG72" s="636"/>
      <c r="AH72" s="636"/>
      <c r="AI72" s="55"/>
      <c r="AJ72" s="55"/>
      <c r="AK72" s="55"/>
      <c r="AL72" s="55"/>
      <c r="AM72" s="55"/>
      <c r="AN72" s="55"/>
      <c r="AO72" s="55"/>
      <c r="AP72" s="55"/>
    </row>
    <row r="73" spans="1:42" ht="25.95" customHeight="1" thickBot="1" x14ac:dyDescent="0.3">
      <c r="A73" s="55"/>
      <c r="B73" s="399"/>
      <c r="C73" s="431" t="s">
        <v>305</v>
      </c>
      <c r="D73" s="431"/>
      <c r="E73" s="431"/>
      <c r="F73" s="431"/>
      <c r="G73" s="431"/>
      <c r="H73" s="637">
        <v>3</v>
      </c>
      <c r="I73" s="638"/>
      <c r="J73" s="638"/>
      <c r="K73" s="639"/>
      <c r="L73" s="637">
        <v>2</v>
      </c>
      <c r="M73" s="638"/>
      <c r="N73" s="638"/>
      <c r="O73" s="639"/>
      <c r="P73" s="637">
        <v>2</v>
      </c>
      <c r="Q73" s="638"/>
      <c r="R73" s="638"/>
      <c r="S73" s="639"/>
      <c r="T73" s="637">
        <v>2015</v>
      </c>
      <c r="U73" s="638"/>
      <c r="V73" s="638"/>
      <c r="W73" s="639"/>
      <c r="X73" s="637">
        <v>2021</v>
      </c>
      <c r="Y73" s="638"/>
      <c r="Z73" s="638"/>
      <c r="AA73" s="639"/>
      <c r="AB73" s="640">
        <v>2</v>
      </c>
      <c r="AC73" s="641"/>
      <c r="AD73" s="641"/>
      <c r="AE73" s="642"/>
      <c r="AF73" s="635"/>
      <c r="AG73" s="636"/>
      <c r="AH73" s="636"/>
      <c r="AI73" s="55"/>
      <c r="AJ73" s="55"/>
      <c r="AK73" s="55"/>
      <c r="AL73" s="55"/>
      <c r="AM73" s="55"/>
      <c r="AN73" s="55"/>
      <c r="AO73" s="55"/>
      <c r="AP73" s="55"/>
    </row>
    <row r="74" spans="1:42" ht="25.95" customHeight="1" thickBot="1" x14ac:dyDescent="0.3">
      <c r="A74" s="55"/>
      <c r="B74" s="399"/>
      <c r="C74" s="431" t="s">
        <v>189</v>
      </c>
      <c r="D74" s="431"/>
      <c r="E74" s="431"/>
      <c r="F74" s="431"/>
      <c r="G74" s="431"/>
      <c r="H74" s="637">
        <v>2</v>
      </c>
      <c r="I74" s="638"/>
      <c r="J74" s="638"/>
      <c r="K74" s="639"/>
      <c r="L74" s="637">
        <v>2</v>
      </c>
      <c r="M74" s="638"/>
      <c r="N74" s="638"/>
      <c r="O74" s="639"/>
      <c r="P74" s="637">
        <v>0</v>
      </c>
      <c r="Q74" s="638"/>
      <c r="R74" s="638"/>
      <c r="S74" s="639"/>
      <c r="T74" s="637">
        <v>2016</v>
      </c>
      <c r="U74" s="638"/>
      <c r="V74" s="638"/>
      <c r="W74" s="639"/>
      <c r="X74" s="637">
        <v>2017</v>
      </c>
      <c r="Y74" s="638"/>
      <c r="Z74" s="638"/>
      <c r="AA74" s="639"/>
      <c r="AB74" s="637">
        <v>36</v>
      </c>
      <c r="AC74" s="638"/>
      <c r="AD74" s="638"/>
      <c r="AE74" s="639"/>
      <c r="AF74" s="635"/>
      <c r="AG74" s="636"/>
      <c r="AH74" s="636"/>
      <c r="AI74" s="55"/>
      <c r="AJ74" s="55"/>
      <c r="AK74" s="55"/>
      <c r="AL74" s="55"/>
      <c r="AM74" s="55"/>
      <c r="AN74" s="55"/>
      <c r="AO74" s="55"/>
      <c r="AP74" s="55"/>
    </row>
    <row r="75" spans="1:42" ht="25.95" customHeight="1" thickBot="1" x14ac:dyDescent="0.3">
      <c r="A75" s="55"/>
      <c r="B75" s="399"/>
      <c r="C75" s="431" t="s">
        <v>236</v>
      </c>
      <c r="D75" s="431"/>
      <c r="E75" s="431"/>
      <c r="F75" s="431"/>
      <c r="G75" s="431"/>
      <c r="H75" s="637">
        <v>2</v>
      </c>
      <c r="I75" s="638"/>
      <c r="J75" s="638"/>
      <c r="K75" s="639"/>
      <c r="L75" s="637">
        <v>2</v>
      </c>
      <c r="M75" s="638"/>
      <c r="N75" s="638"/>
      <c r="O75" s="639"/>
      <c r="P75" s="637">
        <v>0</v>
      </c>
      <c r="Q75" s="638"/>
      <c r="R75" s="638"/>
      <c r="S75" s="639"/>
      <c r="T75" s="637">
        <v>2009</v>
      </c>
      <c r="U75" s="638"/>
      <c r="V75" s="638"/>
      <c r="W75" s="639"/>
      <c r="X75" s="637">
        <v>2010</v>
      </c>
      <c r="Y75" s="638"/>
      <c r="Z75" s="638"/>
      <c r="AA75" s="639"/>
      <c r="AB75" s="637">
        <v>22</v>
      </c>
      <c r="AC75" s="638"/>
      <c r="AD75" s="638"/>
      <c r="AE75" s="639"/>
      <c r="AF75" s="635"/>
      <c r="AG75" s="636"/>
      <c r="AH75" s="636"/>
      <c r="AI75" s="55"/>
      <c r="AJ75" s="55"/>
      <c r="AK75" s="55"/>
      <c r="AL75" s="55"/>
      <c r="AM75" s="55"/>
      <c r="AN75" s="55"/>
      <c r="AO75" s="55"/>
      <c r="AP75" s="55"/>
    </row>
    <row r="76" spans="1:42" ht="25.95" customHeight="1" thickBot="1" x14ac:dyDescent="0.3">
      <c r="A76" s="55"/>
      <c r="B76" s="399"/>
      <c r="C76" s="431" t="s">
        <v>215</v>
      </c>
      <c r="D76" s="431"/>
      <c r="E76" s="431"/>
      <c r="F76" s="431"/>
      <c r="G76" s="431"/>
      <c r="H76" s="637">
        <v>2</v>
      </c>
      <c r="I76" s="638"/>
      <c r="J76" s="638"/>
      <c r="K76" s="639"/>
      <c r="L76" s="637">
        <v>2</v>
      </c>
      <c r="M76" s="638"/>
      <c r="N76" s="638"/>
      <c r="O76" s="639"/>
      <c r="P76" s="637">
        <v>0</v>
      </c>
      <c r="Q76" s="638"/>
      <c r="R76" s="638"/>
      <c r="S76" s="639"/>
      <c r="T76" s="637">
        <v>2008</v>
      </c>
      <c r="U76" s="638"/>
      <c r="V76" s="638"/>
      <c r="W76" s="639"/>
      <c r="X76" s="637">
        <v>2009</v>
      </c>
      <c r="Y76" s="638"/>
      <c r="Z76" s="638"/>
      <c r="AA76" s="639"/>
      <c r="AB76" s="637">
        <v>27</v>
      </c>
      <c r="AC76" s="638"/>
      <c r="AD76" s="638"/>
      <c r="AE76" s="639"/>
      <c r="AF76" s="635"/>
      <c r="AG76" s="636"/>
      <c r="AH76" s="636"/>
      <c r="AI76" s="55"/>
      <c r="AJ76" s="55"/>
      <c r="AK76" s="55"/>
      <c r="AL76" s="55"/>
      <c r="AM76" s="55"/>
      <c r="AN76" s="55"/>
      <c r="AO76" s="55"/>
      <c r="AP76" s="55"/>
    </row>
    <row r="77" spans="1:42" ht="25.95" customHeight="1" thickBot="1" x14ac:dyDescent="0.3">
      <c r="A77" s="55"/>
      <c r="B77" s="399"/>
      <c r="C77" s="431" t="s">
        <v>222</v>
      </c>
      <c r="D77" s="431"/>
      <c r="E77" s="431"/>
      <c r="F77" s="431"/>
      <c r="G77" s="431"/>
      <c r="H77" s="637">
        <v>2</v>
      </c>
      <c r="I77" s="638"/>
      <c r="J77" s="638"/>
      <c r="K77" s="639"/>
      <c r="L77" s="637">
        <v>2</v>
      </c>
      <c r="M77" s="638"/>
      <c r="N77" s="638"/>
      <c r="O77" s="639"/>
      <c r="P77" s="637">
        <v>0</v>
      </c>
      <c r="Q77" s="638"/>
      <c r="R77" s="638"/>
      <c r="S77" s="639"/>
      <c r="T77" s="637">
        <v>2008</v>
      </c>
      <c r="U77" s="638"/>
      <c r="V77" s="638"/>
      <c r="W77" s="639"/>
      <c r="X77" s="637">
        <v>2009</v>
      </c>
      <c r="Y77" s="638"/>
      <c r="Z77" s="638"/>
      <c r="AA77" s="639"/>
      <c r="AB77" s="637">
        <v>25</v>
      </c>
      <c r="AC77" s="638"/>
      <c r="AD77" s="638"/>
      <c r="AE77" s="639"/>
      <c r="AF77" s="635"/>
      <c r="AG77" s="636"/>
      <c r="AH77" s="636"/>
      <c r="AI77" s="55"/>
      <c r="AJ77" s="55"/>
      <c r="AK77" s="55"/>
      <c r="AL77" s="55"/>
      <c r="AM77" s="55"/>
      <c r="AN77" s="55"/>
      <c r="AO77" s="55"/>
      <c r="AP77" s="55"/>
    </row>
    <row r="78" spans="1:42" ht="25.95" customHeight="1" thickBot="1" x14ac:dyDescent="0.3">
      <c r="A78" s="55"/>
      <c r="B78" s="399"/>
      <c r="C78" s="431" t="s">
        <v>214</v>
      </c>
      <c r="D78" s="431"/>
      <c r="E78" s="431"/>
      <c r="F78" s="431"/>
      <c r="G78" s="431"/>
      <c r="H78" s="637">
        <v>2</v>
      </c>
      <c r="I78" s="638"/>
      <c r="J78" s="638"/>
      <c r="K78" s="639"/>
      <c r="L78" s="637">
        <v>2</v>
      </c>
      <c r="M78" s="638"/>
      <c r="N78" s="638"/>
      <c r="O78" s="639"/>
      <c r="P78" s="637">
        <v>0</v>
      </c>
      <c r="Q78" s="638"/>
      <c r="R78" s="638"/>
      <c r="S78" s="639"/>
      <c r="T78" s="637">
        <v>2008</v>
      </c>
      <c r="U78" s="638"/>
      <c r="V78" s="638"/>
      <c r="W78" s="639"/>
      <c r="X78" s="637">
        <v>2009</v>
      </c>
      <c r="Y78" s="638"/>
      <c r="Z78" s="638"/>
      <c r="AA78" s="639"/>
      <c r="AB78" s="637">
        <v>34</v>
      </c>
      <c r="AC78" s="638"/>
      <c r="AD78" s="638"/>
      <c r="AE78" s="639"/>
      <c r="AF78" s="635"/>
      <c r="AG78" s="636"/>
      <c r="AH78" s="636"/>
      <c r="AI78" s="55"/>
      <c r="AJ78" s="55"/>
      <c r="AK78" s="55"/>
      <c r="AL78" s="55"/>
      <c r="AM78" s="55"/>
      <c r="AN78" s="55"/>
      <c r="AO78" s="55"/>
      <c r="AP78" s="55"/>
    </row>
    <row r="79" spans="1:42" ht="25.95" customHeight="1" thickBot="1" x14ac:dyDescent="0.3">
      <c r="A79" s="55"/>
      <c r="B79" s="399"/>
      <c r="C79" s="431" t="s">
        <v>209</v>
      </c>
      <c r="D79" s="431"/>
      <c r="E79" s="431"/>
      <c r="F79" s="431"/>
      <c r="G79" s="431"/>
      <c r="H79" s="637">
        <v>2</v>
      </c>
      <c r="I79" s="638"/>
      <c r="J79" s="638"/>
      <c r="K79" s="639"/>
      <c r="L79" s="637">
        <v>2</v>
      </c>
      <c r="M79" s="638"/>
      <c r="N79" s="638"/>
      <c r="O79" s="639"/>
      <c r="P79" s="637">
        <v>0</v>
      </c>
      <c r="Q79" s="638"/>
      <c r="R79" s="638"/>
      <c r="S79" s="639"/>
      <c r="T79" s="637">
        <v>2008</v>
      </c>
      <c r="U79" s="638"/>
      <c r="V79" s="638"/>
      <c r="W79" s="639"/>
      <c r="X79" s="637">
        <v>2009</v>
      </c>
      <c r="Y79" s="638"/>
      <c r="Z79" s="638"/>
      <c r="AA79" s="639"/>
      <c r="AB79" s="637">
        <v>17</v>
      </c>
      <c r="AC79" s="638"/>
      <c r="AD79" s="638"/>
      <c r="AE79" s="639"/>
      <c r="AF79" s="635"/>
      <c r="AG79" s="636"/>
      <c r="AH79" s="636"/>
      <c r="AI79" s="55"/>
      <c r="AJ79" s="55"/>
      <c r="AK79" s="55"/>
      <c r="AL79" s="55"/>
      <c r="AM79" s="55"/>
      <c r="AN79" s="55"/>
      <c r="AO79" s="55"/>
      <c r="AP79" s="55"/>
    </row>
    <row r="80" spans="1:42" ht="25.95" customHeight="1" thickBot="1" x14ac:dyDescent="0.3">
      <c r="A80" s="55"/>
      <c r="B80" s="399"/>
      <c r="C80" s="431" t="s">
        <v>206</v>
      </c>
      <c r="D80" s="431"/>
      <c r="E80" s="431"/>
      <c r="F80" s="431"/>
      <c r="G80" s="431"/>
      <c r="H80" s="637">
        <v>2</v>
      </c>
      <c r="I80" s="638"/>
      <c r="J80" s="638"/>
      <c r="K80" s="639"/>
      <c r="L80" s="637">
        <v>2</v>
      </c>
      <c r="M80" s="638"/>
      <c r="N80" s="638"/>
      <c r="O80" s="639"/>
      <c r="P80" s="637">
        <v>0</v>
      </c>
      <c r="Q80" s="638"/>
      <c r="R80" s="638"/>
      <c r="S80" s="639"/>
      <c r="T80" s="637">
        <v>2008</v>
      </c>
      <c r="U80" s="638"/>
      <c r="V80" s="638"/>
      <c r="W80" s="639"/>
      <c r="X80" s="637">
        <v>2009</v>
      </c>
      <c r="Y80" s="638"/>
      <c r="Z80" s="638"/>
      <c r="AA80" s="639"/>
      <c r="AB80" s="637">
        <v>13</v>
      </c>
      <c r="AC80" s="638"/>
      <c r="AD80" s="638"/>
      <c r="AE80" s="639"/>
      <c r="AF80" s="635"/>
      <c r="AG80" s="636"/>
      <c r="AH80" s="636"/>
      <c r="AI80" s="55"/>
      <c r="AJ80" s="55"/>
      <c r="AK80" s="55"/>
      <c r="AL80" s="55"/>
      <c r="AM80" s="55"/>
      <c r="AN80" s="55"/>
      <c r="AO80" s="55"/>
      <c r="AP80" s="55"/>
    </row>
    <row r="81" spans="1:42" ht="25.95" customHeight="1" thickBot="1" x14ac:dyDescent="0.3">
      <c r="A81" s="55"/>
      <c r="B81" s="399"/>
      <c r="C81" s="431" t="s">
        <v>88</v>
      </c>
      <c r="D81" s="431"/>
      <c r="E81" s="431"/>
      <c r="F81" s="431"/>
      <c r="G81" s="431"/>
      <c r="H81" s="637">
        <v>2</v>
      </c>
      <c r="I81" s="638"/>
      <c r="J81" s="638"/>
      <c r="K81" s="639"/>
      <c r="L81" s="637">
        <v>2</v>
      </c>
      <c r="M81" s="638"/>
      <c r="N81" s="638"/>
      <c r="O81" s="639"/>
      <c r="P81" s="637">
        <v>0</v>
      </c>
      <c r="Q81" s="638"/>
      <c r="R81" s="638"/>
      <c r="S81" s="639"/>
      <c r="T81" s="637">
        <v>2007</v>
      </c>
      <c r="U81" s="638"/>
      <c r="V81" s="638"/>
      <c r="W81" s="639"/>
      <c r="X81" s="637">
        <v>2008</v>
      </c>
      <c r="Y81" s="638"/>
      <c r="Z81" s="638"/>
      <c r="AA81" s="639"/>
      <c r="AB81" s="637">
        <v>14</v>
      </c>
      <c r="AC81" s="638"/>
      <c r="AD81" s="638"/>
      <c r="AE81" s="639"/>
      <c r="AF81" s="635"/>
      <c r="AG81" s="636"/>
      <c r="AH81" s="636"/>
      <c r="AI81" s="55"/>
      <c r="AJ81" s="55"/>
      <c r="AK81" s="55"/>
      <c r="AL81" s="55"/>
      <c r="AM81" s="55"/>
      <c r="AN81" s="55"/>
      <c r="AO81" s="55"/>
      <c r="AP81" s="55"/>
    </row>
    <row r="82" spans="1:42" ht="25.95" customHeight="1" thickBot="1" x14ac:dyDescent="0.3">
      <c r="A82" s="55"/>
      <c r="B82" s="399"/>
      <c r="C82" s="431" t="s">
        <v>89</v>
      </c>
      <c r="D82" s="431"/>
      <c r="E82" s="431"/>
      <c r="F82" s="431"/>
      <c r="G82" s="431"/>
      <c r="H82" s="637">
        <v>2</v>
      </c>
      <c r="I82" s="638"/>
      <c r="J82" s="638"/>
      <c r="K82" s="639"/>
      <c r="L82" s="637">
        <v>2</v>
      </c>
      <c r="M82" s="638"/>
      <c r="N82" s="638"/>
      <c r="O82" s="639"/>
      <c r="P82" s="637">
        <v>0</v>
      </c>
      <c r="Q82" s="638"/>
      <c r="R82" s="638"/>
      <c r="S82" s="639"/>
      <c r="T82" s="637">
        <v>2007</v>
      </c>
      <c r="U82" s="638"/>
      <c r="V82" s="638"/>
      <c r="W82" s="639"/>
      <c r="X82" s="637">
        <v>2008</v>
      </c>
      <c r="Y82" s="638"/>
      <c r="Z82" s="638"/>
      <c r="AA82" s="639"/>
      <c r="AB82" s="637">
        <v>14</v>
      </c>
      <c r="AC82" s="638"/>
      <c r="AD82" s="638"/>
      <c r="AE82" s="639"/>
      <c r="AF82" s="635"/>
      <c r="AG82" s="636"/>
      <c r="AH82" s="636"/>
      <c r="AI82" s="55"/>
      <c r="AJ82" s="55"/>
      <c r="AK82" s="55"/>
      <c r="AL82" s="55"/>
      <c r="AM82" s="55"/>
      <c r="AN82" s="55"/>
      <c r="AO82" s="55"/>
      <c r="AP82" s="55"/>
    </row>
    <row r="83" spans="1:42" ht="25.95" customHeight="1" thickBot="1" x14ac:dyDescent="0.3">
      <c r="A83" s="55"/>
      <c r="B83" s="399"/>
      <c r="C83" s="431" t="s">
        <v>60</v>
      </c>
      <c r="D83" s="431"/>
      <c r="E83" s="431"/>
      <c r="F83" s="431"/>
      <c r="G83" s="431"/>
      <c r="H83" s="637">
        <v>2</v>
      </c>
      <c r="I83" s="638"/>
      <c r="J83" s="638"/>
      <c r="K83" s="639"/>
      <c r="L83" s="637">
        <v>2</v>
      </c>
      <c r="M83" s="638"/>
      <c r="N83" s="638"/>
      <c r="O83" s="639"/>
      <c r="P83" s="637">
        <v>0</v>
      </c>
      <c r="Q83" s="638"/>
      <c r="R83" s="638"/>
      <c r="S83" s="639"/>
      <c r="T83" s="637">
        <v>2006</v>
      </c>
      <c r="U83" s="638"/>
      <c r="V83" s="638"/>
      <c r="W83" s="639"/>
      <c r="X83" s="637">
        <v>2007</v>
      </c>
      <c r="Y83" s="638"/>
      <c r="Z83" s="638"/>
      <c r="AA83" s="639"/>
      <c r="AB83" s="643">
        <v>3</v>
      </c>
      <c r="AC83" s="644"/>
      <c r="AD83" s="644"/>
      <c r="AE83" s="645"/>
      <c r="AF83" s="635"/>
      <c r="AG83" s="636"/>
      <c r="AH83" s="636"/>
      <c r="AI83" s="55"/>
      <c r="AJ83" s="55"/>
      <c r="AK83" s="55"/>
      <c r="AL83" s="55"/>
      <c r="AM83" s="55"/>
      <c r="AN83" s="55"/>
      <c r="AO83" s="55"/>
      <c r="AP83" s="55"/>
    </row>
    <row r="84" spans="1:42" ht="25.95" customHeight="1" thickBot="1" x14ac:dyDescent="0.3">
      <c r="A84" s="55"/>
      <c r="B84" s="399"/>
      <c r="C84" s="431" t="s">
        <v>35</v>
      </c>
      <c r="D84" s="431"/>
      <c r="E84" s="431"/>
      <c r="F84" s="431"/>
      <c r="G84" s="431"/>
      <c r="H84" s="637">
        <v>2</v>
      </c>
      <c r="I84" s="638"/>
      <c r="J84" s="638"/>
      <c r="K84" s="639"/>
      <c r="L84" s="637">
        <v>2</v>
      </c>
      <c r="M84" s="638"/>
      <c r="N84" s="638"/>
      <c r="O84" s="639"/>
      <c r="P84" s="637">
        <v>0</v>
      </c>
      <c r="Q84" s="638"/>
      <c r="R84" s="638"/>
      <c r="S84" s="639"/>
      <c r="T84" s="637">
        <v>2004</v>
      </c>
      <c r="U84" s="638"/>
      <c r="V84" s="638"/>
      <c r="W84" s="639"/>
      <c r="X84" s="637">
        <v>2005</v>
      </c>
      <c r="Y84" s="638"/>
      <c r="Z84" s="638"/>
      <c r="AA84" s="639"/>
      <c r="AB84" s="646">
        <v>1</v>
      </c>
      <c r="AC84" s="647"/>
      <c r="AD84" s="647"/>
      <c r="AE84" s="648"/>
      <c r="AF84" s="635"/>
      <c r="AG84" s="636"/>
      <c r="AH84" s="636"/>
      <c r="AI84" s="55"/>
      <c r="AJ84" s="55"/>
      <c r="AK84" s="55"/>
      <c r="AL84" s="55"/>
      <c r="AM84" s="55"/>
      <c r="AN84" s="55"/>
      <c r="AO84" s="55"/>
      <c r="AP84" s="55"/>
    </row>
    <row r="85" spans="1:42" ht="25.95" customHeight="1" thickBot="1" x14ac:dyDescent="0.3">
      <c r="A85" s="55"/>
      <c r="B85" s="399"/>
      <c r="C85" s="431" t="s">
        <v>87</v>
      </c>
      <c r="D85" s="431"/>
      <c r="E85" s="431"/>
      <c r="F85" s="431"/>
      <c r="G85" s="431"/>
      <c r="H85" s="637">
        <v>2</v>
      </c>
      <c r="I85" s="638"/>
      <c r="J85" s="638"/>
      <c r="K85" s="639"/>
      <c r="L85" s="637">
        <v>1</v>
      </c>
      <c r="M85" s="638"/>
      <c r="N85" s="638"/>
      <c r="O85" s="639"/>
      <c r="P85" s="637">
        <v>0</v>
      </c>
      <c r="Q85" s="638"/>
      <c r="R85" s="638"/>
      <c r="S85" s="639"/>
      <c r="T85" s="637">
        <v>2007</v>
      </c>
      <c r="U85" s="638"/>
      <c r="V85" s="638"/>
      <c r="W85" s="639"/>
      <c r="X85" s="637">
        <v>2016</v>
      </c>
      <c r="Y85" s="638"/>
      <c r="Z85" s="638"/>
      <c r="AA85" s="639"/>
      <c r="AB85" s="637">
        <v>8</v>
      </c>
      <c r="AC85" s="638"/>
      <c r="AD85" s="638"/>
      <c r="AE85" s="639"/>
      <c r="AF85" s="635"/>
      <c r="AG85" s="636"/>
      <c r="AH85" s="636"/>
      <c r="AI85" s="55"/>
      <c r="AJ85" s="55"/>
      <c r="AK85" s="55"/>
      <c r="AL85" s="55"/>
      <c r="AM85" s="55"/>
      <c r="AN85" s="55"/>
      <c r="AO85" s="55"/>
      <c r="AP85" s="55"/>
    </row>
    <row r="86" spans="1:42" ht="25.95" customHeight="1" thickBot="1" x14ac:dyDescent="0.3">
      <c r="A86" s="55"/>
      <c r="B86" s="399"/>
      <c r="C86" s="431" t="s">
        <v>281</v>
      </c>
      <c r="D86" s="431"/>
      <c r="E86" s="431"/>
      <c r="F86" s="431"/>
      <c r="G86" s="431"/>
      <c r="H86" s="637">
        <v>2</v>
      </c>
      <c r="I86" s="638"/>
      <c r="J86" s="638"/>
      <c r="K86" s="639"/>
      <c r="L86" s="637">
        <v>1</v>
      </c>
      <c r="M86" s="638"/>
      <c r="N86" s="638"/>
      <c r="O86" s="639"/>
      <c r="P86" s="637">
        <v>0</v>
      </c>
      <c r="Q86" s="638"/>
      <c r="R86" s="638"/>
      <c r="S86" s="639"/>
      <c r="T86" s="637">
        <v>2012</v>
      </c>
      <c r="U86" s="638"/>
      <c r="V86" s="638"/>
      <c r="W86" s="639"/>
      <c r="X86" s="637">
        <v>2016</v>
      </c>
      <c r="Y86" s="638"/>
      <c r="Z86" s="638"/>
      <c r="AA86" s="639"/>
      <c r="AB86" s="637">
        <v>33</v>
      </c>
      <c r="AC86" s="638"/>
      <c r="AD86" s="638"/>
      <c r="AE86" s="639"/>
      <c r="AF86" s="635"/>
      <c r="AG86" s="636"/>
      <c r="AH86" s="636"/>
      <c r="AI86" s="55"/>
      <c r="AJ86" s="55"/>
      <c r="AK86" s="55"/>
      <c r="AL86" s="55"/>
      <c r="AM86" s="55"/>
      <c r="AN86" s="55"/>
      <c r="AO86" s="55"/>
      <c r="AP86" s="55"/>
    </row>
    <row r="87" spans="1:42" ht="25.95" customHeight="1" thickBot="1" x14ac:dyDescent="0.3">
      <c r="A87" s="55"/>
      <c r="B87" s="399"/>
      <c r="C87" s="431" t="s">
        <v>269</v>
      </c>
      <c r="D87" s="431"/>
      <c r="E87" s="431"/>
      <c r="F87" s="431"/>
      <c r="G87" s="431"/>
      <c r="H87" s="637">
        <v>2</v>
      </c>
      <c r="I87" s="638"/>
      <c r="J87" s="638"/>
      <c r="K87" s="639"/>
      <c r="L87" s="637">
        <v>1</v>
      </c>
      <c r="M87" s="638"/>
      <c r="N87" s="638"/>
      <c r="O87" s="639"/>
      <c r="P87" s="637">
        <v>0</v>
      </c>
      <c r="Q87" s="638"/>
      <c r="R87" s="638"/>
      <c r="S87" s="639"/>
      <c r="T87" s="637">
        <v>2011</v>
      </c>
      <c r="U87" s="638"/>
      <c r="V87" s="638"/>
      <c r="W87" s="639"/>
      <c r="X87" s="637">
        <v>2015</v>
      </c>
      <c r="Y87" s="638"/>
      <c r="Z87" s="638"/>
      <c r="AA87" s="639"/>
      <c r="AB87" s="637">
        <v>14</v>
      </c>
      <c r="AC87" s="638"/>
      <c r="AD87" s="638"/>
      <c r="AE87" s="639"/>
      <c r="AF87" s="635"/>
      <c r="AG87" s="636"/>
      <c r="AH87" s="636"/>
      <c r="AI87" s="55"/>
      <c r="AJ87" s="55"/>
      <c r="AK87" s="55"/>
      <c r="AL87" s="55"/>
      <c r="AM87" s="55"/>
      <c r="AN87" s="55"/>
      <c r="AO87" s="55"/>
      <c r="AP87" s="55"/>
    </row>
    <row r="88" spans="1:42" ht="25.95" customHeight="1" thickBot="1" x14ac:dyDescent="0.3">
      <c r="A88" s="55"/>
      <c r="B88" s="399"/>
      <c r="C88" s="431" t="s">
        <v>123</v>
      </c>
      <c r="D88" s="431"/>
      <c r="E88" s="431"/>
      <c r="F88" s="431"/>
      <c r="G88" s="431"/>
      <c r="H88" s="637">
        <v>2</v>
      </c>
      <c r="I88" s="638"/>
      <c r="J88" s="638"/>
      <c r="K88" s="639"/>
      <c r="L88" s="637">
        <v>1</v>
      </c>
      <c r="M88" s="638"/>
      <c r="N88" s="638"/>
      <c r="O88" s="639"/>
      <c r="P88" s="637">
        <v>0</v>
      </c>
      <c r="Q88" s="638"/>
      <c r="R88" s="638"/>
      <c r="S88" s="639"/>
      <c r="T88" s="637">
        <v>2010</v>
      </c>
      <c r="U88" s="638"/>
      <c r="V88" s="638"/>
      <c r="W88" s="639"/>
      <c r="X88" s="637">
        <v>2015</v>
      </c>
      <c r="Y88" s="638"/>
      <c r="Z88" s="638"/>
      <c r="AA88" s="639"/>
      <c r="AB88" s="643">
        <v>3</v>
      </c>
      <c r="AC88" s="644"/>
      <c r="AD88" s="644"/>
      <c r="AE88" s="645"/>
      <c r="AF88" s="635"/>
      <c r="AG88" s="636"/>
      <c r="AH88" s="636"/>
      <c r="AI88" s="55"/>
      <c r="AJ88" s="55"/>
      <c r="AK88" s="55"/>
      <c r="AL88" s="55"/>
      <c r="AM88" s="55"/>
      <c r="AN88" s="55"/>
      <c r="AO88" s="55"/>
      <c r="AP88" s="55"/>
    </row>
    <row r="89" spans="1:42" ht="25.95" customHeight="1" thickBot="1" x14ac:dyDescent="0.3">
      <c r="A89" s="55"/>
      <c r="B89" s="399"/>
      <c r="C89" s="431" t="s">
        <v>261</v>
      </c>
      <c r="D89" s="431"/>
      <c r="E89" s="431"/>
      <c r="F89" s="431"/>
      <c r="G89" s="431"/>
      <c r="H89" s="637">
        <v>2</v>
      </c>
      <c r="I89" s="638"/>
      <c r="J89" s="638"/>
      <c r="K89" s="639"/>
      <c r="L89" s="637">
        <v>1</v>
      </c>
      <c r="M89" s="638"/>
      <c r="N89" s="638"/>
      <c r="O89" s="639"/>
      <c r="P89" s="637">
        <v>0</v>
      </c>
      <c r="Q89" s="638"/>
      <c r="R89" s="638"/>
      <c r="S89" s="639"/>
      <c r="T89" s="637">
        <v>2010</v>
      </c>
      <c r="U89" s="638"/>
      <c r="V89" s="638"/>
      <c r="W89" s="639"/>
      <c r="X89" s="637">
        <v>2015</v>
      </c>
      <c r="Y89" s="638"/>
      <c r="Z89" s="638"/>
      <c r="AA89" s="639"/>
      <c r="AB89" s="637">
        <v>30</v>
      </c>
      <c r="AC89" s="638"/>
      <c r="AD89" s="638"/>
      <c r="AE89" s="639"/>
      <c r="AF89" s="635"/>
      <c r="AG89" s="636"/>
      <c r="AH89" s="636"/>
      <c r="AI89" s="55"/>
      <c r="AJ89" s="55"/>
      <c r="AK89" s="55"/>
      <c r="AL89" s="55"/>
      <c r="AM89" s="55"/>
      <c r="AN89" s="55"/>
      <c r="AO89" s="55"/>
      <c r="AP89" s="55"/>
    </row>
    <row r="90" spans="1:42" ht="25.95" customHeight="1" thickBot="1" x14ac:dyDescent="0.3">
      <c r="A90" s="55"/>
      <c r="B90" s="399"/>
      <c r="C90" s="431" t="s">
        <v>253</v>
      </c>
      <c r="D90" s="431"/>
      <c r="E90" s="431"/>
      <c r="F90" s="431"/>
      <c r="G90" s="431"/>
      <c r="H90" s="637">
        <v>2</v>
      </c>
      <c r="I90" s="638"/>
      <c r="J90" s="638"/>
      <c r="K90" s="639"/>
      <c r="L90" s="637">
        <v>1</v>
      </c>
      <c r="M90" s="638"/>
      <c r="N90" s="638"/>
      <c r="O90" s="639"/>
      <c r="P90" s="637">
        <v>0</v>
      </c>
      <c r="Q90" s="638"/>
      <c r="R90" s="638"/>
      <c r="S90" s="639"/>
      <c r="T90" s="637">
        <v>2010</v>
      </c>
      <c r="U90" s="638"/>
      <c r="V90" s="638"/>
      <c r="W90" s="639"/>
      <c r="X90" s="637">
        <v>2015</v>
      </c>
      <c r="Y90" s="638"/>
      <c r="Z90" s="638"/>
      <c r="AA90" s="639"/>
      <c r="AB90" s="637">
        <v>7</v>
      </c>
      <c r="AC90" s="638"/>
      <c r="AD90" s="638"/>
      <c r="AE90" s="639"/>
      <c r="AF90" s="635"/>
      <c r="AG90" s="636"/>
      <c r="AH90" s="636"/>
      <c r="AI90" s="55"/>
      <c r="AJ90" s="55"/>
      <c r="AK90" s="55"/>
      <c r="AL90" s="55"/>
      <c r="AM90" s="55"/>
      <c r="AN90" s="55"/>
      <c r="AO90" s="55"/>
      <c r="AP90" s="55"/>
    </row>
    <row r="91" spans="1:42" ht="25.95" customHeight="1" thickBot="1" x14ac:dyDescent="0.3">
      <c r="A91" s="55"/>
      <c r="B91" s="399"/>
      <c r="C91" s="431" t="s">
        <v>246</v>
      </c>
      <c r="D91" s="431"/>
      <c r="E91" s="431"/>
      <c r="F91" s="431"/>
      <c r="G91" s="431"/>
      <c r="H91" s="637">
        <v>2</v>
      </c>
      <c r="I91" s="638"/>
      <c r="J91" s="638"/>
      <c r="K91" s="639"/>
      <c r="L91" s="637">
        <v>1</v>
      </c>
      <c r="M91" s="638"/>
      <c r="N91" s="638"/>
      <c r="O91" s="639"/>
      <c r="P91" s="637">
        <v>0</v>
      </c>
      <c r="Q91" s="638"/>
      <c r="R91" s="638"/>
      <c r="S91" s="639"/>
      <c r="T91" s="637">
        <v>2009</v>
      </c>
      <c r="U91" s="638"/>
      <c r="V91" s="638"/>
      <c r="W91" s="639"/>
      <c r="X91" s="637">
        <v>2013</v>
      </c>
      <c r="Y91" s="638"/>
      <c r="Z91" s="638"/>
      <c r="AA91" s="639"/>
      <c r="AB91" s="637">
        <v>34</v>
      </c>
      <c r="AC91" s="638"/>
      <c r="AD91" s="638"/>
      <c r="AE91" s="639"/>
      <c r="AF91" s="635"/>
      <c r="AG91" s="636"/>
      <c r="AH91" s="636"/>
      <c r="AI91" s="55"/>
      <c r="AJ91" s="55"/>
      <c r="AK91" s="55"/>
      <c r="AL91" s="55"/>
      <c r="AM91" s="55"/>
      <c r="AN91" s="55"/>
      <c r="AO91" s="55"/>
      <c r="AP91" s="55"/>
    </row>
    <row r="92" spans="1:42" ht="25.95" customHeight="1" thickBot="1" x14ac:dyDescent="0.3">
      <c r="A92" s="55"/>
      <c r="B92" s="399"/>
      <c r="C92" s="431" t="s">
        <v>259</v>
      </c>
      <c r="D92" s="431"/>
      <c r="E92" s="431"/>
      <c r="F92" s="431"/>
      <c r="G92" s="431"/>
      <c r="H92" s="637">
        <v>2</v>
      </c>
      <c r="I92" s="638"/>
      <c r="J92" s="638"/>
      <c r="K92" s="639"/>
      <c r="L92" s="637">
        <v>1</v>
      </c>
      <c r="M92" s="638"/>
      <c r="N92" s="638"/>
      <c r="O92" s="639"/>
      <c r="P92" s="637">
        <v>0</v>
      </c>
      <c r="Q92" s="638"/>
      <c r="R92" s="638"/>
      <c r="S92" s="639"/>
      <c r="T92" s="637">
        <v>2010</v>
      </c>
      <c r="U92" s="638"/>
      <c r="V92" s="638"/>
      <c r="W92" s="639"/>
      <c r="X92" s="637">
        <v>2012</v>
      </c>
      <c r="Y92" s="638"/>
      <c r="Z92" s="638"/>
      <c r="AA92" s="639"/>
      <c r="AB92" s="637">
        <v>28</v>
      </c>
      <c r="AC92" s="638"/>
      <c r="AD92" s="638"/>
      <c r="AE92" s="639"/>
      <c r="AF92" s="635"/>
      <c r="AG92" s="636"/>
      <c r="AH92" s="636"/>
      <c r="AI92" s="55"/>
      <c r="AJ92" s="55"/>
      <c r="AK92" s="55"/>
      <c r="AL92" s="55"/>
      <c r="AM92" s="55"/>
      <c r="AN92" s="55"/>
      <c r="AO92" s="55"/>
      <c r="AP92" s="55"/>
    </row>
    <row r="93" spans="1:42" ht="25.95" customHeight="1" thickBot="1" x14ac:dyDescent="0.3">
      <c r="A93" s="55"/>
      <c r="B93" s="399"/>
      <c r="C93" s="431" t="s">
        <v>213</v>
      </c>
      <c r="D93" s="431"/>
      <c r="E93" s="431"/>
      <c r="F93" s="431"/>
      <c r="G93" s="431"/>
      <c r="H93" s="637">
        <v>2</v>
      </c>
      <c r="I93" s="638"/>
      <c r="J93" s="638"/>
      <c r="K93" s="639"/>
      <c r="L93" s="637">
        <v>1</v>
      </c>
      <c r="M93" s="638"/>
      <c r="N93" s="638"/>
      <c r="O93" s="639"/>
      <c r="P93" s="637">
        <v>0</v>
      </c>
      <c r="Q93" s="638"/>
      <c r="R93" s="638"/>
      <c r="S93" s="639"/>
      <c r="T93" s="637">
        <v>2008</v>
      </c>
      <c r="U93" s="638"/>
      <c r="V93" s="638"/>
      <c r="W93" s="639"/>
      <c r="X93" s="637">
        <v>2012</v>
      </c>
      <c r="Y93" s="638"/>
      <c r="Z93" s="638"/>
      <c r="AA93" s="639"/>
      <c r="AB93" s="637">
        <v>30</v>
      </c>
      <c r="AC93" s="638"/>
      <c r="AD93" s="638"/>
      <c r="AE93" s="639"/>
      <c r="AF93" s="635"/>
      <c r="AG93" s="636"/>
      <c r="AH93" s="636"/>
      <c r="AI93" s="55"/>
      <c r="AJ93" s="55"/>
      <c r="AK93" s="55"/>
      <c r="AL93" s="55"/>
      <c r="AM93" s="55"/>
      <c r="AN93" s="55"/>
      <c r="AO93" s="55"/>
      <c r="AP93" s="55"/>
    </row>
    <row r="94" spans="1:42" ht="25.95" customHeight="1" thickBot="1" x14ac:dyDescent="0.3">
      <c r="A94" s="55"/>
      <c r="B94" s="399"/>
      <c r="C94" s="431" t="s">
        <v>247</v>
      </c>
      <c r="D94" s="431"/>
      <c r="E94" s="431"/>
      <c r="F94" s="431"/>
      <c r="G94" s="431"/>
      <c r="H94" s="637">
        <v>2</v>
      </c>
      <c r="I94" s="638"/>
      <c r="J94" s="638"/>
      <c r="K94" s="639"/>
      <c r="L94" s="637">
        <v>1</v>
      </c>
      <c r="M94" s="638"/>
      <c r="N94" s="638"/>
      <c r="O94" s="639"/>
      <c r="P94" s="637">
        <v>0</v>
      </c>
      <c r="Q94" s="638"/>
      <c r="R94" s="638"/>
      <c r="S94" s="639"/>
      <c r="T94" s="637">
        <v>2009</v>
      </c>
      <c r="U94" s="638"/>
      <c r="V94" s="638"/>
      <c r="W94" s="639"/>
      <c r="X94" s="637">
        <v>2012</v>
      </c>
      <c r="Y94" s="638"/>
      <c r="Z94" s="638"/>
      <c r="AA94" s="639"/>
      <c r="AB94" s="637">
        <v>33</v>
      </c>
      <c r="AC94" s="638"/>
      <c r="AD94" s="638"/>
      <c r="AE94" s="639"/>
      <c r="AF94" s="635"/>
      <c r="AG94" s="636"/>
      <c r="AH94" s="636"/>
      <c r="AI94" s="55"/>
      <c r="AJ94" s="55"/>
      <c r="AK94" s="55"/>
      <c r="AL94" s="55"/>
      <c r="AM94" s="55"/>
      <c r="AN94" s="55"/>
      <c r="AO94" s="55"/>
      <c r="AP94" s="55"/>
    </row>
    <row r="95" spans="1:42" ht="25.95" customHeight="1" thickBot="1" x14ac:dyDescent="0.3">
      <c r="A95" s="55"/>
      <c r="B95" s="399"/>
      <c r="C95" s="431" t="s">
        <v>102</v>
      </c>
      <c r="D95" s="431"/>
      <c r="E95" s="431"/>
      <c r="F95" s="431"/>
      <c r="G95" s="431"/>
      <c r="H95" s="637">
        <v>2</v>
      </c>
      <c r="I95" s="638"/>
      <c r="J95" s="638"/>
      <c r="K95" s="639"/>
      <c r="L95" s="637">
        <v>1</v>
      </c>
      <c r="M95" s="638"/>
      <c r="N95" s="638"/>
      <c r="O95" s="639"/>
      <c r="P95" s="637">
        <v>0</v>
      </c>
      <c r="Q95" s="638"/>
      <c r="R95" s="638"/>
      <c r="S95" s="639"/>
      <c r="T95" s="637">
        <v>2007</v>
      </c>
      <c r="U95" s="638"/>
      <c r="V95" s="638"/>
      <c r="W95" s="639"/>
      <c r="X95" s="637">
        <v>2009</v>
      </c>
      <c r="Y95" s="638"/>
      <c r="Z95" s="638"/>
      <c r="AA95" s="639"/>
      <c r="AB95" s="637">
        <v>31</v>
      </c>
      <c r="AC95" s="638"/>
      <c r="AD95" s="638"/>
      <c r="AE95" s="639"/>
      <c r="AF95" s="635"/>
      <c r="AG95" s="636"/>
      <c r="AH95" s="636"/>
      <c r="AI95" s="55"/>
      <c r="AJ95" s="55"/>
      <c r="AK95" s="55"/>
      <c r="AL95" s="55"/>
      <c r="AM95" s="55"/>
      <c r="AN95" s="55"/>
      <c r="AO95" s="55"/>
      <c r="AP95" s="55"/>
    </row>
    <row r="96" spans="1:42" ht="25.95" customHeight="1" thickBot="1" x14ac:dyDescent="0.3">
      <c r="A96" s="55"/>
      <c r="B96" s="399"/>
      <c r="C96" s="431" t="s">
        <v>82</v>
      </c>
      <c r="D96" s="431"/>
      <c r="E96" s="431"/>
      <c r="F96" s="431"/>
      <c r="G96" s="431"/>
      <c r="H96" s="637">
        <v>2</v>
      </c>
      <c r="I96" s="638"/>
      <c r="J96" s="638"/>
      <c r="K96" s="639"/>
      <c r="L96" s="637">
        <v>1</v>
      </c>
      <c r="M96" s="638"/>
      <c r="N96" s="638"/>
      <c r="O96" s="639"/>
      <c r="P96" s="637">
        <v>0</v>
      </c>
      <c r="Q96" s="638"/>
      <c r="R96" s="638"/>
      <c r="S96" s="639"/>
      <c r="T96" s="637">
        <v>2007</v>
      </c>
      <c r="U96" s="638"/>
      <c r="V96" s="638"/>
      <c r="W96" s="639"/>
      <c r="X96" s="637">
        <v>2009</v>
      </c>
      <c r="Y96" s="638"/>
      <c r="Z96" s="638"/>
      <c r="AA96" s="639"/>
      <c r="AB96" s="637">
        <v>5</v>
      </c>
      <c r="AC96" s="638"/>
      <c r="AD96" s="638"/>
      <c r="AE96" s="639"/>
      <c r="AF96" s="635"/>
      <c r="AG96" s="636"/>
      <c r="AH96" s="636"/>
      <c r="AI96" s="55"/>
      <c r="AJ96" s="55"/>
      <c r="AK96" s="55"/>
      <c r="AL96" s="55"/>
      <c r="AM96" s="55"/>
      <c r="AN96" s="55"/>
      <c r="AO96" s="55"/>
      <c r="AP96" s="55"/>
    </row>
    <row r="97" spans="1:42" ht="25.95" customHeight="1" thickBot="1" x14ac:dyDescent="0.3">
      <c r="A97" s="55"/>
      <c r="B97" s="399"/>
      <c r="C97" s="431" t="s">
        <v>643</v>
      </c>
      <c r="D97" s="431"/>
      <c r="E97" s="431"/>
      <c r="F97" s="431"/>
      <c r="G97" s="431"/>
      <c r="H97" s="637">
        <v>2</v>
      </c>
      <c r="I97" s="638"/>
      <c r="J97" s="638"/>
      <c r="K97" s="639"/>
      <c r="L97" s="637">
        <v>2</v>
      </c>
      <c r="M97" s="638"/>
      <c r="N97" s="638"/>
      <c r="O97" s="639"/>
      <c r="P97" s="637">
        <v>2</v>
      </c>
      <c r="Q97" s="638"/>
      <c r="R97" s="638"/>
      <c r="S97" s="639"/>
      <c r="T97" s="637">
        <v>2020</v>
      </c>
      <c r="U97" s="638"/>
      <c r="V97" s="638"/>
      <c r="W97" s="639"/>
      <c r="X97" s="637">
        <v>2021</v>
      </c>
      <c r="Y97" s="638"/>
      <c r="Z97" s="638"/>
      <c r="AA97" s="639"/>
      <c r="AB97" s="637">
        <v>14</v>
      </c>
      <c r="AC97" s="638"/>
      <c r="AD97" s="638"/>
      <c r="AE97" s="639"/>
      <c r="AF97" s="635"/>
      <c r="AG97" s="636"/>
      <c r="AH97" s="636"/>
      <c r="AI97" s="55"/>
      <c r="AJ97" s="55"/>
      <c r="AK97" s="55"/>
      <c r="AL97" s="55"/>
      <c r="AM97" s="55"/>
      <c r="AN97" s="55"/>
      <c r="AO97" s="55"/>
      <c r="AP97" s="55"/>
    </row>
    <row r="98" spans="1:42" ht="25.95" customHeight="1" thickBot="1" x14ac:dyDescent="0.3">
      <c r="A98" s="55"/>
      <c r="B98" s="399"/>
      <c r="C98" s="431" t="s">
        <v>177</v>
      </c>
      <c r="D98" s="431"/>
      <c r="E98" s="431"/>
      <c r="F98" s="431"/>
      <c r="G98" s="431"/>
      <c r="H98" s="637">
        <v>2</v>
      </c>
      <c r="I98" s="638"/>
      <c r="J98" s="638"/>
      <c r="K98" s="639"/>
      <c r="L98" s="637">
        <v>1</v>
      </c>
      <c r="M98" s="638"/>
      <c r="N98" s="638"/>
      <c r="O98" s="639"/>
      <c r="P98" s="637">
        <v>0</v>
      </c>
      <c r="Q98" s="638"/>
      <c r="R98" s="638"/>
      <c r="S98" s="639"/>
      <c r="T98" s="637">
        <v>2017</v>
      </c>
      <c r="U98" s="638"/>
      <c r="V98" s="638"/>
      <c r="W98" s="639"/>
      <c r="X98" s="637">
        <v>2019</v>
      </c>
      <c r="Y98" s="638"/>
      <c r="Z98" s="638"/>
      <c r="AA98" s="639"/>
      <c r="AB98" s="637">
        <v>25</v>
      </c>
      <c r="AC98" s="638"/>
      <c r="AD98" s="638"/>
      <c r="AE98" s="639"/>
      <c r="AF98" s="635"/>
      <c r="AG98" s="636"/>
      <c r="AH98" s="636"/>
      <c r="AI98" s="55"/>
      <c r="AJ98" s="55"/>
      <c r="AK98" s="55"/>
      <c r="AL98" s="55"/>
      <c r="AM98" s="55"/>
      <c r="AN98" s="55"/>
      <c r="AO98" s="55"/>
      <c r="AP98" s="55"/>
    </row>
    <row r="99" spans="1:42" ht="25.95" customHeight="1" thickBot="1" x14ac:dyDescent="0.3">
      <c r="A99" s="55"/>
      <c r="B99" s="399"/>
      <c r="C99" s="431" t="s">
        <v>627</v>
      </c>
      <c r="D99" s="431"/>
      <c r="E99" s="431"/>
      <c r="F99" s="431"/>
      <c r="G99" s="431"/>
      <c r="H99" s="637">
        <v>1</v>
      </c>
      <c r="I99" s="638"/>
      <c r="J99" s="638"/>
      <c r="K99" s="639"/>
      <c r="L99" s="637">
        <v>1</v>
      </c>
      <c r="M99" s="638"/>
      <c r="N99" s="638"/>
      <c r="O99" s="639"/>
      <c r="P99" s="637">
        <v>1</v>
      </c>
      <c r="Q99" s="638"/>
      <c r="R99" s="638"/>
      <c r="S99" s="639"/>
      <c r="T99" s="637">
        <v>2021</v>
      </c>
      <c r="U99" s="638"/>
      <c r="V99" s="638"/>
      <c r="W99" s="639"/>
      <c r="X99" s="637">
        <v>2021</v>
      </c>
      <c r="Y99" s="638"/>
      <c r="Z99" s="638"/>
      <c r="AA99" s="639"/>
      <c r="AB99" s="637">
        <v>17</v>
      </c>
      <c r="AC99" s="638"/>
      <c r="AD99" s="638"/>
      <c r="AE99" s="639"/>
      <c r="AF99" s="635"/>
      <c r="AG99" s="636"/>
      <c r="AH99" s="636"/>
      <c r="AI99" s="55"/>
      <c r="AJ99" s="55"/>
      <c r="AK99" s="55"/>
      <c r="AL99" s="55"/>
      <c r="AM99" s="55"/>
      <c r="AN99" s="55"/>
      <c r="AO99" s="55"/>
      <c r="AP99" s="55"/>
    </row>
    <row r="100" spans="1:42" ht="25.95" customHeight="1" thickBot="1" x14ac:dyDescent="0.3">
      <c r="A100" s="55"/>
      <c r="B100" s="399"/>
      <c r="C100" s="431" t="s">
        <v>644</v>
      </c>
      <c r="D100" s="431"/>
      <c r="E100" s="431"/>
      <c r="F100" s="431"/>
      <c r="G100" s="431"/>
      <c r="H100" s="637">
        <v>1</v>
      </c>
      <c r="I100" s="638"/>
      <c r="J100" s="638"/>
      <c r="K100" s="639"/>
      <c r="L100" s="637">
        <v>1</v>
      </c>
      <c r="M100" s="638"/>
      <c r="N100" s="638"/>
      <c r="O100" s="639"/>
      <c r="P100" s="637">
        <v>0</v>
      </c>
      <c r="Q100" s="638"/>
      <c r="R100" s="638"/>
      <c r="S100" s="639"/>
      <c r="T100" s="637">
        <v>2020</v>
      </c>
      <c r="U100" s="638"/>
      <c r="V100" s="638"/>
      <c r="W100" s="639"/>
      <c r="X100" s="637">
        <v>2020</v>
      </c>
      <c r="Y100" s="638"/>
      <c r="Z100" s="638"/>
      <c r="AA100" s="639"/>
      <c r="AB100" s="637">
        <v>15</v>
      </c>
      <c r="AC100" s="638"/>
      <c r="AD100" s="638"/>
      <c r="AE100" s="639"/>
      <c r="AF100" s="635"/>
      <c r="AG100" s="636"/>
      <c r="AH100" s="636"/>
      <c r="AI100" s="55"/>
      <c r="AJ100" s="55"/>
      <c r="AK100" s="55"/>
      <c r="AL100" s="55"/>
      <c r="AM100" s="55"/>
      <c r="AN100" s="55"/>
      <c r="AO100" s="55"/>
      <c r="AP100" s="55"/>
    </row>
    <row r="101" spans="1:42" ht="25.95" customHeight="1" thickBot="1" x14ac:dyDescent="0.3">
      <c r="A101" s="55"/>
      <c r="B101" s="399"/>
      <c r="C101" s="431" t="s">
        <v>642</v>
      </c>
      <c r="D101" s="431"/>
      <c r="E101" s="431"/>
      <c r="F101" s="431"/>
      <c r="G101" s="431"/>
      <c r="H101" s="637">
        <v>1</v>
      </c>
      <c r="I101" s="638"/>
      <c r="J101" s="638"/>
      <c r="K101" s="639"/>
      <c r="L101" s="637">
        <v>1</v>
      </c>
      <c r="M101" s="638"/>
      <c r="N101" s="638"/>
      <c r="O101" s="639"/>
      <c r="P101" s="637">
        <v>0</v>
      </c>
      <c r="Q101" s="638"/>
      <c r="R101" s="638"/>
      <c r="S101" s="639"/>
      <c r="T101" s="637">
        <v>2019</v>
      </c>
      <c r="U101" s="638"/>
      <c r="V101" s="638"/>
      <c r="W101" s="639"/>
      <c r="X101" s="637">
        <v>2019</v>
      </c>
      <c r="Y101" s="638"/>
      <c r="Z101" s="638"/>
      <c r="AA101" s="639"/>
      <c r="AB101" s="637">
        <v>41</v>
      </c>
      <c r="AC101" s="638"/>
      <c r="AD101" s="638"/>
      <c r="AE101" s="639"/>
      <c r="AF101" s="635"/>
      <c r="AG101" s="636"/>
      <c r="AH101" s="636"/>
      <c r="AI101" s="55"/>
      <c r="AJ101" s="55"/>
      <c r="AK101" s="55"/>
      <c r="AL101" s="55"/>
      <c r="AM101" s="55"/>
      <c r="AN101" s="55"/>
      <c r="AO101" s="55"/>
      <c r="AP101" s="55"/>
    </row>
    <row r="102" spans="1:42" ht="25.95" customHeight="1" thickBot="1" x14ac:dyDescent="0.3">
      <c r="A102" s="55"/>
      <c r="B102" s="399"/>
      <c r="C102" s="431" t="s">
        <v>653</v>
      </c>
      <c r="D102" s="431"/>
      <c r="E102" s="431"/>
      <c r="F102" s="431"/>
      <c r="G102" s="431"/>
      <c r="H102" s="637">
        <v>1</v>
      </c>
      <c r="I102" s="638"/>
      <c r="J102" s="638"/>
      <c r="K102" s="639"/>
      <c r="L102" s="637">
        <v>1</v>
      </c>
      <c r="M102" s="638"/>
      <c r="N102" s="638"/>
      <c r="O102" s="639"/>
      <c r="P102" s="637">
        <v>0</v>
      </c>
      <c r="Q102" s="638"/>
      <c r="R102" s="638"/>
      <c r="S102" s="639"/>
      <c r="T102" s="637">
        <v>2019</v>
      </c>
      <c r="U102" s="638"/>
      <c r="V102" s="638"/>
      <c r="W102" s="639"/>
      <c r="X102" s="637">
        <v>2019</v>
      </c>
      <c r="Y102" s="638"/>
      <c r="Z102" s="638"/>
      <c r="AA102" s="639"/>
      <c r="AB102" s="637">
        <v>40</v>
      </c>
      <c r="AC102" s="638"/>
      <c r="AD102" s="638"/>
      <c r="AE102" s="639"/>
      <c r="AF102" s="635"/>
      <c r="AG102" s="636"/>
      <c r="AH102" s="636"/>
      <c r="AI102" s="55"/>
      <c r="AJ102" s="55"/>
      <c r="AK102" s="55"/>
      <c r="AL102" s="55"/>
      <c r="AM102" s="55"/>
      <c r="AN102" s="55"/>
      <c r="AO102" s="55"/>
      <c r="AP102" s="55"/>
    </row>
    <row r="103" spans="1:42" ht="25.95" customHeight="1" thickBot="1" x14ac:dyDescent="0.3">
      <c r="A103" s="55"/>
      <c r="B103" s="399"/>
      <c r="C103" s="431" t="s">
        <v>646</v>
      </c>
      <c r="D103" s="431"/>
      <c r="E103" s="431"/>
      <c r="F103" s="431"/>
      <c r="G103" s="431"/>
      <c r="H103" s="637">
        <v>1</v>
      </c>
      <c r="I103" s="638"/>
      <c r="J103" s="638"/>
      <c r="K103" s="639"/>
      <c r="L103" s="637">
        <v>1</v>
      </c>
      <c r="M103" s="638"/>
      <c r="N103" s="638"/>
      <c r="O103" s="639"/>
      <c r="P103" s="637">
        <v>0</v>
      </c>
      <c r="Q103" s="638"/>
      <c r="R103" s="638"/>
      <c r="S103" s="639"/>
      <c r="T103" s="637">
        <v>2019</v>
      </c>
      <c r="U103" s="638"/>
      <c r="V103" s="638"/>
      <c r="W103" s="639"/>
      <c r="X103" s="637">
        <v>2019</v>
      </c>
      <c r="Y103" s="638"/>
      <c r="Z103" s="638"/>
      <c r="AA103" s="639"/>
      <c r="AB103" s="637">
        <v>39</v>
      </c>
      <c r="AC103" s="638"/>
      <c r="AD103" s="638"/>
      <c r="AE103" s="639"/>
      <c r="AF103" s="635"/>
      <c r="AG103" s="636"/>
      <c r="AH103" s="636"/>
      <c r="AI103" s="55"/>
      <c r="AJ103" s="55"/>
      <c r="AK103" s="55"/>
      <c r="AL103" s="55"/>
      <c r="AM103" s="55"/>
      <c r="AN103" s="55"/>
      <c r="AO103" s="55"/>
      <c r="AP103" s="55"/>
    </row>
    <row r="104" spans="1:42" ht="25.95" customHeight="1" thickBot="1" x14ac:dyDescent="0.3">
      <c r="A104" s="55"/>
      <c r="B104" s="399"/>
      <c r="C104" s="431" t="s">
        <v>652</v>
      </c>
      <c r="D104" s="431"/>
      <c r="E104" s="431"/>
      <c r="F104" s="431"/>
      <c r="G104" s="431"/>
      <c r="H104" s="637">
        <v>1</v>
      </c>
      <c r="I104" s="638"/>
      <c r="J104" s="638"/>
      <c r="K104" s="639"/>
      <c r="L104" s="637">
        <v>1</v>
      </c>
      <c r="M104" s="638"/>
      <c r="N104" s="638"/>
      <c r="O104" s="639"/>
      <c r="P104" s="637">
        <v>0</v>
      </c>
      <c r="Q104" s="638"/>
      <c r="R104" s="638"/>
      <c r="S104" s="639"/>
      <c r="T104" s="637">
        <v>2019</v>
      </c>
      <c r="U104" s="638"/>
      <c r="V104" s="638"/>
      <c r="W104" s="639"/>
      <c r="X104" s="637">
        <v>2019</v>
      </c>
      <c r="Y104" s="638"/>
      <c r="Z104" s="638"/>
      <c r="AA104" s="639"/>
      <c r="AB104" s="637">
        <v>38</v>
      </c>
      <c r="AC104" s="638"/>
      <c r="AD104" s="638"/>
      <c r="AE104" s="639"/>
      <c r="AF104" s="635"/>
      <c r="AG104" s="636"/>
      <c r="AH104" s="636"/>
      <c r="AI104" s="55"/>
      <c r="AJ104" s="55"/>
      <c r="AK104" s="55"/>
      <c r="AL104" s="55"/>
      <c r="AM104" s="55"/>
      <c r="AN104" s="55"/>
      <c r="AO104" s="55"/>
      <c r="AP104" s="55"/>
    </row>
    <row r="105" spans="1:42" ht="25.95" customHeight="1" thickBot="1" x14ac:dyDescent="0.3">
      <c r="A105" s="55"/>
      <c r="B105" s="399"/>
      <c r="C105" s="431" t="s">
        <v>651</v>
      </c>
      <c r="D105" s="431"/>
      <c r="E105" s="431"/>
      <c r="F105" s="431"/>
      <c r="G105" s="431"/>
      <c r="H105" s="637">
        <v>1</v>
      </c>
      <c r="I105" s="638"/>
      <c r="J105" s="638"/>
      <c r="K105" s="639"/>
      <c r="L105" s="637">
        <v>1</v>
      </c>
      <c r="M105" s="638"/>
      <c r="N105" s="638"/>
      <c r="O105" s="639"/>
      <c r="P105" s="637">
        <v>0</v>
      </c>
      <c r="Q105" s="638"/>
      <c r="R105" s="638"/>
      <c r="S105" s="639"/>
      <c r="T105" s="637">
        <v>2019</v>
      </c>
      <c r="U105" s="638"/>
      <c r="V105" s="638"/>
      <c r="W105" s="639"/>
      <c r="X105" s="637">
        <v>2019</v>
      </c>
      <c r="Y105" s="638"/>
      <c r="Z105" s="638"/>
      <c r="AA105" s="639"/>
      <c r="AB105" s="637">
        <v>37</v>
      </c>
      <c r="AC105" s="638"/>
      <c r="AD105" s="638"/>
      <c r="AE105" s="639"/>
      <c r="AF105" s="635"/>
      <c r="AG105" s="636"/>
      <c r="AH105" s="636"/>
      <c r="AI105" s="55"/>
      <c r="AJ105" s="55"/>
      <c r="AK105" s="55"/>
      <c r="AL105" s="55"/>
      <c r="AM105" s="55"/>
      <c r="AN105" s="55"/>
      <c r="AO105" s="55"/>
      <c r="AP105" s="55"/>
    </row>
    <row r="106" spans="1:42" ht="25.95" customHeight="1" thickBot="1" x14ac:dyDescent="0.3">
      <c r="A106" s="55"/>
      <c r="B106" s="399"/>
      <c r="C106" s="431" t="s">
        <v>650</v>
      </c>
      <c r="D106" s="431"/>
      <c r="E106" s="431"/>
      <c r="F106" s="431"/>
      <c r="G106" s="431"/>
      <c r="H106" s="637">
        <v>1</v>
      </c>
      <c r="I106" s="638"/>
      <c r="J106" s="638"/>
      <c r="K106" s="639"/>
      <c r="L106" s="637">
        <v>1</v>
      </c>
      <c r="M106" s="638"/>
      <c r="N106" s="638"/>
      <c r="O106" s="639"/>
      <c r="P106" s="637">
        <v>0</v>
      </c>
      <c r="Q106" s="638"/>
      <c r="R106" s="638"/>
      <c r="S106" s="639"/>
      <c r="T106" s="637">
        <v>2019</v>
      </c>
      <c r="U106" s="638"/>
      <c r="V106" s="638"/>
      <c r="W106" s="639"/>
      <c r="X106" s="637">
        <v>2019</v>
      </c>
      <c r="Y106" s="638"/>
      <c r="Z106" s="638"/>
      <c r="AA106" s="639"/>
      <c r="AB106" s="637">
        <v>36</v>
      </c>
      <c r="AC106" s="638"/>
      <c r="AD106" s="638"/>
      <c r="AE106" s="639"/>
      <c r="AF106" s="635"/>
      <c r="AG106" s="636"/>
      <c r="AH106" s="636"/>
      <c r="AI106" s="55"/>
      <c r="AJ106" s="55"/>
      <c r="AK106" s="55"/>
      <c r="AL106" s="55"/>
      <c r="AM106" s="55"/>
      <c r="AN106" s="55"/>
      <c r="AO106" s="55"/>
      <c r="AP106" s="55"/>
    </row>
    <row r="107" spans="1:42" ht="25.95" customHeight="1" thickBot="1" x14ac:dyDescent="0.3">
      <c r="A107" s="55"/>
      <c r="B107" s="399"/>
      <c r="C107" s="431" t="s">
        <v>639</v>
      </c>
      <c r="D107" s="431"/>
      <c r="E107" s="431"/>
      <c r="F107" s="431"/>
      <c r="G107" s="431"/>
      <c r="H107" s="637">
        <v>1</v>
      </c>
      <c r="I107" s="638"/>
      <c r="J107" s="638"/>
      <c r="K107" s="639"/>
      <c r="L107" s="637">
        <v>1</v>
      </c>
      <c r="M107" s="638"/>
      <c r="N107" s="638"/>
      <c r="O107" s="639"/>
      <c r="P107" s="637">
        <v>0</v>
      </c>
      <c r="Q107" s="638"/>
      <c r="R107" s="638"/>
      <c r="S107" s="639"/>
      <c r="T107" s="637">
        <v>2019</v>
      </c>
      <c r="U107" s="638"/>
      <c r="V107" s="638"/>
      <c r="W107" s="639"/>
      <c r="X107" s="637">
        <v>2019</v>
      </c>
      <c r="Y107" s="638"/>
      <c r="Z107" s="638"/>
      <c r="AA107" s="639"/>
      <c r="AB107" s="637">
        <v>35</v>
      </c>
      <c r="AC107" s="638"/>
      <c r="AD107" s="638"/>
      <c r="AE107" s="639"/>
      <c r="AF107" s="635"/>
      <c r="AG107" s="636"/>
      <c r="AH107" s="636"/>
      <c r="AI107" s="55"/>
      <c r="AJ107" s="55"/>
      <c r="AK107" s="55"/>
      <c r="AL107" s="55"/>
      <c r="AM107" s="55"/>
      <c r="AN107" s="55"/>
      <c r="AO107" s="55"/>
      <c r="AP107" s="55"/>
    </row>
    <row r="108" spans="1:42" ht="25.95" customHeight="1" thickBot="1" x14ac:dyDescent="0.3">
      <c r="A108" s="55"/>
      <c r="B108" s="399"/>
      <c r="C108" s="431" t="s">
        <v>641</v>
      </c>
      <c r="D108" s="431"/>
      <c r="E108" s="431"/>
      <c r="F108" s="431"/>
      <c r="G108" s="431"/>
      <c r="H108" s="637">
        <v>1</v>
      </c>
      <c r="I108" s="638"/>
      <c r="J108" s="638"/>
      <c r="K108" s="639"/>
      <c r="L108" s="637">
        <v>1</v>
      </c>
      <c r="M108" s="638"/>
      <c r="N108" s="638"/>
      <c r="O108" s="639"/>
      <c r="P108" s="637">
        <v>0</v>
      </c>
      <c r="Q108" s="638"/>
      <c r="R108" s="638"/>
      <c r="S108" s="639"/>
      <c r="T108" s="637">
        <v>2019</v>
      </c>
      <c r="U108" s="638"/>
      <c r="V108" s="638"/>
      <c r="W108" s="639"/>
      <c r="X108" s="637">
        <v>2019</v>
      </c>
      <c r="Y108" s="638"/>
      <c r="Z108" s="638"/>
      <c r="AA108" s="639"/>
      <c r="AB108" s="637">
        <v>31</v>
      </c>
      <c r="AC108" s="638"/>
      <c r="AD108" s="638"/>
      <c r="AE108" s="639"/>
      <c r="AF108" s="635"/>
      <c r="AG108" s="636"/>
      <c r="AH108" s="636"/>
      <c r="AI108" s="55"/>
      <c r="AJ108" s="55"/>
      <c r="AK108" s="55"/>
      <c r="AL108" s="55"/>
      <c r="AM108" s="55"/>
      <c r="AN108" s="55"/>
      <c r="AO108" s="55"/>
      <c r="AP108" s="55"/>
    </row>
    <row r="109" spans="1:42" ht="25.95" customHeight="1" thickBot="1" x14ac:dyDescent="0.3">
      <c r="A109" s="55"/>
      <c r="B109" s="399"/>
      <c r="C109" s="431" t="s">
        <v>648</v>
      </c>
      <c r="D109" s="431"/>
      <c r="E109" s="431"/>
      <c r="F109" s="431"/>
      <c r="G109" s="431"/>
      <c r="H109" s="637">
        <v>1</v>
      </c>
      <c r="I109" s="638"/>
      <c r="J109" s="638"/>
      <c r="K109" s="639"/>
      <c r="L109" s="637">
        <v>1</v>
      </c>
      <c r="M109" s="638"/>
      <c r="N109" s="638"/>
      <c r="O109" s="639"/>
      <c r="P109" s="637">
        <v>0</v>
      </c>
      <c r="Q109" s="638"/>
      <c r="R109" s="638"/>
      <c r="S109" s="639"/>
      <c r="T109" s="637">
        <v>2018</v>
      </c>
      <c r="U109" s="638"/>
      <c r="V109" s="638"/>
      <c r="W109" s="639"/>
      <c r="X109" s="637">
        <v>2018</v>
      </c>
      <c r="Y109" s="638"/>
      <c r="Z109" s="638"/>
      <c r="AA109" s="639"/>
      <c r="AB109" s="637">
        <v>34</v>
      </c>
      <c r="AC109" s="638"/>
      <c r="AD109" s="638"/>
      <c r="AE109" s="639"/>
      <c r="AF109" s="635"/>
      <c r="AG109" s="636"/>
      <c r="AH109" s="636"/>
      <c r="AI109" s="55"/>
      <c r="AJ109" s="55"/>
      <c r="AK109" s="55"/>
      <c r="AL109" s="55"/>
      <c r="AM109" s="55"/>
      <c r="AN109" s="55"/>
      <c r="AO109" s="55"/>
      <c r="AP109" s="55"/>
    </row>
    <row r="110" spans="1:42" ht="25.95" customHeight="1" thickBot="1" x14ac:dyDescent="0.3">
      <c r="A110" s="55"/>
      <c r="B110" s="399"/>
      <c r="C110" s="431" t="s">
        <v>637</v>
      </c>
      <c r="D110" s="431"/>
      <c r="E110" s="431"/>
      <c r="F110" s="431"/>
      <c r="G110" s="431"/>
      <c r="H110" s="637">
        <v>1</v>
      </c>
      <c r="I110" s="638"/>
      <c r="J110" s="638"/>
      <c r="K110" s="639"/>
      <c r="L110" s="637">
        <v>1</v>
      </c>
      <c r="M110" s="638"/>
      <c r="N110" s="638"/>
      <c r="O110" s="639"/>
      <c r="P110" s="637">
        <v>0</v>
      </c>
      <c r="Q110" s="638"/>
      <c r="R110" s="638"/>
      <c r="S110" s="639"/>
      <c r="T110" s="637">
        <v>2018</v>
      </c>
      <c r="U110" s="638"/>
      <c r="V110" s="638"/>
      <c r="W110" s="639"/>
      <c r="X110" s="637">
        <v>2018</v>
      </c>
      <c r="Y110" s="638"/>
      <c r="Z110" s="638"/>
      <c r="AA110" s="639"/>
      <c r="AB110" s="637">
        <v>28</v>
      </c>
      <c r="AC110" s="638"/>
      <c r="AD110" s="638"/>
      <c r="AE110" s="639"/>
      <c r="AF110" s="635"/>
      <c r="AG110" s="636"/>
      <c r="AH110" s="636"/>
      <c r="AI110" s="55"/>
      <c r="AJ110" s="55"/>
      <c r="AK110" s="55"/>
      <c r="AL110" s="55"/>
      <c r="AM110" s="55"/>
      <c r="AN110" s="55"/>
      <c r="AO110" s="55"/>
      <c r="AP110" s="55"/>
    </row>
    <row r="111" spans="1:42" ht="25.95" customHeight="1" thickBot="1" x14ac:dyDescent="0.3">
      <c r="A111" s="55"/>
      <c r="B111" s="399"/>
      <c r="C111" s="431" t="s">
        <v>649</v>
      </c>
      <c r="D111" s="431"/>
      <c r="E111" s="431"/>
      <c r="F111" s="431"/>
      <c r="G111" s="431"/>
      <c r="H111" s="637">
        <v>1</v>
      </c>
      <c r="I111" s="638"/>
      <c r="J111" s="638"/>
      <c r="K111" s="639"/>
      <c r="L111" s="637">
        <v>1</v>
      </c>
      <c r="M111" s="638"/>
      <c r="N111" s="638"/>
      <c r="O111" s="639"/>
      <c r="P111" s="637">
        <v>0</v>
      </c>
      <c r="Q111" s="638"/>
      <c r="R111" s="638"/>
      <c r="S111" s="639"/>
      <c r="T111" s="637">
        <v>2019</v>
      </c>
      <c r="U111" s="638"/>
      <c r="V111" s="638"/>
      <c r="W111" s="639"/>
      <c r="X111" s="637">
        <v>2019</v>
      </c>
      <c r="Y111" s="638"/>
      <c r="Z111" s="638"/>
      <c r="AA111" s="639"/>
      <c r="AB111" s="637">
        <v>32</v>
      </c>
      <c r="AC111" s="638"/>
      <c r="AD111" s="638"/>
      <c r="AE111" s="639"/>
      <c r="AF111" s="635"/>
      <c r="AG111" s="636"/>
      <c r="AH111" s="636"/>
      <c r="AI111" s="55"/>
      <c r="AJ111" s="55"/>
      <c r="AK111" s="55"/>
      <c r="AL111" s="55"/>
      <c r="AM111" s="55"/>
      <c r="AN111" s="55"/>
      <c r="AO111" s="55"/>
      <c r="AP111" s="55"/>
    </row>
    <row r="112" spans="1:42" ht="25.95" customHeight="1" thickBot="1" x14ac:dyDescent="0.3">
      <c r="A112" s="55"/>
      <c r="B112" s="399"/>
      <c r="C112" s="431" t="s">
        <v>636</v>
      </c>
      <c r="D112" s="431"/>
      <c r="E112" s="431"/>
      <c r="F112" s="431"/>
      <c r="G112" s="431"/>
      <c r="H112" s="637">
        <v>1</v>
      </c>
      <c r="I112" s="638"/>
      <c r="J112" s="638"/>
      <c r="K112" s="639"/>
      <c r="L112" s="637">
        <v>1</v>
      </c>
      <c r="M112" s="638"/>
      <c r="N112" s="638"/>
      <c r="O112" s="639"/>
      <c r="P112" s="637">
        <v>0</v>
      </c>
      <c r="Q112" s="638"/>
      <c r="R112" s="638"/>
      <c r="S112" s="639"/>
      <c r="T112" s="637">
        <v>2018</v>
      </c>
      <c r="U112" s="638"/>
      <c r="V112" s="638"/>
      <c r="W112" s="639"/>
      <c r="X112" s="637">
        <v>2018</v>
      </c>
      <c r="Y112" s="638"/>
      <c r="Z112" s="638"/>
      <c r="AA112" s="639"/>
      <c r="AB112" s="637">
        <v>8</v>
      </c>
      <c r="AC112" s="638"/>
      <c r="AD112" s="638"/>
      <c r="AE112" s="639"/>
      <c r="AF112" s="635"/>
      <c r="AG112" s="636"/>
      <c r="AH112" s="636"/>
      <c r="AI112" s="55"/>
      <c r="AJ112" s="55"/>
      <c r="AK112" s="55"/>
      <c r="AL112" s="55"/>
      <c r="AM112" s="55"/>
      <c r="AN112" s="55"/>
      <c r="AO112" s="55"/>
      <c r="AP112" s="55"/>
    </row>
    <row r="113" spans="1:42" ht="25.95" customHeight="1" thickBot="1" x14ac:dyDescent="0.3">
      <c r="A113" s="55"/>
      <c r="B113" s="399"/>
      <c r="C113" s="431" t="s">
        <v>167</v>
      </c>
      <c r="D113" s="431"/>
      <c r="E113" s="431"/>
      <c r="F113" s="431"/>
      <c r="G113" s="431"/>
      <c r="H113" s="637">
        <v>1</v>
      </c>
      <c r="I113" s="638"/>
      <c r="J113" s="638"/>
      <c r="K113" s="639"/>
      <c r="L113" s="637">
        <v>1</v>
      </c>
      <c r="M113" s="638"/>
      <c r="N113" s="638"/>
      <c r="O113" s="639"/>
      <c r="P113" s="637">
        <v>0</v>
      </c>
      <c r="Q113" s="638"/>
      <c r="R113" s="638"/>
      <c r="S113" s="639"/>
      <c r="T113" s="637">
        <v>2017</v>
      </c>
      <c r="U113" s="638"/>
      <c r="V113" s="638"/>
      <c r="W113" s="639"/>
      <c r="X113" s="637">
        <v>2017</v>
      </c>
      <c r="Y113" s="638"/>
      <c r="Z113" s="638"/>
      <c r="AA113" s="639"/>
      <c r="AB113" s="637">
        <v>7</v>
      </c>
      <c r="AC113" s="638"/>
      <c r="AD113" s="638"/>
      <c r="AE113" s="639"/>
      <c r="AF113" s="635"/>
      <c r="AG113" s="636"/>
      <c r="AH113" s="636"/>
      <c r="AI113" s="55"/>
      <c r="AJ113" s="55"/>
      <c r="AK113" s="55"/>
      <c r="AL113" s="55"/>
      <c r="AM113" s="55"/>
      <c r="AN113" s="55"/>
      <c r="AO113" s="55"/>
      <c r="AP113" s="55"/>
    </row>
    <row r="114" spans="1:42" ht="25.95" customHeight="1" thickBot="1" x14ac:dyDescent="0.3">
      <c r="A114" s="55"/>
      <c r="B114" s="399"/>
      <c r="C114" s="431" t="s">
        <v>188</v>
      </c>
      <c r="D114" s="431"/>
      <c r="E114" s="431"/>
      <c r="F114" s="431"/>
      <c r="G114" s="431"/>
      <c r="H114" s="637">
        <v>1</v>
      </c>
      <c r="I114" s="638"/>
      <c r="J114" s="638"/>
      <c r="K114" s="639"/>
      <c r="L114" s="637">
        <v>1</v>
      </c>
      <c r="M114" s="638"/>
      <c r="N114" s="638"/>
      <c r="O114" s="639"/>
      <c r="P114" s="637">
        <v>0</v>
      </c>
      <c r="Q114" s="638"/>
      <c r="R114" s="638"/>
      <c r="S114" s="639"/>
      <c r="T114" s="637">
        <v>2017</v>
      </c>
      <c r="U114" s="638"/>
      <c r="V114" s="638"/>
      <c r="W114" s="639"/>
      <c r="X114" s="637">
        <v>2017</v>
      </c>
      <c r="Y114" s="638"/>
      <c r="Z114" s="638"/>
      <c r="AA114" s="639"/>
      <c r="AB114" s="637">
        <v>36</v>
      </c>
      <c r="AC114" s="638"/>
      <c r="AD114" s="638"/>
      <c r="AE114" s="639"/>
      <c r="AF114" s="635"/>
      <c r="AG114" s="636"/>
      <c r="AH114" s="636"/>
      <c r="AI114" s="55"/>
      <c r="AJ114" s="55"/>
      <c r="AK114" s="55"/>
      <c r="AL114" s="55"/>
      <c r="AM114" s="55"/>
      <c r="AN114" s="55"/>
      <c r="AO114" s="55"/>
      <c r="AP114" s="55"/>
    </row>
    <row r="115" spans="1:42" ht="25.95" customHeight="1" thickBot="1" x14ac:dyDescent="0.3">
      <c r="A115" s="55"/>
      <c r="B115" s="399"/>
      <c r="C115" s="431" t="s">
        <v>186</v>
      </c>
      <c r="D115" s="431"/>
      <c r="E115" s="431"/>
      <c r="F115" s="431"/>
      <c r="G115" s="431"/>
      <c r="H115" s="637">
        <v>1</v>
      </c>
      <c r="I115" s="638"/>
      <c r="J115" s="638"/>
      <c r="K115" s="639"/>
      <c r="L115" s="637">
        <v>1</v>
      </c>
      <c r="M115" s="638"/>
      <c r="N115" s="638"/>
      <c r="O115" s="639"/>
      <c r="P115" s="637">
        <v>0</v>
      </c>
      <c r="Q115" s="638"/>
      <c r="R115" s="638"/>
      <c r="S115" s="639"/>
      <c r="T115" s="637">
        <v>2017</v>
      </c>
      <c r="U115" s="638"/>
      <c r="V115" s="638"/>
      <c r="W115" s="639"/>
      <c r="X115" s="637">
        <v>2017</v>
      </c>
      <c r="Y115" s="638"/>
      <c r="Z115" s="638"/>
      <c r="AA115" s="639"/>
      <c r="AB115" s="637">
        <v>34</v>
      </c>
      <c r="AC115" s="638"/>
      <c r="AD115" s="638"/>
      <c r="AE115" s="639"/>
      <c r="AF115" s="635"/>
      <c r="AG115" s="636"/>
      <c r="AH115" s="636"/>
      <c r="AI115" s="55"/>
      <c r="AJ115" s="55"/>
      <c r="AK115" s="55"/>
      <c r="AL115" s="55"/>
      <c r="AM115" s="55"/>
      <c r="AN115" s="55"/>
      <c r="AO115" s="55"/>
      <c r="AP115" s="55"/>
    </row>
    <row r="116" spans="1:42" ht="25.95" customHeight="1" thickBot="1" x14ac:dyDescent="0.3">
      <c r="A116" s="55"/>
      <c r="B116" s="399"/>
      <c r="C116" s="431" t="s">
        <v>184</v>
      </c>
      <c r="D116" s="431"/>
      <c r="E116" s="431"/>
      <c r="F116" s="431"/>
      <c r="G116" s="431"/>
      <c r="H116" s="637">
        <v>1</v>
      </c>
      <c r="I116" s="638"/>
      <c r="J116" s="638"/>
      <c r="K116" s="639"/>
      <c r="L116" s="637">
        <v>1</v>
      </c>
      <c r="M116" s="638"/>
      <c r="N116" s="638"/>
      <c r="O116" s="639"/>
      <c r="P116" s="637">
        <v>0</v>
      </c>
      <c r="Q116" s="638"/>
      <c r="R116" s="638"/>
      <c r="S116" s="639"/>
      <c r="T116" s="637">
        <v>2017</v>
      </c>
      <c r="U116" s="638"/>
      <c r="V116" s="638"/>
      <c r="W116" s="639"/>
      <c r="X116" s="637">
        <v>2017</v>
      </c>
      <c r="Y116" s="638"/>
      <c r="Z116" s="638"/>
      <c r="AA116" s="639"/>
      <c r="AB116" s="637">
        <v>32</v>
      </c>
      <c r="AC116" s="638"/>
      <c r="AD116" s="638"/>
      <c r="AE116" s="639"/>
      <c r="AF116" s="635"/>
      <c r="AG116" s="636"/>
      <c r="AH116" s="636"/>
      <c r="AI116" s="55"/>
      <c r="AJ116" s="55"/>
      <c r="AK116" s="55"/>
      <c r="AL116" s="55"/>
      <c r="AM116" s="55"/>
      <c r="AN116" s="55"/>
      <c r="AO116" s="55"/>
      <c r="AP116" s="55"/>
    </row>
    <row r="117" spans="1:42" ht="25.95" customHeight="1" thickBot="1" x14ac:dyDescent="0.3">
      <c r="A117" s="55"/>
      <c r="B117" s="399"/>
      <c r="C117" s="431" t="s">
        <v>187</v>
      </c>
      <c r="D117" s="431"/>
      <c r="E117" s="431"/>
      <c r="F117" s="431"/>
      <c r="G117" s="431"/>
      <c r="H117" s="637">
        <v>1</v>
      </c>
      <c r="I117" s="638"/>
      <c r="J117" s="638"/>
      <c r="K117" s="639"/>
      <c r="L117" s="637">
        <v>1</v>
      </c>
      <c r="M117" s="638"/>
      <c r="N117" s="638"/>
      <c r="O117" s="639"/>
      <c r="P117" s="637">
        <v>0</v>
      </c>
      <c r="Q117" s="638"/>
      <c r="R117" s="638"/>
      <c r="S117" s="639"/>
      <c r="T117" s="637">
        <v>2017</v>
      </c>
      <c r="U117" s="638"/>
      <c r="V117" s="638"/>
      <c r="W117" s="639"/>
      <c r="X117" s="637">
        <v>2017</v>
      </c>
      <c r="Y117" s="638"/>
      <c r="Z117" s="638"/>
      <c r="AA117" s="639"/>
      <c r="AB117" s="637">
        <v>35</v>
      </c>
      <c r="AC117" s="638"/>
      <c r="AD117" s="638"/>
      <c r="AE117" s="639"/>
      <c r="AF117" s="635"/>
      <c r="AG117" s="636"/>
      <c r="AH117" s="636"/>
      <c r="AI117" s="55"/>
      <c r="AJ117" s="55"/>
      <c r="AK117" s="55"/>
      <c r="AL117" s="55"/>
      <c r="AM117" s="55"/>
      <c r="AN117" s="55"/>
      <c r="AO117" s="55"/>
      <c r="AP117" s="55"/>
    </row>
    <row r="118" spans="1:42" ht="25.95" customHeight="1" thickBot="1" x14ac:dyDescent="0.3">
      <c r="A118" s="55"/>
      <c r="B118" s="399"/>
      <c r="C118" s="431" t="s">
        <v>171</v>
      </c>
      <c r="D118" s="431"/>
      <c r="E118" s="431"/>
      <c r="F118" s="431"/>
      <c r="G118" s="431"/>
      <c r="H118" s="637">
        <v>1</v>
      </c>
      <c r="I118" s="638"/>
      <c r="J118" s="638"/>
      <c r="K118" s="639"/>
      <c r="L118" s="637">
        <v>1</v>
      </c>
      <c r="M118" s="638"/>
      <c r="N118" s="638"/>
      <c r="O118" s="639"/>
      <c r="P118" s="637">
        <v>0</v>
      </c>
      <c r="Q118" s="638"/>
      <c r="R118" s="638"/>
      <c r="S118" s="639"/>
      <c r="T118" s="637">
        <v>2017</v>
      </c>
      <c r="U118" s="638"/>
      <c r="V118" s="638"/>
      <c r="W118" s="639"/>
      <c r="X118" s="637">
        <v>2017</v>
      </c>
      <c r="Y118" s="638"/>
      <c r="Z118" s="638"/>
      <c r="AA118" s="639"/>
      <c r="AB118" s="637">
        <v>17</v>
      </c>
      <c r="AC118" s="638"/>
      <c r="AD118" s="638"/>
      <c r="AE118" s="639"/>
      <c r="AF118" s="635"/>
      <c r="AG118" s="636"/>
      <c r="AH118" s="636"/>
      <c r="AI118" s="55"/>
      <c r="AJ118" s="55"/>
      <c r="AK118" s="55"/>
      <c r="AL118" s="55"/>
      <c r="AM118" s="55"/>
      <c r="AN118" s="55"/>
      <c r="AO118" s="55"/>
      <c r="AP118" s="55"/>
    </row>
    <row r="119" spans="1:42" ht="25.95" customHeight="1" thickBot="1" x14ac:dyDescent="0.3">
      <c r="A119" s="55"/>
      <c r="B119" s="399"/>
      <c r="C119" s="431" t="s">
        <v>175</v>
      </c>
      <c r="D119" s="431"/>
      <c r="E119" s="431"/>
      <c r="F119" s="431"/>
      <c r="G119" s="431"/>
      <c r="H119" s="637">
        <v>1</v>
      </c>
      <c r="I119" s="638"/>
      <c r="J119" s="638"/>
      <c r="K119" s="639"/>
      <c r="L119" s="637">
        <v>1</v>
      </c>
      <c r="M119" s="638"/>
      <c r="N119" s="638"/>
      <c r="O119" s="639"/>
      <c r="P119" s="637">
        <v>0</v>
      </c>
      <c r="Q119" s="638"/>
      <c r="R119" s="638"/>
      <c r="S119" s="639"/>
      <c r="T119" s="637">
        <v>2017</v>
      </c>
      <c r="U119" s="638"/>
      <c r="V119" s="638"/>
      <c r="W119" s="639"/>
      <c r="X119" s="637">
        <v>2017</v>
      </c>
      <c r="Y119" s="638"/>
      <c r="Z119" s="638"/>
      <c r="AA119" s="639"/>
      <c r="AB119" s="637">
        <v>22</v>
      </c>
      <c r="AC119" s="638"/>
      <c r="AD119" s="638"/>
      <c r="AE119" s="639"/>
      <c r="AF119" s="635"/>
      <c r="AG119" s="636"/>
      <c r="AH119" s="636"/>
      <c r="AI119" s="55"/>
      <c r="AJ119" s="55"/>
      <c r="AK119" s="55"/>
      <c r="AL119" s="55"/>
      <c r="AM119" s="55"/>
      <c r="AN119" s="55"/>
      <c r="AO119" s="55"/>
      <c r="AP119" s="55"/>
    </row>
    <row r="120" spans="1:42" ht="25.95" customHeight="1" thickBot="1" x14ac:dyDescent="0.3">
      <c r="A120" s="55"/>
      <c r="B120" s="399"/>
      <c r="C120" s="431" t="s">
        <v>185</v>
      </c>
      <c r="D120" s="431"/>
      <c r="E120" s="431"/>
      <c r="F120" s="431"/>
      <c r="G120" s="431"/>
      <c r="H120" s="637">
        <v>1</v>
      </c>
      <c r="I120" s="638"/>
      <c r="J120" s="638"/>
      <c r="K120" s="639"/>
      <c r="L120" s="637">
        <v>1</v>
      </c>
      <c r="M120" s="638"/>
      <c r="N120" s="638"/>
      <c r="O120" s="639"/>
      <c r="P120" s="637">
        <v>0</v>
      </c>
      <c r="Q120" s="638"/>
      <c r="R120" s="638"/>
      <c r="S120" s="639"/>
      <c r="T120" s="637">
        <v>2017</v>
      </c>
      <c r="U120" s="638"/>
      <c r="V120" s="638"/>
      <c r="W120" s="639"/>
      <c r="X120" s="637">
        <v>2017</v>
      </c>
      <c r="Y120" s="638"/>
      <c r="Z120" s="638"/>
      <c r="AA120" s="639"/>
      <c r="AB120" s="637">
        <v>33</v>
      </c>
      <c r="AC120" s="638"/>
      <c r="AD120" s="638"/>
      <c r="AE120" s="639"/>
      <c r="AF120" s="635"/>
      <c r="AG120" s="636"/>
      <c r="AH120" s="636"/>
      <c r="AI120" s="55"/>
      <c r="AJ120" s="55"/>
      <c r="AK120" s="55"/>
      <c r="AL120" s="55"/>
      <c r="AM120" s="55"/>
      <c r="AN120" s="55"/>
      <c r="AO120" s="55"/>
      <c r="AP120" s="55"/>
    </row>
    <row r="121" spans="1:42" ht="25.95" customHeight="1" thickBot="1" x14ac:dyDescent="0.3">
      <c r="A121" s="55"/>
      <c r="B121" s="399"/>
      <c r="C121" s="431" t="s">
        <v>324</v>
      </c>
      <c r="D121" s="431"/>
      <c r="E121" s="431"/>
      <c r="F121" s="431"/>
      <c r="G121" s="431"/>
      <c r="H121" s="637">
        <v>1</v>
      </c>
      <c r="I121" s="638"/>
      <c r="J121" s="638"/>
      <c r="K121" s="639"/>
      <c r="L121" s="637">
        <v>1</v>
      </c>
      <c r="M121" s="638"/>
      <c r="N121" s="638"/>
      <c r="O121" s="639"/>
      <c r="P121" s="637">
        <v>0</v>
      </c>
      <c r="Q121" s="638"/>
      <c r="R121" s="638"/>
      <c r="S121" s="639"/>
      <c r="T121" s="637">
        <v>2016</v>
      </c>
      <c r="U121" s="638"/>
      <c r="V121" s="638"/>
      <c r="W121" s="639"/>
      <c r="X121" s="637">
        <v>2016</v>
      </c>
      <c r="Y121" s="638"/>
      <c r="Z121" s="638"/>
      <c r="AA121" s="639"/>
      <c r="AB121" s="637">
        <v>35</v>
      </c>
      <c r="AC121" s="638"/>
      <c r="AD121" s="638"/>
      <c r="AE121" s="639"/>
      <c r="AF121" s="635"/>
      <c r="AG121" s="636"/>
      <c r="AH121" s="636"/>
      <c r="AI121" s="55"/>
      <c r="AJ121" s="55"/>
      <c r="AK121" s="55"/>
      <c r="AL121" s="55"/>
      <c r="AM121" s="55"/>
      <c r="AN121" s="55"/>
      <c r="AO121" s="55"/>
      <c r="AP121" s="55"/>
    </row>
    <row r="122" spans="1:42" ht="25.95" customHeight="1" thickBot="1" x14ac:dyDescent="0.3">
      <c r="A122" s="55"/>
      <c r="B122" s="399"/>
      <c r="C122" s="431" t="s">
        <v>325</v>
      </c>
      <c r="D122" s="431"/>
      <c r="E122" s="431"/>
      <c r="F122" s="431"/>
      <c r="G122" s="431"/>
      <c r="H122" s="637">
        <v>1</v>
      </c>
      <c r="I122" s="638"/>
      <c r="J122" s="638"/>
      <c r="K122" s="639"/>
      <c r="L122" s="637">
        <v>1</v>
      </c>
      <c r="M122" s="638"/>
      <c r="N122" s="638"/>
      <c r="O122" s="639"/>
      <c r="P122" s="637">
        <v>0</v>
      </c>
      <c r="Q122" s="638"/>
      <c r="R122" s="638"/>
      <c r="S122" s="639"/>
      <c r="T122" s="637">
        <v>2016</v>
      </c>
      <c r="U122" s="638"/>
      <c r="V122" s="638"/>
      <c r="W122" s="639"/>
      <c r="X122" s="637">
        <v>2016</v>
      </c>
      <c r="Y122" s="638"/>
      <c r="Z122" s="638"/>
      <c r="AA122" s="639"/>
      <c r="AB122" s="637">
        <v>37</v>
      </c>
      <c r="AC122" s="638"/>
      <c r="AD122" s="638"/>
      <c r="AE122" s="639"/>
      <c r="AF122" s="635"/>
      <c r="AG122" s="636"/>
      <c r="AH122" s="636"/>
      <c r="AI122" s="55"/>
      <c r="AJ122" s="55"/>
      <c r="AK122" s="55"/>
      <c r="AL122" s="55"/>
      <c r="AM122" s="55"/>
      <c r="AN122" s="55"/>
      <c r="AO122" s="55"/>
      <c r="AP122" s="55"/>
    </row>
    <row r="123" spans="1:42" ht="25.95" customHeight="1" thickBot="1" x14ac:dyDescent="0.3">
      <c r="A123" s="55"/>
      <c r="B123" s="399"/>
      <c r="C123" s="431" t="s">
        <v>326</v>
      </c>
      <c r="D123" s="431"/>
      <c r="E123" s="431"/>
      <c r="F123" s="431"/>
      <c r="G123" s="431"/>
      <c r="H123" s="637">
        <v>1</v>
      </c>
      <c r="I123" s="638"/>
      <c r="J123" s="638"/>
      <c r="K123" s="639"/>
      <c r="L123" s="637">
        <v>1</v>
      </c>
      <c r="M123" s="638"/>
      <c r="N123" s="638"/>
      <c r="O123" s="639"/>
      <c r="P123" s="637">
        <v>0</v>
      </c>
      <c r="Q123" s="638"/>
      <c r="R123" s="638"/>
      <c r="S123" s="639"/>
      <c r="T123" s="637">
        <v>2016</v>
      </c>
      <c r="U123" s="638"/>
      <c r="V123" s="638"/>
      <c r="W123" s="639"/>
      <c r="X123" s="637">
        <v>2016</v>
      </c>
      <c r="Y123" s="638"/>
      <c r="Z123" s="638"/>
      <c r="AA123" s="639"/>
      <c r="AB123" s="637">
        <v>38</v>
      </c>
      <c r="AC123" s="638"/>
      <c r="AD123" s="638"/>
      <c r="AE123" s="639"/>
      <c r="AF123" s="635"/>
      <c r="AG123" s="636"/>
      <c r="AH123" s="636"/>
      <c r="AI123" s="55"/>
      <c r="AJ123" s="55"/>
      <c r="AK123" s="55"/>
      <c r="AL123" s="55"/>
      <c r="AM123" s="55"/>
      <c r="AN123" s="55"/>
      <c r="AO123" s="55"/>
      <c r="AP123" s="55"/>
    </row>
    <row r="124" spans="1:42" ht="25.95" customHeight="1" thickBot="1" x14ac:dyDescent="0.3">
      <c r="A124" s="55"/>
      <c r="B124" s="399"/>
      <c r="C124" s="431" t="s">
        <v>163</v>
      </c>
      <c r="D124" s="431"/>
      <c r="E124" s="431"/>
      <c r="F124" s="431"/>
      <c r="G124" s="431"/>
      <c r="H124" s="637">
        <v>1</v>
      </c>
      <c r="I124" s="638"/>
      <c r="J124" s="638"/>
      <c r="K124" s="639"/>
      <c r="L124" s="637">
        <v>1</v>
      </c>
      <c r="M124" s="638"/>
      <c r="N124" s="638"/>
      <c r="O124" s="639"/>
      <c r="P124" s="637">
        <v>0</v>
      </c>
      <c r="Q124" s="638"/>
      <c r="R124" s="638"/>
      <c r="S124" s="639"/>
      <c r="T124" s="637">
        <v>2016</v>
      </c>
      <c r="U124" s="638"/>
      <c r="V124" s="638"/>
      <c r="W124" s="639"/>
      <c r="X124" s="637">
        <v>2016</v>
      </c>
      <c r="Y124" s="638"/>
      <c r="Z124" s="638"/>
      <c r="AA124" s="639"/>
      <c r="AB124" s="640">
        <v>2</v>
      </c>
      <c r="AC124" s="641"/>
      <c r="AD124" s="641"/>
      <c r="AE124" s="642"/>
      <c r="AF124" s="635"/>
      <c r="AG124" s="636"/>
      <c r="AH124" s="636"/>
      <c r="AI124" s="55"/>
      <c r="AJ124" s="55"/>
      <c r="AK124" s="55"/>
      <c r="AL124" s="55"/>
      <c r="AM124" s="55"/>
      <c r="AN124" s="55"/>
      <c r="AO124" s="55"/>
      <c r="AP124" s="55"/>
    </row>
    <row r="125" spans="1:42" ht="25.95" customHeight="1" thickBot="1" x14ac:dyDescent="0.3">
      <c r="A125" s="55"/>
      <c r="B125" s="399"/>
      <c r="C125" s="431" t="s">
        <v>323</v>
      </c>
      <c r="D125" s="431"/>
      <c r="E125" s="431"/>
      <c r="F125" s="431"/>
      <c r="G125" s="431"/>
      <c r="H125" s="637">
        <v>1</v>
      </c>
      <c r="I125" s="638"/>
      <c r="J125" s="638"/>
      <c r="K125" s="639"/>
      <c r="L125" s="637">
        <v>1</v>
      </c>
      <c r="M125" s="638"/>
      <c r="N125" s="638"/>
      <c r="O125" s="639"/>
      <c r="P125" s="637">
        <v>0</v>
      </c>
      <c r="Q125" s="638"/>
      <c r="R125" s="638"/>
      <c r="S125" s="639"/>
      <c r="T125" s="637">
        <v>2016</v>
      </c>
      <c r="U125" s="638"/>
      <c r="V125" s="638"/>
      <c r="W125" s="639"/>
      <c r="X125" s="637">
        <v>2016</v>
      </c>
      <c r="Y125" s="638"/>
      <c r="Z125" s="638"/>
      <c r="AA125" s="639"/>
      <c r="AB125" s="637">
        <v>17</v>
      </c>
      <c r="AC125" s="638"/>
      <c r="AD125" s="638"/>
      <c r="AE125" s="639"/>
      <c r="AF125" s="635"/>
      <c r="AG125" s="636"/>
      <c r="AH125" s="636"/>
      <c r="AI125" s="55"/>
      <c r="AJ125" s="55"/>
      <c r="AK125" s="55"/>
      <c r="AL125" s="55"/>
      <c r="AM125" s="55"/>
      <c r="AN125" s="55"/>
      <c r="AO125" s="55"/>
      <c r="AP125" s="55"/>
    </row>
    <row r="126" spans="1:42" ht="25.95" customHeight="1" thickBot="1" x14ac:dyDescent="0.3">
      <c r="A126" s="55"/>
      <c r="B126" s="399"/>
      <c r="C126" s="431" t="s">
        <v>320</v>
      </c>
      <c r="D126" s="431"/>
      <c r="E126" s="431"/>
      <c r="F126" s="431"/>
      <c r="G126" s="431"/>
      <c r="H126" s="637">
        <v>1</v>
      </c>
      <c r="I126" s="638"/>
      <c r="J126" s="638"/>
      <c r="K126" s="639"/>
      <c r="L126" s="637">
        <v>1</v>
      </c>
      <c r="M126" s="638"/>
      <c r="N126" s="638"/>
      <c r="O126" s="639"/>
      <c r="P126" s="637">
        <v>0</v>
      </c>
      <c r="Q126" s="638"/>
      <c r="R126" s="638"/>
      <c r="S126" s="639"/>
      <c r="T126" s="637">
        <v>2015</v>
      </c>
      <c r="U126" s="638"/>
      <c r="V126" s="638"/>
      <c r="W126" s="639"/>
      <c r="X126" s="637">
        <v>2015</v>
      </c>
      <c r="Y126" s="638"/>
      <c r="Z126" s="638"/>
      <c r="AA126" s="639"/>
      <c r="AB126" s="637">
        <v>59</v>
      </c>
      <c r="AC126" s="638"/>
      <c r="AD126" s="638"/>
      <c r="AE126" s="639"/>
      <c r="AF126" s="635"/>
      <c r="AG126" s="636"/>
      <c r="AH126" s="636"/>
      <c r="AI126" s="55"/>
      <c r="AJ126" s="55"/>
      <c r="AK126" s="55"/>
      <c r="AL126" s="55"/>
      <c r="AM126" s="55"/>
      <c r="AN126" s="55"/>
      <c r="AO126" s="55"/>
      <c r="AP126" s="55"/>
    </row>
    <row r="127" spans="1:42" ht="25.95" customHeight="1" thickBot="1" x14ac:dyDescent="0.3">
      <c r="A127" s="55"/>
      <c r="B127" s="399"/>
      <c r="C127" s="431" t="s">
        <v>306</v>
      </c>
      <c r="D127" s="431"/>
      <c r="E127" s="431"/>
      <c r="F127" s="431"/>
      <c r="G127" s="431"/>
      <c r="H127" s="637">
        <v>1</v>
      </c>
      <c r="I127" s="638"/>
      <c r="J127" s="638"/>
      <c r="K127" s="639"/>
      <c r="L127" s="637">
        <v>1</v>
      </c>
      <c r="M127" s="638"/>
      <c r="N127" s="638"/>
      <c r="O127" s="639"/>
      <c r="P127" s="637">
        <v>0</v>
      </c>
      <c r="Q127" s="638"/>
      <c r="R127" s="638"/>
      <c r="S127" s="639"/>
      <c r="T127" s="637">
        <v>2015</v>
      </c>
      <c r="U127" s="638"/>
      <c r="V127" s="638"/>
      <c r="W127" s="639"/>
      <c r="X127" s="637">
        <v>2015</v>
      </c>
      <c r="Y127" s="638"/>
      <c r="Z127" s="638"/>
      <c r="AA127" s="639"/>
      <c r="AB127" s="637">
        <v>25</v>
      </c>
      <c r="AC127" s="638"/>
      <c r="AD127" s="638"/>
      <c r="AE127" s="639"/>
      <c r="AF127" s="635"/>
      <c r="AG127" s="636"/>
      <c r="AH127" s="636"/>
      <c r="AI127" s="55"/>
      <c r="AJ127" s="55"/>
      <c r="AK127" s="55"/>
      <c r="AL127" s="55"/>
      <c r="AM127" s="55"/>
      <c r="AN127" s="55"/>
      <c r="AO127" s="55"/>
      <c r="AP127" s="55"/>
    </row>
    <row r="128" spans="1:42" ht="25.95" customHeight="1" thickBot="1" x14ac:dyDescent="0.3">
      <c r="A128" s="55"/>
      <c r="B128" s="399"/>
      <c r="C128" s="431" t="s">
        <v>311</v>
      </c>
      <c r="D128" s="431"/>
      <c r="E128" s="431"/>
      <c r="F128" s="431"/>
      <c r="G128" s="431"/>
      <c r="H128" s="637">
        <v>1</v>
      </c>
      <c r="I128" s="638"/>
      <c r="J128" s="638"/>
      <c r="K128" s="639"/>
      <c r="L128" s="637">
        <v>1</v>
      </c>
      <c r="M128" s="638"/>
      <c r="N128" s="638"/>
      <c r="O128" s="639"/>
      <c r="P128" s="637">
        <v>0</v>
      </c>
      <c r="Q128" s="638"/>
      <c r="R128" s="638"/>
      <c r="S128" s="639"/>
      <c r="T128" s="637">
        <v>2015</v>
      </c>
      <c r="U128" s="638"/>
      <c r="V128" s="638"/>
      <c r="W128" s="639"/>
      <c r="X128" s="637">
        <v>2015</v>
      </c>
      <c r="Y128" s="638"/>
      <c r="Z128" s="638"/>
      <c r="AA128" s="639"/>
      <c r="AB128" s="637">
        <v>46</v>
      </c>
      <c r="AC128" s="638"/>
      <c r="AD128" s="638"/>
      <c r="AE128" s="639"/>
      <c r="AF128" s="635"/>
      <c r="AG128" s="636"/>
      <c r="AH128" s="636"/>
      <c r="AI128" s="55"/>
      <c r="AJ128" s="55"/>
      <c r="AK128" s="55"/>
      <c r="AL128" s="55"/>
      <c r="AM128" s="55"/>
      <c r="AN128" s="55"/>
      <c r="AO128" s="55"/>
      <c r="AP128" s="55"/>
    </row>
    <row r="129" spans="1:42" ht="25.95" customHeight="1" thickBot="1" x14ac:dyDescent="0.3">
      <c r="A129" s="55"/>
      <c r="B129" s="399"/>
      <c r="C129" s="431" t="s">
        <v>310</v>
      </c>
      <c r="D129" s="431"/>
      <c r="E129" s="431"/>
      <c r="F129" s="431"/>
      <c r="G129" s="431"/>
      <c r="H129" s="637">
        <v>1</v>
      </c>
      <c r="I129" s="638"/>
      <c r="J129" s="638"/>
      <c r="K129" s="639"/>
      <c r="L129" s="637">
        <v>1</v>
      </c>
      <c r="M129" s="638"/>
      <c r="N129" s="638"/>
      <c r="O129" s="639"/>
      <c r="P129" s="637">
        <v>0</v>
      </c>
      <c r="Q129" s="638"/>
      <c r="R129" s="638"/>
      <c r="S129" s="639"/>
      <c r="T129" s="637">
        <v>2015</v>
      </c>
      <c r="U129" s="638"/>
      <c r="V129" s="638"/>
      <c r="W129" s="639"/>
      <c r="X129" s="637">
        <v>2015</v>
      </c>
      <c r="Y129" s="638"/>
      <c r="Z129" s="638"/>
      <c r="AA129" s="639"/>
      <c r="AB129" s="637">
        <v>43</v>
      </c>
      <c r="AC129" s="638"/>
      <c r="AD129" s="638"/>
      <c r="AE129" s="639"/>
      <c r="AF129" s="635"/>
      <c r="AG129" s="636"/>
      <c r="AH129" s="636"/>
      <c r="AI129" s="55"/>
      <c r="AJ129" s="55"/>
      <c r="AK129" s="55"/>
      <c r="AL129" s="55"/>
      <c r="AM129" s="55"/>
      <c r="AN129" s="55"/>
      <c r="AO129" s="55"/>
      <c r="AP129" s="55"/>
    </row>
    <row r="130" spans="1:42" ht="25.95" customHeight="1" thickBot="1" x14ac:dyDescent="0.3">
      <c r="A130" s="55"/>
      <c r="B130" s="399"/>
      <c r="C130" s="431" t="s">
        <v>307</v>
      </c>
      <c r="D130" s="431"/>
      <c r="E130" s="431"/>
      <c r="F130" s="431"/>
      <c r="G130" s="431"/>
      <c r="H130" s="637">
        <v>1</v>
      </c>
      <c r="I130" s="638"/>
      <c r="J130" s="638"/>
      <c r="K130" s="639"/>
      <c r="L130" s="637">
        <v>1</v>
      </c>
      <c r="M130" s="638"/>
      <c r="N130" s="638"/>
      <c r="O130" s="639"/>
      <c r="P130" s="637">
        <v>0</v>
      </c>
      <c r="Q130" s="638"/>
      <c r="R130" s="638"/>
      <c r="S130" s="639"/>
      <c r="T130" s="637">
        <v>2015</v>
      </c>
      <c r="U130" s="638"/>
      <c r="V130" s="638"/>
      <c r="W130" s="639"/>
      <c r="X130" s="637">
        <v>2015</v>
      </c>
      <c r="Y130" s="638"/>
      <c r="Z130" s="638"/>
      <c r="AA130" s="639"/>
      <c r="AB130" s="637">
        <v>28</v>
      </c>
      <c r="AC130" s="638"/>
      <c r="AD130" s="638"/>
      <c r="AE130" s="639"/>
      <c r="AF130" s="635"/>
      <c r="AG130" s="636"/>
      <c r="AH130" s="636"/>
      <c r="AI130" s="55"/>
      <c r="AJ130" s="55"/>
      <c r="AK130" s="55"/>
      <c r="AL130" s="55"/>
      <c r="AM130" s="55"/>
      <c r="AN130" s="55"/>
      <c r="AO130" s="55"/>
      <c r="AP130" s="55"/>
    </row>
    <row r="131" spans="1:42" ht="25.95" customHeight="1" thickBot="1" x14ac:dyDescent="0.3">
      <c r="A131" s="55"/>
      <c r="B131" s="399"/>
      <c r="C131" s="431" t="s">
        <v>308</v>
      </c>
      <c r="D131" s="431"/>
      <c r="E131" s="431"/>
      <c r="F131" s="431"/>
      <c r="G131" s="431"/>
      <c r="H131" s="637">
        <v>1</v>
      </c>
      <c r="I131" s="638"/>
      <c r="J131" s="638"/>
      <c r="K131" s="639"/>
      <c r="L131" s="637">
        <v>1</v>
      </c>
      <c r="M131" s="638"/>
      <c r="N131" s="638"/>
      <c r="O131" s="639"/>
      <c r="P131" s="637">
        <v>0</v>
      </c>
      <c r="Q131" s="638"/>
      <c r="R131" s="638"/>
      <c r="S131" s="639"/>
      <c r="T131" s="637">
        <v>2015</v>
      </c>
      <c r="U131" s="638"/>
      <c r="V131" s="638"/>
      <c r="W131" s="639"/>
      <c r="X131" s="637">
        <v>2015</v>
      </c>
      <c r="Y131" s="638"/>
      <c r="Z131" s="638"/>
      <c r="AA131" s="639"/>
      <c r="AB131" s="637">
        <v>38</v>
      </c>
      <c r="AC131" s="638"/>
      <c r="AD131" s="638"/>
      <c r="AE131" s="639"/>
      <c r="AF131" s="635"/>
      <c r="AG131" s="636"/>
      <c r="AH131" s="636"/>
      <c r="AI131" s="55"/>
      <c r="AJ131" s="55"/>
      <c r="AK131" s="55"/>
      <c r="AL131" s="55"/>
      <c r="AM131" s="55"/>
      <c r="AN131" s="55"/>
      <c r="AO131" s="55"/>
      <c r="AP131" s="55"/>
    </row>
    <row r="132" spans="1:42" ht="25.95" customHeight="1" thickBot="1" x14ac:dyDescent="0.3">
      <c r="A132" s="55"/>
      <c r="B132" s="399"/>
      <c r="C132" s="431" t="s">
        <v>314</v>
      </c>
      <c r="D132" s="431"/>
      <c r="E132" s="431"/>
      <c r="F132" s="431"/>
      <c r="G132" s="431"/>
      <c r="H132" s="637">
        <v>1</v>
      </c>
      <c r="I132" s="638"/>
      <c r="J132" s="638"/>
      <c r="K132" s="639"/>
      <c r="L132" s="637">
        <v>1</v>
      </c>
      <c r="M132" s="638"/>
      <c r="N132" s="638"/>
      <c r="O132" s="639"/>
      <c r="P132" s="637">
        <v>0</v>
      </c>
      <c r="Q132" s="638"/>
      <c r="R132" s="638"/>
      <c r="S132" s="639"/>
      <c r="T132" s="637">
        <v>2015</v>
      </c>
      <c r="U132" s="638"/>
      <c r="V132" s="638"/>
      <c r="W132" s="639"/>
      <c r="X132" s="637">
        <v>2015</v>
      </c>
      <c r="Y132" s="638"/>
      <c r="Z132" s="638"/>
      <c r="AA132" s="639"/>
      <c r="AB132" s="637">
        <v>53</v>
      </c>
      <c r="AC132" s="638"/>
      <c r="AD132" s="638"/>
      <c r="AE132" s="639"/>
      <c r="AF132" s="635"/>
      <c r="AG132" s="636"/>
      <c r="AH132" s="636"/>
      <c r="AI132" s="55"/>
      <c r="AJ132" s="55"/>
      <c r="AK132" s="55"/>
      <c r="AL132" s="55"/>
      <c r="AM132" s="55"/>
      <c r="AN132" s="55"/>
      <c r="AO132" s="55"/>
      <c r="AP132" s="55"/>
    </row>
    <row r="133" spans="1:42" ht="25.95" customHeight="1" thickBot="1" x14ac:dyDescent="0.3">
      <c r="A133" s="55"/>
      <c r="B133" s="399"/>
      <c r="C133" s="431" t="s">
        <v>315</v>
      </c>
      <c r="D133" s="431"/>
      <c r="E133" s="431"/>
      <c r="F133" s="431"/>
      <c r="G133" s="431"/>
      <c r="H133" s="637">
        <v>1</v>
      </c>
      <c r="I133" s="638"/>
      <c r="J133" s="638"/>
      <c r="K133" s="639"/>
      <c r="L133" s="637">
        <v>1</v>
      </c>
      <c r="M133" s="638"/>
      <c r="N133" s="638"/>
      <c r="O133" s="639"/>
      <c r="P133" s="637">
        <v>0</v>
      </c>
      <c r="Q133" s="638"/>
      <c r="R133" s="638"/>
      <c r="S133" s="639"/>
      <c r="T133" s="637">
        <v>2015</v>
      </c>
      <c r="U133" s="638"/>
      <c r="V133" s="638"/>
      <c r="W133" s="639"/>
      <c r="X133" s="637">
        <v>2015</v>
      </c>
      <c r="Y133" s="638"/>
      <c r="Z133" s="638"/>
      <c r="AA133" s="639"/>
      <c r="AB133" s="637">
        <v>54</v>
      </c>
      <c r="AC133" s="638"/>
      <c r="AD133" s="638"/>
      <c r="AE133" s="639"/>
      <c r="AF133" s="635"/>
      <c r="AG133" s="636"/>
      <c r="AH133" s="636"/>
      <c r="AI133" s="55"/>
      <c r="AJ133" s="55"/>
      <c r="AK133" s="55"/>
      <c r="AL133" s="55"/>
      <c r="AM133" s="55"/>
      <c r="AN133" s="55"/>
      <c r="AO133" s="55"/>
      <c r="AP133" s="55"/>
    </row>
    <row r="134" spans="1:42" ht="25.95" customHeight="1" thickBot="1" x14ac:dyDescent="0.3">
      <c r="A134" s="55"/>
      <c r="B134" s="399"/>
      <c r="C134" s="431" t="s">
        <v>316</v>
      </c>
      <c r="D134" s="431"/>
      <c r="E134" s="431"/>
      <c r="F134" s="431"/>
      <c r="G134" s="431"/>
      <c r="H134" s="637">
        <v>1</v>
      </c>
      <c r="I134" s="638"/>
      <c r="J134" s="638"/>
      <c r="K134" s="639"/>
      <c r="L134" s="637">
        <v>1</v>
      </c>
      <c r="M134" s="638"/>
      <c r="N134" s="638"/>
      <c r="O134" s="639"/>
      <c r="P134" s="637">
        <v>0</v>
      </c>
      <c r="Q134" s="638"/>
      <c r="R134" s="638"/>
      <c r="S134" s="639"/>
      <c r="T134" s="637">
        <v>2015</v>
      </c>
      <c r="U134" s="638"/>
      <c r="V134" s="638"/>
      <c r="W134" s="639"/>
      <c r="X134" s="637">
        <v>2015</v>
      </c>
      <c r="Y134" s="638"/>
      <c r="Z134" s="638"/>
      <c r="AA134" s="639"/>
      <c r="AB134" s="637">
        <v>55</v>
      </c>
      <c r="AC134" s="638"/>
      <c r="AD134" s="638"/>
      <c r="AE134" s="639"/>
      <c r="AF134" s="635"/>
      <c r="AG134" s="636"/>
      <c r="AH134" s="636"/>
      <c r="AI134" s="55"/>
      <c r="AJ134" s="55"/>
      <c r="AK134" s="55"/>
      <c r="AL134" s="55"/>
      <c r="AM134" s="55"/>
      <c r="AN134" s="55"/>
      <c r="AO134" s="55"/>
      <c r="AP134" s="55"/>
    </row>
    <row r="135" spans="1:42" ht="25.95" customHeight="1" thickBot="1" x14ac:dyDescent="0.3">
      <c r="A135" s="55"/>
      <c r="B135" s="399"/>
      <c r="C135" s="431" t="s">
        <v>309</v>
      </c>
      <c r="D135" s="431"/>
      <c r="E135" s="431"/>
      <c r="F135" s="431"/>
      <c r="G135" s="431"/>
      <c r="H135" s="637">
        <v>1</v>
      </c>
      <c r="I135" s="638"/>
      <c r="J135" s="638"/>
      <c r="K135" s="639"/>
      <c r="L135" s="637">
        <v>1</v>
      </c>
      <c r="M135" s="638"/>
      <c r="N135" s="638"/>
      <c r="O135" s="639"/>
      <c r="P135" s="637">
        <v>0</v>
      </c>
      <c r="Q135" s="638"/>
      <c r="R135" s="638"/>
      <c r="S135" s="639"/>
      <c r="T135" s="637">
        <v>2015</v>
      </c>
      <c r="U135" s="638"/>
      <c r="V135" s="638"/>
      <c r="W135" s="639"/>
      <c r="X135" s="637">
        <v>2015</v>
      </c>
      <c r="Y135" s="638"/>
      <c r="Z135" s="638"/>
      <c r="AA135" s="639"/>
      <c r="AB135" s="637">
        <v>41</v>
      </c>
      <c r="AC135" s="638"/>
      <c r="AD135" s="638"/>
      <c r="AE135" s="639"/>
      <c r="AF135" s="635"/>
      <c r="AG135" s="636"/>
      <c r="AH135" s="636"/>
      <c r="AI135" s="55"/>
      <c r="AJ135" s="55"/>
      <c r="AK135" s="55"/>
      <c r="AL135" s="55"/>
      <c r="AM135" s="55"/>
      <c r="AN135" s="55"/>
      <c r="AO135" s="55"/>
      <c r="AP135" s="55"/>
    </row>
    <row r="136" spans="1:42" ht="25.95" customHeight="1" thickBot="1" x14ac:dyDescent="0.3">
      <c r="A136" s="55"/>
      <c r="B136" s="399"/>
      <c r="C136" s="431" t="s">
        <v>317</v>
      </c>
      <c r="D136" s="431"/>
      <c r="E136" s="431"/>
      <c r="F136" s="431"/>
      <c r="G136" s="431"/>
      <c r="H136" s="637">
        <v>1</v>
      </c>
      <c r="I136" s="638"/>
      <c r="J136" s="638"/>
      <c r="K136" s="639"/>
      <c r="L136" s="637">
        <v>1</v>
      </c>
      <c r="M136" s="638"/>
      <c r="N136" s="638"/>
      <c r="O136" s="639"/>
      <c r="P136" s="637">
        <v>0</v>
      </c>
      <c r="Q136" s="638"/>
      <c r="R136" s="638"/>
      <c r="S136" s="639"/>
      <c r="T136" s="637">
        <v>2015</v>
      </c>
      <c r="U136" s="638"/>
      <c r="V136" s="638"/>
      <c r="W136" s="639"/>
      <c r="X136" s="637">
        <v>2015</v>
      </c>
      <c r="Y136" s="638"/>
      <c r="Z136" s="638"/>
      <c r="AA136" s="639"/>
      <c r="AB136" s="637">
        <v>56</v>
      </c>
      <c r="AC136" s="638"/>
      <c r="AD136" s="638"/>
      <c r="AE136" s="639"/>
      <c r="AF136" s="635"/>
      <c r="AG136" s="636"/>
      <c r="AH136" s="636"/>
      <c r="AI136" s="55"/>
      <c r="AJ136" s="55"/>
      <c r="AK136" s="55"/>
      <c r="AL136" s="55"/>
      <c r="AM136" s="55"/>
      <c r="AN136" s="55"/>
      <c r="AO136" s="55"/>
      <c r="AP136" s="55"/>
    </row>
    <row r="137" spans="1:42" ht="25.95" customHeight="1" thickBot="1" x14ac:dyDescent="0.3">
      <c r="A137" s="55"/>
      <c r="B137" s="399"/>
      <c r="C137" s="431" t="s">
        <v>319</v>
      </c>
      <c r="D137" s="431"/>
      <c r="E137" s="431"/>
      <c r="F137" s="431"/>
      <c r="G137" s="431"/>
      <c r="H137" s="637">
        <v>1</v>
      </c>
      <c r="I137" s="638"/>
      <c r="J137" s="638"/>
      <c r="K137" s="639"/>
      <c r="L137" s="637">
        <v>1</v>
      </c>
      <c r="M137" s="638"/>
      <c r="N137" s="638"/>
      <c r="O137" s="639"/>
      <c r="P137" s="637">
        <v>0</v>
      </c>
      <c r="Q137" s="638"/>
      <c r="R137" s="638"/>
      <c r="S137" s="639"/>
      <c r="T137" s="637">
        <v>2015</v>
      </c>
      <c r="U137" s="638"/>
      <c r="V137" s="638"/>
      <c r="W137" s="639"/>
      <c r="X137" s="637">
        <v>2015</v>
      </c>
      <c r="Y137" s="638"/>
      <c r="Z137" s="638"/>
      <c r="AA137" s="639"/>
      <c r="AB137" s="637">
        <v>58</v>
      </c>
      <c r="AC137" s="638"/>
      <c r="AD137" s="638"/>
      <c r="AE137" s="639"/>
      <c r="AF137" s="635"/>
      <c r="AG137" s="636"/>
      <c r="AH137" s="636"/>
      <c r="AI137" s="55"/>
      <c r="AJ137" s="55"/>
      <c r="AK137" s="55"/>
      <c r="AL137" s="55"/>
      <c r="AM137" s="55"/>
      <c r="AN137" s="55"/>
      <c r="AO137" s="55"/>
      <c r="AP137" s="55"/>
    </row>
    <row r="138" spans="1:42" ht="25.95" customHeight="1" thickBot="1" x14ac:dyDescent="0.3">
      <c r="A138" s="55"/>
      <c r="B138" s="399"/>
      <c r="C138" s="431" t="s">
        <v>297</v>
      </c>
      <c r="D138" s="431"/>
      <c r="E138" s="431"/>
      <c r="F138" s="431"/>
      <c r="G138" s="431"/>
      <c r="H138" s="637">
        <v>1</v>
      </c>
      <c r="I138" s="638"/>
      <c r="J138" s="638"/>
      <c r="K138" s="639"/>
      <c r="L138" s="637">
        <v>1</v>
      </c>
      <c r="M138" s="638"/>
      <c r="N138" s="638"/>
      <c r="O138" s="639"/>
      <c r="P138" s="637">
        <v>0</v>
      </c>
      <c r="Q138" s="638"/>
      <c r="R138" s="638"/>
      <c r="S138" s="639"/>
      <c r="T138" s="637">
        <v>2014</v>
      </c>
      <c r="U138" s="638"/>
      <c r="V138" s="638"/>
      <c r="W138" s="639"/>
      <c r="X138" s="637">
        <v>2014</v>
      </c>
      <c r="Y138" s="638"/>
      <c r="Z138" s="638"/>
      <c r="AA138" s="639"/>
      <c r="AB138" s="637">
        <v>33</v>
      </c>
      <c r="AC138" s="638"/>
      <c r="AD138" s="638"/>
      <c r="AE138" s="639"/>
      <c r="AF138" s="635"/>
      <c r="AG138" s="636"/>
      <c r="AH138" s="636"/>
      <c r="AI138" s="55"/>
      <c r="AJ138" s="55"/>
      <c r="AK138" s="55"/>
      <c r="AL138" s="55"/>
      <c r="AM138" s="55"/>
      <c r="AN138" s="55"/>
      <c r="AO138" s="55"/>
      <c r="AP138" s="55"/>
    </row>
    <row r="139" spans="1:42" ht="25.95" customHeight="1" thickBot="1" x14ac:dyDescent="0.3">
      <c r="A139" s="55"/>
      <c r="B139" s="399"/>
      <c r="C139" s="431" t="s">
        <v>296</v>
      </c>
      <c r="D139" s="431"/>
      <c r="E139" s="431"/>
      <c r="F139" s="431"/>
      <c r="G139" s="431"/>
      <c r="H139" s="637">
        <v>1</v>
      </c>
      <c r="I139" s="638"/>
      <c r="J139" s="638"/>
      <c r="K139" s="639"/>
      <c r="L139" s="637">
        <v>1</v>
      </c>
      <c r="M139" s="638"/>
      <c r="N139" s="638"/>
      <c r="O139" s="639"/>
      <c r="P139" s="637">
        <v>0</v>
      </c>
      <c r="Q139" s="638"/>
      <c r="R139" s="638"/>
      <c r="S139" s="639"/>
      <c r="T139" s="637">
        <v>2014</v>
      </c>
      <c r="U139" s="638"/>
      <c r="V139" s="638"/>
      <c r="W139" s="639"/>
      <c r="X139" s="637">
        <v>2014</v>
      </c>
      <c r="Y139" s="638"/>
      <c r="Z139" s="638"/>
      <c r="AA139" s="639"/>
      <c r="AB139" s="637">
        <v>32</v>
      </c>
      <c r="AC139" s="638"/>
      <c r="AD139" s="638"/>
      <c r="AE139" s="639"/>
      <c r="AF139" s="635"/>
      <c r="AG139" s="636"/>
      <c r="AH139" s="636"/>
      <c r="AI139" s="55"/>
      <c r="AJ139" s="55"/>
      <c r="AK139" s="55"/>
      <c r="AL139" s="55"/>
      <c r="AM139" s="55"/>
      <c r="AN139" s="55"/>
      <c r="AO139" s="55"/>
      <c r="AP139" s="55"/>
    </row>
    <row r="140" spans="1:42" ht="25.95" customHeight="1" thickBot="1" x14ac:dyDescent="0.3">
      <c r="A140" s="55"/>
      <c r="B140" s="399"/>
      <c r="C140" s="431" t="s">
        <v>295</v>
      </c>
      <c r="D140" s="431"/>
      <c r="E140" s="431"/>
      <c r="F140" s="431"/>
      <c r="G140" s="431"/>
      <c r="H140" s="637">
        <v>1</v>
      </c>
      <c r="I140" s="638"/>
      <c r="J140" s="638"/>
      <c r="K140" s="639"/>
      <c r="L140" s="637">
        <v>1</v>
      </c>
      <c r="M140" s="638"/>
      <c r="N140" s="638"/>
      <c r="O140" s="639"/>
      <c r="P140" s="637">
        <v>0</v>
      </c>
      <c r="Q140" s="638"/>
      <c r="R140" s="638"/>
      <c r="S140" s="639"/>
      <c r="T140" s="637">
        <v>2014</v>
      </c>
      <c r="U140" s="638"/>
      <c r="V140" s="638"/>
      <c r="W140" s="639"/>
      <c r="X140" s="637">
        <v>2014</v>
      </c>
      <c r="Y140" s="638"/>
      <c r="Z140" s="638"/>
      <c r="AA140" s="639"/>
      <c r="AB140" s="637">
        <v>23</v>
      </c>
      <c r="AC140" s="638"/>
      <c r="AD140" s="638"/>
      <c r="AE140" s="639"/>
      <c r="AF140" s="635"/>
      <c r="AG140" s="636"/>
      <c r="AH140" s="636"/>
      <c r="AI140" s="55"/>
      <c r="AJ140" s="55"/>
      <c r="AK140" s="55"/>
      <c r="AL140" s="55"/>
      <c r="AM140" s="55"/>
      <c r="AN140" s="55"/>
      <c r="AO140" s="55"/>
      <c r="AP140" s="55"/>
    </row>
    <row r="141" spans="1:42" ht="25.95" customHeight="1" thickBot="1" x14ac:dyDescent="0.3">
      <c r="A141" s="55"/>
      <c r="B141" s="399"/>
      <c r="C141" s="431" t="s">
        <v>290</v>
      </c>
      <c r="D141" s="431"/>
      <c r="E141" s="431"/>
      <c r="F141" s="431"/>
      <c r="G141" s="431"/>
      <c r="H141" s="637">
        <v>1</v>
      </c>
      <c r="I141" s="638"/>
      <c r="J141" s="638"/>
      <c r="K141" s="639"/>
      <c r="L141" s="637">
        <v>1</v>
      </c>
      <c r="M141" s="638"/>
      <c r="N141" s="638"/>
      <c r="O141" s="639"/>
      <c r="P141" s="637">
        <v>0</v>
      </c>
      <c r="Q141" s="638"/>
      <c r="R141" s="638"/>
      <c r="S141" s="639"/>
      <c r="T141" s="637">
        <v>2013</v>
      </c>
      <c r="U141" s="638"/>
      <c r="V141" s="638"/>
      <c r="W141" s="639"/>
      <c r="X141" s="637">
        <v>2013</v>
      </c>
      <c r="Y141" s="638"/>
      <c r="Z141" s="638"/>
      <c r="AA141" s="639"/>
      <c r="AB141" s="637">
        <v>33</v>
      </c>
      <c r="AC141" s="638"/>
      <c r="AD141" s="638"/>
      <c r="AE141" s="639"/>
      <c r="AF141" s="635"/>
      <c r="AG141" s="636"/>
      <c r="AH141" s="636"/>
      <c r="AI141" s="55"/>
      <c r="AJ141" s="55"/>
      <c r="AK141" s="55"/>
      <c r="AL141" s="55"/>
      <c r="AM141" s="55"/>
      <c r="AN141" s="55"/>
      <c r="AO141" s="55"/>
      <c r="AP141" s="55"/>
    </row>
    <row r="142" spans="1:42" ht="25.95" customHeight="1" thickBot="1" x14ac:dyDescent="0.3">
      <c r="A142" s="55"/>
      <c r="B142" s="399"/>
      <c r="C142" s="431" t="s">
        <v>288</v>
      </c>
      <c r="D142" s="431"/>
      <c r="E142" s="431"/>
      <c r="F142" s="431"/>
      <c r="G142" s="431"/>
      <c r="H142" s="637">
        <v>1</v>
      </c>
      <c r="I142" s="638"/>
      <c r="J142" s="638"/>
      <c r="K142" s="639"/>
      <c r="L142" s="637">
        <v>1</v>
      </c>
      <c r="M142" s="638"/>
      <c r="N142" s="638"/>
      <c r="O142" s="639"/>
      <c r="P142" s="637">
        <v>0</v>
      </c>
      <c r="Q142" s="638"/>
      <c r="R142" s="638"/>
      <c r="S142" s="639"/>
      <c r="T142" s="637">
        <v>2013</v>
      </c>
      <c r="U142" s="638"/>
      <c r="V142" s="638"/>
      <c r="W142" s="639"/>
      <c r="X142" s="637">
        <v>2013</v>
      </c>
      <c r="Y142" s="638"/>
      <c r="Z142" s="638"/>
      <c r="AA142" s="639"/>
      <c r="AB142" s="637">
        <v>30</v>
      </c>
      <c r="AC142" s="638"/>
      <c r="AD142" s="638"/>
      <c r="AE142" s="639"/>
      <c r="AF142" s="635"/>
      <c r="AG142" s="636"/>
      <c r="AH142" s="636"/>
      <c r="AI142" s="55"/>
      <c r="AJ142" s="55"/>
      <c r="AK142" s="55"/>
      <c r="AL142" s="55"/>
      <c r="AM142" s="55"/>
      <c r="AN142" s="55"/>
      <c r="AO142" s="55"/>
      <c r="AP142" s="55"/>
    </row>
    <row r="143" spans="1:42" ht="25.95" customHeight="1" thickBot="1" x14ac:dyDescent="0.3">
      <c r="A143" s="55"/>
      <c r="B143" s="399"/>
      <c r="C143" s="431" t="s">
        <v>289</v>
      </c>
      <c r="D143" s="431"/>
      <c r="E143" s="431"/>
      <c r="F143" s="431"/>
      <c r="G143" s="431"/>
      <c r="H143" s="637">
        <v>1</v>
      </c>
      <c r="I143" s="638"/>
      <c r="J143" s="638"/>
      <c r="K143" s="639"/>
      <c r="L143" s="637">
        <v>1</v>
      </c>
      <c r="M143" s="638"/>
      <c r="N143" s="638"/>
      <c r="O143" s="639"/>
      <c r="P143" s="637">
        <v>0</v>
      </c>
      <c r="Q143" s="638"/>
      <c r="R143" s="638"/>
      <c r="S143" s="639"/>
      <c r="T143" s="637">
        <v>2013</v>
      </c>
      <c r="U143" s="638"/>
      <c r="V143" s="638"/>
      <c r="W143" s="639"/>
      <c r="X143" s="637">
        <v>2013</v>
      </c>
      <c r="Y143" s="638"/>
      <c r="Z143" s="638"/>
      <c r="AA143" s="639"/>
      <c r="AB143" s="637">
        <v>31</v>
      </c>
      <c r="AC143" s="638"/>
      <c r="AD143" s="638"/>
      <c r="AE143" s="639"/>
      <c r="AF143" s="635"/>
      <c r="AG143" s="636"/>
      <c r="AH143" s="636"/>
      <c r="AI143" s="55"/>
      <c r="AJ143" s="55"/>
      <c r="AK143" s="55"/>
      <c r="AL143" s="55"/>
      <c r="AM143" s="55"/>
      <c r="AN143" s="55"/>
      <c r="AO143" s="55"/>
      <c r="AP143" s="55"/>
    </row>
    <row r="144" spans="1:42" ht="25.95" customHeight="1" thickBot="1" x14ac:dyDescent="0.3">
      <c r="A144" s="55"/>
      <c r="B144" s="399"/>
      <c r="C144" s="431" t="s">
        <v>284</v>
      </c>
      <c r="D144" s="431"/>
      <c r="E144" s="431"/>
      <c r="F144" s="431"/>
      <c r="G144" s="431"/>
      <c r="H144" s="637">
        <v>1</v>
      </c>
      <c r="I144" s="638"/>
      <c r="J144" s="638"/>
      <c r="K144" s="639"/>
      <c r="L144" s="637">
        <v>1</v>
      </c>
      <c r="M144" s="638"/>
      <c r="N144" s="638"/>
      <c r="O144" s="639"/>
      <c r="P144" s="637">
        <v>0</v>
      </c>
      <c r="Q144" s="638"/>
      <c r="R144" s="638"/>
      <c r="S144" s="639"/>
      <c r="T144" s="637">
        <v>2013</v>
      </c>
      <c r="U144" s="638"/>
      <c r="V144" s="638"/>
      <c r="W144" s="639"/>
      <c r="X144" s="637">
        <v>2013</v>
      </c>
      <c r="Y144" s="638"/>
      <c r="Z144" s="638"/>
      <c r="AA144" s="639"/>
      <c r="AB144" s="637">
        <v>23</v>
      </c>
      <c r="AC144" s="638"/>
      <c r="AD144" s="638"/>
      <c r="AE144" s="639"/>
      <c r="AF144" s="635"/>
      <c r="AG144" s="636"/>
      <c r="AH144" s="636"/>
      <c r="AI144" s="55"/>
      <c r="AJ144" s="55"/>
      <c r="AK144" s="55"/>
      <c r="AL144" s="55"/>
      <c r="AM144" s="55"/>
      <c r="AN144" s="55"/>
      <c r="AO144" s="55"/>
      <c r="AP144" s="55"/>
    </row>
    <row r="145" spans="1:42" ht="25.95" customHeight="1" thickBot="1" x14ac:dyDescent="0.3">
      <c r="A145" s="55"/>
      <c r="B145" s="399"/>
      <c r="C145" s="431" t="s">
        <v>283</v>
      </c>
      <c r="D145" s="431"/>
      <c r="E145" s="431"/>
      <c r="F145" s="431"/>
      <c r="G145" s="431"/>
      <c r="H145" s="637">
        <v>1</v>
      </c>
      <c r="I145" s="638"/>
      <c r="J145" s="638"/>
      <c r="K145" s="639"/>
      <c r="L145" s="637">
        <v>1</v>
      </c>
      <c r="M145" s="638"/>
      <c r="N145" s="638"/>
      <c r="O145" s="639"/>
      <c r="P145" s="637">
        <v>0</v>
      </c>
      <c r="Q145" s="638"/>
      <c r="R145" s="638"/>
      <c r="S145" s="639"/>
      <c r="T145" s="637">
        <v>2013</v>
      </c>
      <c r="U145" s="638"/>
      <c r="V145" s="638"/>
      <c r="W145" s="639"/>
      <c r="X145" s="637">
        <v>2013</v>
      </c>
      <c r="Y145" s="638"/>
      <c r="Z145" s="638"/>
      <c r="AA145" s="639"/>
      <c r="AB145" s="637">
        <v>16</v>
      </c>
      <c r="AC145" s="638"/>
      <c r="AD145" s="638"/>
      <c r="AE145" s="639"/>
      <c r="AF145" s="635"/>
      <c r="AG145" s="636"/>
      <c r="AH145" s="636"/>
      <c r="AI145" s="55"/>
      <c r="AJ145" s="55"/>
      <c r="AK145" s="55"/>
      <c r="AL145" s="55"/>
      <c r="AM145" s="55"/>
      <c r="AN145" s="55"/>
      <c r="AO145" s="55"/>
      <c r="AP145" s="55"/>
    </row>
    <row r="146" spans="1:42" ht="25.95" customHeight="1" thickBot="1" x14ac:dyDescent="0.3">
      <c r="A146" s="55"/>
      <c r="B146" s="399"/>
      <c r="C146" s="431" t="s">
        <v>285</v>
      </c>
      <c r="D146" s="431"/>
      <c r="E146" s="431"/>
      <c r="F146" s="431"/>
      <c r="G146" s="431"/>
      <c r="H146" s="637">
        <v>1</v>
      </c>
      <c r="I146" s="638"/>
      <c r="J146" s="638"/>
      <c r="K146" s="639"/>
      <c r="L146" s="637">
        <v>1</v>
      </c>
      <c r="M146" s="638"/>
      <c r="N146" s="638"/>
      <c r="O146" s="639"/>
      <c r="P146" s="637">
        <v>0</v>
      </c>
      <c r="Q146" s="638"/>
      <c r="R146" s="638"/>
      <c r="S146" s="639"/>
      <c r="T146" s="637">
        <v>2013</v>
      </c>
      <c r="U146" s="638"/>
      <c r="V146" s="638"/>
      <c r="W146" s="639"/>
      <c r="X146" s="637">
        <v>2013</v>
      </c>
      <c r="Y146" s="638"/>
      <c r="Z146" s="638"/>
      <c r="AA146" s="639"/>
      <c r="AB146" s="637">
        <v>25</v>
      </c>
      <c r="AC146" s="638"/>
      <c r="AD146" s="638"/>
      <c r="AE146" s="639"/>
      <c r="AF146" s="635"/>
      <c r="AG146" s="636"/>
      <c r="AH146" s="636"/>
      <c r="AI146" s="55"/>
      <c r="AJ146" s="55"/>
      <c r="AK146" s="55"/>
      <c r="AL146" s="55"/>
      <c r="AM146" s="55"/>
      <c r="AN146" s="55"/>
      <c r="AO146" s="55"/>
      <c r="AP146" s="55"/>
    </row>
    <row r="147" spans="1:42" ht="25.95" customHeight="1" thickBot="1" x14ac:dyDescent="0.3">
      <c r="A147" s="55"/>
      <c r="B147" s="399"/>
      <c r="C147" s="431" t="s">
        <v>291</v>
      </c>
      <c r="D147" s="431"/>
      <c r="E147" s="431"/>
      <c r="F147" s="431"/>
      <c r="G147" s="431"/>
      <c r="H147" s="637">
        <v>1</v>
      </c>
      <c r="I147" s="638"/>
      <c r="J147" s="638"/>
      <c r="K147" s="639"/>
      <c r="L147" s="637">
        <v>1</v>
      </c>
      <c r="M147" s="638"/>
      <c r="N147" s="638"/>
      <c r="O147" s="639"/>
      <c r="P147" s="637">
        <v>0</v>
      </c>
      <c r="Q147" s="638"/>
      <c r="R147" s="638"/>
      <c r="S147" s="639"/>
      <c r="T147" s="637">
        <v>2013</v>
      </c>
      <c r="U147" s="638"/>
      <c r="V147" s="638"/>
      <c r="W147" s="639"/>
      <c r="X147" s="637">
        <v>2013</v>
      </c>
      <c r="Y147" s="638"/>
      <c r="Z147" s="638"/>
      <c r="AA147" s="639"/>
      <c r="AB147" s="637">
        <v>35</v>
      </c>
      <c r="AC147" s="638"/>
      <c r="AD147" s="638"/>
      <c r="AE147" s="639"/>
      <c r="AF147" s="635"/>
      <c r="AG147" s="636"/>
      <c r="AH147" s="636"/>
      <c r="AI147" s="55"/>
      <c r="AJ147" s="55"/>
      <c r="AK147" s="55"/>
      <c r="AL147" s="55"/>
      <c r="AM147" s="55"/>
      <c r="AN147" s="55"/>
      <c r="AO147" s="55"/>
      <c r="AP147" s="55"/>
    </row>
    <row r="148" spans="1:42" ht="25.95" customHeight="1" thickBot="1" x14ac:dyDescent="0.3">
      <c r="A148" s="55"/>
      <c r="B148" s="399"/>
      <c r="C148" s="431" t="s">
        <v>278</v>
      </c>
      <c r="D148" s="431"/>
      <c r="E148" s="431"/>
      <c r="F148" s="431"/>
      <c r="G148" s="431"/>
      <c r="H148" s="637">
        <v>1</v>
      </c>
      <c r="I148" s="638"/>
      <c r="J148" s="638"/>
      <c r="K148" s="639"/>
      <c r="L148" s="637">
        <v>1</v>
      </c>
      <c r="M148" s="638"/>
      <c r="N148" s="638"/>
      <c r="O148" s="639"/>
      <c r="P148" s="637">
        <v>0</v>
      </c>
      <c r="Q148" s="638"/>
      <c r="R148" s="638"/>
      <c r="S148" s="639"/>
      <c r="T148" s="637">
        <v>2012</v>
      </c>
      <c r="U148" s="638"/>
      <c r="V148" s="638"/>
      <c r="W148" s="639"/>
      <c r="X148" s="637">
        <v>2012</v>
      </c>
      <c r="Y148" s="638"/>
      <c r="Z148" s="638"/>
      <c r="AA148" s="639"/>
      <c r="AB148" s="637">
        <v>31</v>
      </c>
      <c r="AC148" s="638"/>
      <c r="AD148" s="638"/>
      <c r="AE148" s="639"/>
      <c r="AF148" s="635"/>
      <c r="AG148" s="636"/>
      <c r="AH148" s="636"/>
      <c r="AI148" s="55"/>
      <c r="AJ148" s="55"/>
      <c r="AK148" s="55"/>
      <c r="AL148" s="55"/>
      <c r="AM148" s="55"/>
      <c r="AN148" s="55"/>
      <c r="AO148" s="55"/>
      <c r="AP148" s="55"/>
    </row>
    <row r="149" spans="1:42" ht="25.95" customHeight="1" thickBot="1" x14ac:dyDescent="0.3">
      <c r="A149" s="55"/>
      <c r="B149" s="399"/>
      <c r="C149" s="431" t="s">
        <v>276</v>
      </c>
      <c r="D149" s="431"/>
      <c r="E149" s="431"/>
      <c r="F149" s="431"/>
      <c r="G149" s="431"/>
      <c r="H149" s="637">
        <v>1</v>
      </c>
      <c r="I149" s="638"/>
      <c r="J149" s="638"/>
      <c r="K149" s="639"/>
      <c r="L149" s="637">
        <v>1</v>
      </c>
      <c r="M149" s="638"/>
      <c r="N149" s="638"/>
      <c r="O149" s="639"/>
      <c r="P149" s="637">
        <v>0</v>
      </c>
      <c r="Q149" s="638"/>
      <c r="R149" s="638"/>
      <c r="S149" s="639"/>
      <c r="T149" s="637">
        <v>2012</v>
      </c>
      <c r="U149" s="638"/>
      <c r="V149" s="638"/>
      <c r="W149" s="639"/>
      <c r="X149" s="637">
        <v>2012</v>
      </c>
      <c r="Y149" s="638"/>
      <c r="Z149" s="638"/>
      <c r="AA149" s="639"/>
      <c r="AB149" s="637">
        <v>24</v>
      </c>
      <c r="AC149" s="638"/>
      <c r="AD149" s="638"/>
      <c r="AE149" s="639"/>
      <c r="AF149" s="635"/>
      <c r="AG149" s="636"/>
      <c r="AH149" s="636"/>
      <c r="AI149" s="55"/>
      <c r="AJ149" s="55"/>
      <c r="AK149" s="55"/>
      <c r="AL149" s="55"/>
      <c r="AM149" s="55"/>
      <c r="AN149" s="55"/>
      <c r="AO149" s="55"/>
      <c r="AP149" s="55"/>
    </row>
    <row r="150" spans="1:42" ht="25.95" customHeight="1" thickBot="1" x14ac:dyDescent="0.3">
      <c r="A150" s="55"/>
      <c r="B150" s="399"/>
      <c r="C150" s="431" t="s">
        <v>279</v>
      </c>
      <c r="D150" s="431"/>
      <c r="E150" s="431"/>
      <c r="F150" s="431"/>
      <c r="G150" s="431"/>
      <c r="H150" s="637">
        <v>1</v>
      </c>
      <c r="I150" s="638"/>
      <c r="J150" s="638"/>
      <c r="K150" s="639"/>
      <c r="L150" s="637">
        <v>1</v>
      </c>
      <c r="M150" s="638"/>
      <c r="N150" s="638"/>
      <c r="O150" s="639"/>
      <c r="P150" s="637">
        <v>0</v>
      </c>
      <c r="Q150" s="638"/>
      <c r="R150" s="638"/>
      <c r="S150" s="639"/>
      <c r="T150" s="637">
        <v>2012</v>
      </c>
      <c r="U150" s="638"/>
      <c r="V150" s="638"/>
      <c r="W150" s="639"/>
      <c r="X150" s="637">
        <v>2012</v>
      </c>
      <c r="Y150" s="638"/>
      <c r="Z150" s="638"/>
      <c r="AA150" s="639"/>
      <c r="AB150" s="637">
        <v>32</v>
      </c>
      <c r="AC150" s="638"/>
      <c r="AD150" s="638"/>
      <c r="AE150" s="639"/>
      <c r="AF150" s="635"/>
      <c r="AG150" s="636"/>
      <c r="AH150" s="636"/>
      <c r="AI150" s="55"/>
      <c r="AJ150" s="55"/>
      <c r="AK150" s="55"/>
      <c r="AL150" s="55"/>
      <c r="AM150" s="55"/>
      <c r="AN150" s="55"/>
      <c r="AO150" s="55"/>
      <c r="AP150" s="55"/>
    </row>
    <row r="151" spans="1:42" ht="25.95" customHeight="1" thickBot="1" x14ac:dyDescent="0.3">
      <c r="A151" s="55"/>
      <c r="B151" s="399"/>
      <c r="C151" s="431" t="s">
        <v>272</v>
      </c>
      <c r="D151" s="431"/>
      <c r="E151" s="431"/>
      <c r="F151" s="431"/>
      <c r="G151" s="431"/>
      <c r="H151" s="637">
        <v>1</v>
      </c>
      <c r="I151" s="638"/>
      <c r="J151" s="638"/>
      <c r="K151" s="639"/>
      <c r="L151" s="637">
        <v>1</v>
      </c>
      <c r="M151" s="638"/>
      <c r="N151" s="638"/>
      <c r="O151" s="639"/>
      <c r="P151" s="637">
        <v>0</v>
      </c>
      <c r="Q151" s="638"/>
      <c r="R151" s="638"/>
      <c r="S151" s="639"/>
      <c r="T151" s="637">
        <v>2011</v>
      </c>
      <c r="U151" s="638"/>
      <c r="V151" s="638"/>
      <c r="W151" s="639"/>
      <c r="X151" s="637">
        <v>2011</v>
      </c>
      <c r="Y151" s="638"/>
      <c r="Z151" s="638"/>
      <c r="AA151" s="639"/>
      <c r="AB151" s="637">
        <v>18</v>
      </c>
      <c r="AC151" s="638"/>
      <c r="AD151" s="638"/>
      <c r="AE151" s="639"/>
      <c r="AF151" s="635"/>
      <c r="AG151" s="636"/>
      <c r="AH151" s="636"/>
      <c r="AI151" s="55"/>
      <c r="AJ151" s="55"/>
      <c r="AK151" s="55"/>
      <c r="AL151" s="55"/>
      <c r="AM151" s="55"/>
      <c r="AN151" s="55"/>
      <c r="AO151" s="55"/>
      <c r="AP151" s="55"/>
    </row>
    <row r="152" spans="1:42" ht="25.95" customHeight="1" thickBot="1" x14ac:dyDescent="0.3">
      <c r="A152" s="55"/>
      <c r="B152" s="399"/>
      <c r="C152" s="431" t="s">
        <v>268</v>
      </c>
      <c r="D152" s="431"/>
      <c r="E152" s="431"/>
      <c r="F152" s="431"/>
      <c r="G152" s="431"/>
      <c r="H152" s="637">
        <v>1</v>
      </c>
      <c r="I152" s="638"/>
      <c r="J152" s="638"/>
      <c r="K152" s="639"/>
      <c r="L152" s="637">
        <v>1</v>
      </c>
      <c r="M152" s="638"/>
      <c r="N152" s="638"/>
      <c r="O152" s="639"/>
      <c r="P152" s="637">
        <v>0</v>
      </c>
      <c r="Q152" s="638"/>
      <c r="R152" s="638"/>
      <c r="S152" s="639"/>
      <c r="T152" s="637">
        <v>2011</v>
      </c>
      <c r="U152" s="638"/>
      <c r="V152" s="638"/>
      <c r="W152" s="639"/>
      <c r="X152" s="637">
        <v>2011</v>
      </c>
      <c r="Y152" s="638"/>
      <c r="Z152" s="638"/>
      <c r="AA152" s="639"/>
      <c r="AB152" s="637">
        <v>11</v>
      </c>
      <c r="AC152" s="638"/>
      <c r="AD152" s="638"/>
      <c r="AE152" s="639"/>
      <c r="AF152" s="635"/>
      <c r="AG152" s="636"/>
      <c r="AH152" s="636"/>
      <c r="AI152" s="55"/>
      <c r="AJ152" s="55"/>
      <c r="AK152" s="55"/>
      <c r="AL152" s="55"/>
      <c r="AM152" s="55"/>
      <c r="AN152" s="55"/>
      <c r="AO152" s="55"/>
      <c r="AP152" s="55"/>
    </row>
    <row r="153" spans="1:42" ht="25.95" customHeight="1" thickBot="1" x14ac:dyDescent="0.3">
      <c r="A153" s="55"/>
      <c r="B153" s="399"/>
      <c r="C153" s="431" t="s">
        <v>271</v>
      </c>
      <c r="D153" s="431"/>
      <c r="E153" s="431"/>
      <c r="F153" s="431"/>
      <c r="G153" s="431"/>
      <c r="H153" s="637">
        <v>1</v>
      </c>
      <c r="I153" s="638"/>
      <c r="J153" s="638"/>
      <c r="K153" s="639"/>
      <c r="L153" s="637">
        <v>1</v>
      </c>
      <c r="M153" s="638"/>
      <c r="N153" s="638"/>
      <c r="O153" s="639"/>
      <c r="P153" s="637">
        <v>0</v>
      </c>
      <c r="Q153" s="638"/>
      <c r="R153" s="638"/>
      <c r="S153" s="639"/>
      <c r="T153" s="637">
        <v>2011</v>
      </c>
      <c r="U153" s="638"/>
      <c r="V153" s="638"/>
      <c r="W153" s="639"/>
      <c r="X153" s="637">
        <v>2011</v>
      </c>
      <c r="Y153" s="638"/>
      <c r="Z153" s="638"/>
      <c r="AA153" s="639"/>
      <c r="AB153" s="637">
        <v>16</v>
      </c>
      <c r="AC153" s="638"/>
      <c r="AD153" s="638"/>
      <c r="AE153" s="639"/>
      <c r="AF153" s="635"/>
      <c r="AG153" s="636"/>
      <c r="AH153" s="636"/>
      <c r="AI153" s="55"/>
      <c r="AJ153" s="55"/>
      <c r="AK153" s="55"/>
      <c r="AL153" s="55"/>
      <c r="AM153" s="55"/>
      <c r="AN153" s="55"/>
      <c r="AO153" s="55"/>
      <c r="AP153" s="55"/>
    </row>
    <row r="154" spans="1:42" ht="25.95" customHeight="1" thickBot="1" x14ac:dyDescent="0.3">
      <c r="A154" s="55"/>
      <c r="B154" s="399"/>
      <c r="C154" s="431" t="s">
        <v>263</v>
      </c>
      <c r="D154" s="431"/>
      <c r="E154" s="431"/>
      <c r="F154" s="431"/>
      <c r="G154" s="431"/>
      <c r="H154" s="637">
        <v>1</v>
      </c>
      <c r="I154" s="638"/>
      <c r="J154" s="638"/>
      <c r="K154" s="639"/>
      <c r="L154" s="637">
        <v>1</v>
      </c>
      <c r="M154" s="638"/>
      <c r="N154" s="638"/>
      <c r="O154" s="639"/>
      <c r="P154" s="637">
        <v>0</v>
      </c>
      <c r="Q154" s="638"/>
      <c r="R154" s="638"/>
      <c r="S154" s="639"/>
      <c r="T154" s="637">
        <v>2010</v>
      </c>
      <c r="U154" s="638"/>
      <c r="V154" s="638"/>
      <c r="W154" s="639"/>
      <c r="X154" s="637">
        <v>2010</v>
      </c>
      <c r="Y154" s="638"/>
      <c r="Z154" s="638"/>
      <c r="AA154" s="639"/>
      <c r="AB154" s="637">
        <v>32</v>
      </c>
      <c r="AC154" s="638"/>
      <c r="AD154" s="638"/>
      <c r="AE154" s="639"/>
      <c r="AF154" s="635"/>
      <c r="AG154" s="636"/>
      <c r="AH154" s="636"/>
      <c r="AI154" s="55"/>
      <c r="AJ154" s="55"/>
      <c r="AK154" s="55"/>
      <c r="AL154" s="55"/>
      <c r="AM154" s="55"/>
      <c r="AN154" s="55"/>
      <c r="AO154" s="55"/>
      <c r="AP154" s="55"/>
    </row>
    <row r="155" spans="1:42" ht="25.95" customHeight="1" thickBot="1" x14ac:dyDescent="0.3">
      <c r="A155" s="55"/>
      <c r="B155" s="399"/>
      <c r="C155" s="431" t="s">
        <v>258</v>
      </c>
      <c r="D155" s="431"/>
      <c r="E155" s="431"/>
      <c r="F155" s="431"/>
      <c r="G155" s="431"/>
      <c r="H155" s="637">
        <v>1</v>
      </c>
      <c r="I155" s="638"/>
      <c r="J155" s="638"/>
      <c r="K155" s="639"/>
      <c r="L155" s="637">
        <v>1</v>
      </c>
      <c r="M155" s="638"/>
      <c r="N155" s="638"/>
      <c r="O155" s="639"/>
      <c r="P155" s="637">
        <v>0</v>
      </c>
      <c r="Q155" s="638"/>
      <c r="R155" s="638"/>
      <c r="S155" s="639"/>
      <c r="T155" s="637">
        <v>2010</v>
      </c>
      <c r="U155" s="638"/>
      <c r="V155" s="638"/>
      <c r="W155" s="639"/>
      <c r="X155" s="637">
        <v>2010</v>
      </c>
      <c r="Y155" s="638"/>
      <c r="Z155" s="638"/>
      <c r="AA155" s="639"/>
      <c r="AB155" s="637">
        <v>26</v>
      </c>
      <c r="AC155" s="638"/>
      <c r="AD155" s="638"/>
      <c r="AE155" s="639"/>
      <c r="AF155" s="635"/>
      <c r="AG155" s="636"/>
      <c r="AH155" s="636"/>
      <c r="AI155" s="55"/>
      <c r="AJ155" s="55"/>
      <c r="AK155" s="55"/>
      <c r="AL155" s="55"/>
      <c r="AM155" s="55"/>
      <c r="AN155" s="55"/>
      <c r="AO155" s="55"/>
      <c r="AP155" s="55"/>
    </row>
    <row r="156" spans="1:42" ht="25.95" customHeight="1" thickBot="1" x14ac:dyDescent="0.3">
      <c r="A156" s="55"/>
      <c r="B156" s="399"/>
      <c r="C156" s="431" t="s">
        <v>262</v>
      </c>
      <c r="D156" s="431"/>
      <c r="E156" s="431"/>
      <c r="F156" s="431"/>
      <c r="G156" s="431"/>
      <c r="H156" s="637">
        <v>1</v>
      </c>
      <c r="I156" s="638"/>
      <c r="J156" s="638"/>
      <c r="K156" s="639"/>
      <c r="L156" s="637">
        <v>1</v>
      </c>
      <c r="M156" s="638"/>
      <c r="N156" s="638"/>
      <c r="O156" s="639"/>
      <c r="P156" s="637">
        <v>0</v>
      </c>
      <c r="Q156" s="638"/>
      <c r="R156" s="638"/>
      <c r="S156" s="639"/>
      <c r="T156" s="637">
        <v>2010</v>
      </c>
      <c r="U156" s="638"/>
      <c r="V156" s="638"/>
      <c r="W156" s="639"/>
      <c r="X156" s="637">
        <v>2010</v>
      </c>
      <c r="Y156" s="638"/>
      <c r="Z156" s="638"/>
      <c r="AA156" s="639"/>
      <c r="AB156" s="637">
        <v>31</v>
      </c>
      <c r="AC156" s="638"/>
      <c r="AD156" s="638"/>
      <c r="AE156" s="639"/>
      <c r="AF156" s="635"/>
      <c r="AG156" s="636"/>
      <c r="AH156" s="636"/>
      <c r="AI156" s="55"/>
      <c r="AJ156" s="55"/>
      <c r="AK156" s="55"/>
      <c r="AL156" s="55"/>
      <c r="AM156" s="55"/>
      <c r="AN156" s="55"/>
      <c r="AO156" s="55"/>
      <c r="AP156" s="55"/>
    </row>
    <row r="157" spans="1:42" ht="25.95" customHeight="1" thickBot="1" x14ac:dyDescent="0.3">
      <c r="A157" s="55"/>
      <c r="B157" s="399"/>
      <c r="C157" s="431" t="s">
        <v>255</v>
      </c>
      <c r="D157" s="431"/>
      <c r="E157" s="431"/>
      <c r="F157" s="431"/>
      <c r="G157" s="431"/>
      <c r="H157" s="637">
        <v>1</v>
      </c>
      <c r="I157" s="638"/>
      <c r="J157" s="638"/>
      <c r="K157" s="639"/>
      <c r="L157" s="637">
        <v>1</v>
      </c>
      <c r="M157" s="638"/>
      <c r="N157" s="638"/>
      <c r="O157" s="639"/>
      <c r="P157" s="637">
        <v>0</v>
      </c>
      <c r="Q157" s="638"/>
      <c r="R157" s="638"/>
      <c r="S157" s="639"/>
      <c r="T157" s="637">
        <v>2010</v>
      </c>
      <c r="U157" s="638"/>
      <c r="V157" s="638"/>
      <c r="W157" s="639"/>
      <c r="X157" s="637">
        <v>2010</v>
      </c>
      <c r="Y157" s="638"/>
      <c r="Z157" s="638"/>
      <c r="AA157" s="639"/>
      <c r="AB157" s="637">
        <v>19</v>
      </c>
      <c r="AC157" s="638"/>
      <c r="AD157" s="638"/>
      <c r="AE157" s="639"/>
      <c r="AF157" s="635"/>
      <c r="AG157" s="636"/>
      <c r="AH157" s="636"/>
      <c r="AI157" s="55"/>
      <c r="AJ157" s="55"/>
      <c r="AK157" s="55"/>
      <c r="AL157" s="55"/>
      <c r="AM157" s="55"/>
      <c r="AN157" s="55"/>
      <c r="AO157" s="55"/>
      <c r="AP157" s="55"/>
    </row>
    <row r="158" spans="1:42" ht="25.95" customHeight="1" thickBot="1" x14ac:dyDescent="0.3">
      <c r="A158" s="55"/>
      <c r="B158" s="399"/>
      <c r="C158" s="431" t="s">
        <v>256</v>
      </c>
      <c r="D158" s="431"/>
      <c r="E158" s="431"/>
      <c r="F158" s="431"/>
      <c r="G158" s="431"/>
      <c r="H158" s="637">
        <v>1</v>
      </c>
      <c r="I158" s="638"/>
      <c r="J158" s="638"/>
      <c r="K158" s="639"/>
      <c r="L158" s="637">
        <v>1</v>
      </c>
      <c r="M158" s="638"/>
      <c r="N158" s="638"/>
      <c r="O158" s="639"/>
      <c r="P158" s="637">
        <v>0</v>
      </c>
      <c r="Q158" s="638"/>
      <c r="R158" s="638"/>
      <c r="S158" s="639"/>
      <c r="T158" s="637">
        <v>2010</v>
      </c>
      <c r="U158" s="638"/>
      <c r="V158" s="638"/>
      <c r="W158" s="639"/>
      <c r="X158" s="637">
        <v>2010</v>
      </c>
      <c r="Y158" s="638"/>
      <c r="Z158" s="638"/>
      <c r="AA158" s="639"/>
      <c r="AB158" s="637">
        <v>20</v>
      </c>
      <c r="AC158" s="638"/>
      <c r="AD158" s="638"/>
      <c r="AE158" s="639"/>
      <c r="AF158" s="635"/>
      <c r="AG158" s="636"/>
      <c r="AH158" s="636"/>
      <c r="AI158" s="55"/>
      <c r="AJ158" s="55"/>
      <c r="AK158" s="55"/>
      <c r="AL158" s="55"/>
      <c r="AM158" s="55"/>
      <c r="AN158" s="55"/>
      <c r="AO158" s="55"/>
      <c r="AP158" s="55"/>
    </row>
    <row r="159" spans="1:42" ht="25.95" customHeight="1" thickBot="1" x14ac:dyDescent="0.3">
      <c r="A159" s="55"/>
      <c r="B159" s="399"/>
      <c r="C159" s="431" t="s">
        <v>257</v>
      </c>
      <c r="D159" s="431"/>
      <c r="E159" s="431"/>
      <c r="F159" s="431"/>
      <c r="G159" s="431"/>
      <c r="H159" s="637">
        <v>1</v>
      </c>
      <c r="I159" s="638"/>
      <c r="J159" s="638"/>
      <c r="K159" s="639"/>
      <c r="L159" s="637">
        <v>1</v>
      </c>
      <c r="M159" s="638"/>
      <c r="N159" s="638"/>
      <c r="O159" s="639"/>
      <c r="P159" s="637">
        <v>0</v>
      </c>
      <c r="Q159" s="638"/>
      <c r="R159" s="638"/>
      <c r="S159" s="639"/>
      <c r="T159" s="637">
        <v>2010</v>
      </c>
      <c r="U159" s="638"/>
      <c r="V159" s="638"/>
      <c r="W159" s="639"/>
      <c r="X159" s="637">
        <v>2010</v>
      </c>
      <c r="Y159" s="638"/>
      <c r="Z159" s="638"/>
      <c r="AA159" s="639"/>
      <c r="AB159" s="637">
        <v>24</v>
      </c>
      <c r="AC159" s="638"/>
      <c r="AD159" s="638"/>
      <c r="AE159" s="639"/>
      <c r="AF159" s="635"/>
      <c r="AG159" s="636"/>
      <c r="AH159" s="636"/>
      <c r="AI159" s="55"/>
      <c r="AJ159" s="55"/>
      <c r="AK159" s="55"/>
      <c r="AL159" s="55"/>
      <c r="AM159" s="55"/>
      <c r="AN159" s="55"/>
      <c r="AO159" s="55"/>
      <c r="AP159" s="55"/>
    </row>
    <row r="160" spans="1:42" ht="25.95" customHeight="1" thickBot="1" x14ac:dyDescent="0.3">
      <c r="A160" s="55"/>
      <c r="B160" s="399"/>
      <c r="C160" s="431" t="s">
        <v>260</v>
      </c>
      <c r="D160" s="431"/>
      <c r="E160" s="431"/>
      <c r="F160" s="431"/>
      <c r="G160" s="431"/>
      <c r="H160" s="637">
        <v>1</v>
      </c>
      <c r="I160" s="638"/>
      <c r="J160" s="638"/>
      <c r="K160" s="639"/>
      <c r="L160" s="637">
        <v>1</v>
      </c>
      <c r="M160" s="638"/>
      <c r="N160" s="638"/>
      <c r="O160" s="639"/>
      <c r="P160" s="637">
        <v>0</v>
      </c>
      <c r="Q160" s="638"/>
      <c r="R160" s="638"/>
      <c r="S160" s="639"/>
      <c r="T160" s="637">
        <v>2010</v>
      </c>
      <c r="U160" s="638"/>
      <c r="V160" s="638"/>
      <c r="W160" s="639"/>
      <c r="X160" s="637">
        <v>2010</v>
      </c>
      <c r="Y160" s="638"/>
      <c r="Z160" s="638"/>
      <c r="AA160" s="639"/>
      <c r="AB160" s="637">
        <v>29</v>
      </c>
      <c r="AC160" s="638"/>
      <c r="AD160" s="638"/>
      <c r="AE160" s="639"/>
      <c r="AF160" s="635"/>
      <c r="AG160" s="636"/>
      <c r="AH160" s="636"/>
      <c r="AI160" s="55"/>
      <c r="AJ160" s="55"/>
      <c r="AK160" s="55"/>
      <c r="AL160" s="55"/>
      <c r="AM160" s="55"/>
      <c r="AN160" s="55"/>
      <c r="AO160" s="55"/>
      <c r="AP160" s="55"/>
    </row>
    <row r="161" spans="1:42" ht="25.95" customHeight="1" thickBot="1" x14ac:dyDescent="0.3">
      <c r="A161" s="55"/>
      <c r="B161" s="399"/>
      <c r="C161" s="431" t="s">
        <v>232</v>
      </c>
      <c r="D161" s="431"/>
      <c r="E161" s="431"/>
      <c r="F161" s="431"/>
      <c r="G161" s="431"/>
      <c r="H161" s="637">
        <v>1</v>
      </c>
      <c r="I161" s="638"/>
      <c r="J161" s="638"/>
      <c r="K161" s="639"/>
      <c r="L161" s="637">
        <v>1</v>
      </c>
      <c r="M161" s="638"/>
      <c r="N161" s="638"/>
      <c r="O161" s="639"/>
      <c r="P161" s="637">
        <v>0</v>
      </c>
      <c r="Q161" s="638"/>
      <c r="R161" s="638"/>
      <c r="S161" s="639"/>
      <c r="T161" s="637">
        <v>2009</v>
      </c>
      <c r="U161" s="638"/>
      <c r="V161" s="638"/>
      <c r="W161" s="639"/>
      <c r="X161" s="637">
        <v>2009</v>
      </c>
      <c r="Y161" s="638"/>
      <c r="Z161" s="638"/>
      <c r="AA161" s="639"/>
      <c r="AB161" s="637">
        <v>11</v>
      </c>
      <c r="AC161" s="638"/>
      <c r="AD161" s="638"/>
      <c r="AE161" s="639"/>
      <c r="AF161" s="635"/>
      <c r="AG161" s="636"/>
      <c r="AH161" s="636"/>
      <c r="AI161" s="55"/>
      <c r="AJ161" s="55"/>
      <c r="AK161" s="55"/>
      <c r="AL161" s="55"/>
      <c r="AM161" s="55"/>
      <c r="AN161" s="55"/>
      <c r="AO161" s="55"/>
      <c r="AP161" s="55"/>
    </row>
    <row r="162" spans="1:42" ht="25.95" customHeight="1" thickBot="1" x14ac:dyDescent="0.3">
      <c r="A162" s="55"/>
      <c r="B162" s="399"/>
      <c r="C162" s="431" t="s">
        <v>234</v>
      </c>
      <c r="D162" s="431"/>
      <c r="E162" s="431"/>
      <c r="F162" s="431"/>
      <c r="G162" s="431"/>
      <c r="H162" s="637">
        <v>1</v>
      </c>
      <c r="I162" s="638"/>
      <c r="J162" s="638"/>
      <c r="K162" s="639"/>
      <c r="L162" s="637">
        <v>1</v>
      </c>
      <c r="M162" s="638"/>
      <c r="N162" s="638"/>
      <c r="O162" s="639"/>
      <c r="P162" s="637">
        <v>0</v>
      </c>
      <c r="Q162" s="638"/>
      <c r="R162" s="638"/>
      <c r="S162" s="639"/>
      <c r="T162" s="637">
        <v>2009</v>
      </c>
      <c r="U162" s="638"/>
      <c r="V162" s="638"/>
      <c r="W162" s="639"/>
      <c r="X162" s="637">
        <v>2009</v>
      </c>
      <c r="Y162" s="638"/>
      <c r="Z162" s="638"/>
      <c r="AA162" s="639"/>
      <c r="AB162" s="637">
        <v>24</v>
      </c>
      <c r="AC162" s="638"/>
      <c r="AD162" s="638"/>
      <c r="AE162" s="639"/>
      <c r="AF162" s="635"/>
      <c r="AG162" s="636"/>
      <c r="AH162" s="636"/>
      <c r="AI162" s="55"/>
      <c r="AJ162" s="55"/>
      <c r="AK162" s="55"/>
      <c r="AL162" s="55"/>
      <c r="AM162" s="55"/>
      <c r="AN162" s="55"/>
      <c r="AO162" s="55"/>
      <c r="AP162" s="55"/>
    </row>
    <row r="163" spans="1:42" ht="25.95" customHeight="1" thickBot="1" x14ac:dyDescent="0.3">
      <c r="A163" s="55"/>
      <c r="B163" s="399"/>
      <c r="C163" s="431" t="s">
        <v>243</v>
      </c>
      <c r="D163" s="431"/>
      <c r="E163" s="431"/>
      <c r="F163" s="431"/>
      <c r="G163" s="431"/>
      <c r="H163" s="637">
        <v>1</v>
      </c>
      <c r="I163" s="638"/>
      <c r="J163" s="638"/>
      <c r="K163" s="639"/>
      <c r="L163" s="637">
        <v>1</v>
      </c>
      <c r="M163" s="638"/>
      <c r="N163" s="638"/>
      <c r="O163" s="639"/>
      <c r="P163" s="637">
        <v>0</v>
      </c>
      <c r="Q163" s="638"/>
      <c r="R163" s="638"/>
      <c r="S163" s="639"/>
      <c r="T163" s="637">
        <v>2009</v>
      </c>
      <c r="U163" s="638"/>
      <c r="V163" s="638"/>
      <c r="W163" s="639"/>
      <c r="X163" s="637">
        <v>2009</v>
      </c>
      <c r="Y163" s="638"/>
      <c r="Z163" s="638"/>
      <c r="AA163" s="639"/>
      <c r="AB163" s="637">
        <v>46</v>
      </c>
      <c r="AC163" s="638"/>
      <c r="AD163" s="638"/>
      <c r="AE163" s="639"/>
      <c r="AF163" s="635"/>
      <c r="AG163" s="636"/>
      <c r="AH163" s="636"/>
      <c r="AI163" s="55"/>
      <c r="AJ163" s="55"/>
      <c r="AK163" s="55"/>
      <c r="AL163" s="55"/>
      <c r="AM163" s="55"/>
      <c r="AN163" s="55"/>
      <c r="AO163" s="55"/>
      <c r="AP163" s="55"/>
    </row>
    <row r="164" spans="1:42" ht="25.95" customHeight="1" thickBot="1" x14ac:dyDescent="0.3">
      <c r="A164" s="55"/>
      <c r="B164" s="399"/>
      <c r="C164" s="431" t="s">
        <v>238</v>
      </c>
      <c r="D164" s="431"/>
      <c r="E164" s="431"/>
      <c r="F164" s="431"/>
      <c r="G164" s="431"/>
      <c r="H164" s="637">
        <v>1</v>
      </c>
      <c r="I164" s="638"/>
      <c r="J164" s="638"/>
      <c r="K164" s="639"/>
      <c r="L164" s="637">
        <v>1</v>
      </c>
      <c r="M164" s="638"/>
      <c r="N164" s="638"/>
      <c r="O164" s="639"/>
      <c r="P164" s="637">
        <v>0</v>
      </c>
      <c r="Q164" s="638"/>
      <c r="R164" s="638"/>
      <c r="S164" s="639"/>
      <c r="T164" s="637">
        <v>2009</v>
      </c>
      <c r="U164" s="638"/>
      <c r="V164" s="638"/>
      <c r="W164" s="639"/>
      <c r="X164" s="637">
        <v>2009</v>
      </c>
      <c r="Y164" s="638"/>
      <c r="Z164" s="638"/>
      <c r="AA164" s="639"/>
      <c r="AB164" s="637">
        <v>36</v>
      </c>
      <c r="AC164" s="638"/>
      <c r="AD164" s="638"/>
      <c r="AE164" s="639"/>
      <c r="AF164" s="635"/>
      <c r="AG164" s="636"/>
      <c r="AH164" s="636"/>
      <c r="AI164" s="55"/>
      <c r="AJ164" s="55"/>
      <c r="AK164" s="55"/>
      <c r="AL164" s="55"/>
      <c r="AM164" s="55"/>
      <c r="AN164" s="55"/>
      <c r="AO164" s="55"/>
      <c r="AP164" s="55"/>
    </row>
    <row r="165" spans="1:42" ht="25.95" customHeight="1" thickBot="1" x14ac:dyDescent="0.3">
      <c r="A165" s="55"/>
      <c r="B165" s="399"/>
      <c r="C165" s="431" t="s">
        <v>240</v>
      </c>
      <c r="D165" s="431"/>
      <c r="E165" s="431"/>
      <c r="F165" s="431"/>
      <c r="G165" s="431"/>
      <c r="H165" s="637">
        <v>1</v>
      </c>
      <c r="I165" s="638"/>
      <c r="J165" s="638"/>
      <c r="K165" s="639"/>
      <c r="L165" s="637">
        <v>1</v>
      </c>
      <c r="M165" s="638"/>
      <c r="N165" s="638"/>
      <c r="O165" s="639"/>
      <c r="P165" s="637">
        <v>0</v>
      </c>
      <c r="Q165" s="638"/>
      <c r="R165" s="638"/>
      <c r="S165" s="639"/>
      <c r="T165" s="637">
        <v>2009</v>
      </c>
      <c r="U165" s="638"/>
      <c r="V165" s="638"/>
      <c r="W165" s="639"/>
      <c r="X165" s="637">
        <v>2009</v>
      </c>
      <c r="Y165" s="638"/>
      <c r="Z165" s="638"/>
      <c r="AA165" s="639"/>
      <c r="AB165" s="637">
        <v>43</v>
      </c>
      <c r="AC165" s="638"/>
      <c r="AD165" s="638"/>
      <c r="AE165" s="639"/>
      <c r="AF165" s="635"/>
      <c r="AG165" s="636"/>
      <c r="AH165" s="636"/>
      <c r="AI165" s="55"/>
      <c r="AJ165" s="55"/>
      <c r="AK165" s="55"/>
      <c r="AL165" s="55"/>
      <c r="AM165" s="55"/>
      <c r="AN165" s="55"/>
      <c r="AO165" s="55"/>
      <c r="AP165" s="55"/>
    </row>
    <row r="166" spans="1:42" ht="25.95" customHeight="1" thickBot="1" x14ac:dyDescent="0.3">
      <c r="A166" s="55"/>
      <c r="B166" s="399"/>
      <c r="C166" s="431" t="s">
        <v>245</v>
      </c>
      <c r="D166" s="431"/>
      <c r="E166" s="431"/>
      <c r="F166" s="431"/>
      <c r="G166" s="431"/>
      <c r="H166" s="637">
        <v>1</v>
      </c>
      <c r="I166" s="638"/>
      <c r="J166" s="638"/>
      <c r="K166" s="639"/>
      <c r="L166" s="637">
        <v>1</v>
      </c>
      <c r="M166" s="638"/>
      <c r="N166" s="638"/>
      <c r="O166" s="639"/>
      <c r="P166" s="637">
        <v>0</v>
      </c>
      <c r="Q166" s="638"/>
      <c r="R166" s="638"/>
      <c r="S166" s="639"/>
      <c r="T166" s="637">
        <v>2009</v>
      </c>
      <c r="U166" s="638"/>
      <c r="V166" s="638"/>
      <c r="W166" s="639"/>
      <c r="X166" s="637">
        <v>2009</v>
      </c>
      <c r="Y166" s="638"/>
      <c r="Z166" s="638"/>
      <c r="AA166" s="639"/>
      <c r="AB166" s="637">
        <v>50</v>
      </c>
      <c r="AC166" s="638"/>
      <c r="AD166" s="638"/>
      <c r="AE166" s="639"/>
      <c r="AF166" s="635"/>
      <c r="AG166" s="636"/>
      <c r="AH166" s="636"/>
      <c r="AI166" s="55"/>
      <c r="AJ166" s="55"/>
      <c r="AK166" s="55"/>
      <c r="AL166" s="55"/>
      <c r="AM166" s="55"/>
      <c r="AN166" s="55"/>
      <c r="AO166" s="55"/>
      <c r="AP166" s="55"/>
    </row>
    <row r="167" spans="1:42" ht="25.95" customHeight="1" thickBot="1" x14ac:dyDescent="0.3">
      <c r="A167" s="55"/>
      <c r="B167" s="399"/>
      <c r="C167" s="431" t="s">
        <v>241</v>
      </c>
      <c r="D167" s="431"/>
      <c r="E167" s="431"/>
      <c r="F167" s="431"/>
      <c r="G167" s="431"/>
      <c r="H167" s="637">
        <v>1</v>
      </c>
      <c r="I167" s="638"/>
      <c r="J167" s="638"/>
      <c r="K167" s="639"/>
      <c r="L167" s="637">
        <v>1</v>
      </c>
      <c r="M167" s="638"/>
      <c r="N167" s="638"/>
      <c r="O167" s="639"/>
      <c r="P167" s="637">
        <v>0</v>
      </c>
      <c r="Q167" s="638"/>
      <c r="R167" s="638"/>
      <c r="S167" s="639"/>
      <c r="T167" s="637">
        <v>2009</v>
      </c>
      <c r="U167" s="638"/>
      <c r="V167" s="638"/>
      <c r="W167" s="639"/>
      <c r="X167" s="637">
        <v>2009</v>
      </c>
      <c r="Y167" s="638"/>
      <c r="Z167" s="638"/>
      <c r="AA167" s="639"/>
      <c r="AB167" s="637">
        <v>44</v>
      </c>
      <c r="AC167" s="638"/>
      <c r="AD167" s="638"/>
      <c r="AE167" s="639"/>
      <c r="AF167" s="635"/>
      <c r="AG167" s="636"/>
      <c r="AH167" s="636"/>
      <c r="AI167" s="55"/>
      <c r="AJ167" s="55"/>
      <c r="AK167" s="55"/>
      <c r="AL167" s="55"/>
      <c r="AM167" s="55"/>
      <c r="AN167" s="55"/>
      <c r="AO167" s="55"/>
      <c r="AP167" s="55"/>
    </row>
    <row r="168" spans="1:42" ht="25.95" customHeight="1" thickBot="1" x14ac:dyDescent="0.3">
      <c r="A168" s="55"/>
      <c r="B168" s="399"/>
      <c r="C168" s="431" t="s">
        <v>235</v>
      </c>
      <c r="D168" s="431"/>
      <c r="E168" s="431"/>
      <c r="F168" s="431"/>
      <c r="G168" s="431"/>
      <c r="H168" s="637">
        <v>1</v>
      </c>
      <c r="I168" s="638"/>
      <c r="J168" s="638"/>
      <c r="K168" s="639"/>
      <c r="L168" s="637">
        <v>1</v>
      </c>
      <c r="M168" s="638"/>
      <c r="N168" s="638"/>
      <c r="O168" s="639"/>
      <c r="P168" s="637">
        <v>0</v>
      </c>
      <c r="Q168" s="638"/>
      <c r="R168" s="638"/>
      <c r="S168" s="639"/>
      <c r="T168" s="637">
        <v>2009</v>
      </c>
      <c r="U168" s="638"/>
      <c r="V168" s="638"/>
      <c r="W168" s="639"/>
      <c r="X168" s="637">
        <v>2009</v>
      </c>
      <c r="Y168" s="638"/>
      <c r="Z168" s="638"/>
      <c r="AA168" s="639"/>
      <c r="AB168" s="637">
        <v>26</v>
      </c>
      <c r="AC168" s="638"/>
      <c r="AD168" s="638"/>
      <c r="AE168" s="639"/>
      <c r="AF168" s="635"/>
      <c r="AG168" s="636"/>
      <c r="AH168" s="636"/>
      <c r="AI168" s="55"/>
      <c r="AJ168" s="55"/>
      <c r="AK168" s="55"/>
      <c r="AL168" s="55"/>
      <c r="AM168" s="55"/>
      <c r="AN168" s="55"/>
      <c r="AO168" s="55"/>
      <c r="AP168" s="55"/>
    </row>
    <row r="169" spans="1:42" ht="25.95" customHeight="1" thickBot="1" x14ac:dyDescent="0.3">
      <c r="A169" s="55"/>
      <c r="B169" s="399"/>
      <c r="C169" s="431" t="s">
        <v>242</v>
      </c>
      <c r="D169" s="431"/>
      <c r="E169" s="431"/>
      <c r="F169" s="431"/>
      <c r="G169" s="431"/>
      <c r="H169" s="637">
        <v>1</v>
      </c>
      <c r="I169" s="638"/>
      <c r="J169" s="638"/>
      <c r="K169" s="639"/>
      <c r="L169" s="637">
        <v>1</v>
      </c>
      <c r="M169" s="638"/>
      <c r="N169" s="638"/>
      <c r="O169" s="639"/>
      <c r="P169" s="637">
        <v>0</v>
      </c>
      <c r="Q169" s="638"/>
      <c r="R169" s="638"/>
      <c r="S169" s="639"/>
      <c r="T169" s="637">
        <v>2009</v>
      </c>
      <c r="U169" s="638"/>
      <c r="V169" s="638"/>
      <c r="W169" s="639"/>
      <c r="X169" s="637">
        <v>2009</v>
      </c>
      <c r="Y169" s="638"/>
      <c r="Z169" s="638"/>
      <c r="AA169" s="639"/>
      <c r="AB169" s="637">
        <v>45</v>
      </c>
      <c r="AC169" s="638"/>
      <c r="AD169" s="638"/>
      <c r="AE169" s="639"/>
      <c r="AF169" s="635"/>
      <c r="AG169" s="636"/>
      <c r="AH169" s="636"/>
      <c r="AI169" s="55"/>
      <c r="AJ169" s="55"/>
      <c r="AK169" s="55"/>
      <c r="AL169" s="55"/>
      <c r="AM169" s="55"/>
      <c r="AN169" s="55"/>
      <c r="AO169" s="55"/>
      <c r="AP169" s="55"/>
    </row>
    <row r="170" spans="1:42" ht="25.95" customHeight="1" thickBot="1" x14ac:dyDescent="0.3">
      <c r="A170" s="55"/>
      <c r="B170" s="399"/>
      <c r="C170" s="431" t="s">
        <v>248</v>
      </c>
      <c r="D170" s="431"/>
      <c r="E170" s="431"/>
      <c r="F170" s="431"/>
      <c r="G170" s="431"/>
      <c r="H170" s="637">
        <v>1</v>
      </c>
      <c r="I170" s="638"/>
      <c r="J170" s="638"/>
      <c r="K170" s="639"/>
      <c r="L170" s="637">
        <v>1</v>
      </c>
      <c r="M170" s="638"/>
      <c r="N170" s="638"/>
      <c r="O170" s="639"/>
      <c r="P170" s="637">
        <v>0</v>
      </c>
      <c r="Q170" s="638"/>
      <c r="R170" s="638"/>
      <c r="S170" s="639"/>
      <c r="T170" s="637">
        <v>2009</v>
      </c>
      <c r="U170" s="638"/>
      <c r="V170" s="638"/>
      <c r="W170" s="639"/>
      <c r="X170" s="637">
        <v>2009</v>
      </c>
      <c r="Y170" s="638"/>
      <c r="Z170" s="638"/>
      <c r="AA170" s="639"/>
      <c r="AB170" s="637">
        <v>54</v>
      </c>
      <c r="AC170" s="638"/>
      <c r="AD170" s="638"/>
      <c r="AE170" s="639"/>
      <c r="AF170" s="635"/>
      <c r="AG170" s="636"/>
      <c r="AH170" s="636"/>
      <c r="AI170" s="55"/>
      <c r="AJ170" s="55"/>
      <c r="AK170" s="55"/>
      <c r="AL170" s="55"/>
      <c r="AM170" s="55"/>
      <c r="AN170" s="55"/>
      <c r="AO170" s="55"/>
      <c r="AP170" s="55"/>
    </row>
    <row r="171" spans="1:42" ht="25.95" customHeight="1" thickBot="1" x14ac:dyDescent="0.3">
      <c r="A171" s="55"/>
      <c r="B171" s="399"/>
      <c r="C171" s="431" t="s">
        <v>237</v>
      </c>
      <c r="D171" s="431"/>
      <c r="E171" s="431"/>
      <c r="F171" s="431"/>
      <c r="G171" s="431"/>
      <c r="H171" s="637">
        <v>1</v>
      </c>
      <c r="I171" s="638"/>
      <c r="J171" s="638"/>
      <c r="K171" s="639"/>
      <c r="L171" s="637">
        <v>1</v>
      </c>
      <c r="M171" s="638"/>
      <c r="N171" s="638"/>
      <c r="O171" s="639"/>
      <c r="P171" s="637">
        <v>0</v>
      </c>
      <c r="Q171" s="638"/>
      <c r="R171" s="638"/>
      <c r="S171" s="639"/>
      <c r="T171" s="637">
        <v>2009</v>
      </c>
      <c r="U171" s="638"/>
      <c r="V171" s="638"/>
      <c r="W171" s="639"/>
      <c r="X171" s="637">
        <v>2009</v>
      </c>
      <c r="Y171" s="638"/>
      <c r="Z171" s="638"/>
      <c r="AA171" s="639"/>
      <c r="AB171" s="637">
        <v>34</v>
      </c>
      <c r="AC171" s="638"/>
      <c r="AD171" s="638"/>
      <c r="AE171" s="639"/>
      <c r="AF171" s="635"/>
      <c r="AG171" s="636"/>
      <c r="AH171" s="636"/>
      <c r="AI171" s="55"/>
      <c r="AJ171" s="55"/>
      <c r="AK171" s="55"/>
      <c r="AL171" s="55"/>
      <c r="AM171" s="55"/>
      <c r="AN171" s="55"/>
      <c r="AO171" s="55"/>
      <c r="AP171" s="55"/>
    </row>
    <row r="172" spans="1:42" ht="25.95" customHeight="1" thickBot="1" x14ac:dyDescent="0.3">
      <c r="A172" s="55"/>
      <c r="B172" s="399"/>
      <c r="C172" s="431" t="s">
        <v>244</v>
      </c>
      <c r="D172" s="431"/>
      <c r="E172" s="431"/>
      <c r="F172" s="431"/>
      <c r="G172" s="431"/>
      <c r="H172" s="637">
        <v>1</v>
      </c>
      <c r="I172" s="638"/>
      <c r="J172" s="638"/>
      <c r="K172" s="639"/>
      <c r="L172" s="637">
        <v>1</v>
      </c>
      <c r="M172" s="638"/>
      <c r="N172" s="638"/>
      <c r="O172" s="639"/>
      <c r="P172" s="637">
        <v>0</v>
      </c>
      <c r="Q172" s="638"/>
      <c r="R172" s="638"/>
      <c r="S172" s="639"/>
      <c r="T172" s="637">
        <v>2009</v>
      </c>
      <c r="U172" s="638"/>
      <c r="V172" s="638"/>
      <c r="W172" s="639"/>
      <c r="X172" s="637">
        <v>2009</v>
      </c>
      <c r="Y172" s="638"/>
      <c r="Z172" s="638"/>
      <c r="AA172" s="639"/>
      <c r="AB172" s="637">
        <v>47</v>
      </c>
      <c r="AC172" s="638"/>
      <c r="AD172" s="638"/>
      <c r="AE172" s="639"/>
      <c r="AF172" s="635"/>
      <c r="AG172" s="636"/>
      <c r="AH172" s="636"/>
      <c r="AI172" s="55"/>
      <c r="AJ172" s="55"/>
      <c r="AK172" s="55"/>
      <c r="AL172" s="55"/>
      <c r="AM172" s="55"/>
      <c r="AN172" s="55"/>
      <c r="AO172" s="55"/>
      <c r="AP172" s="55"/>
    </row>
    <row r="173" spans="1:42" ht="25.95" customHeight="1" thickBot="1" x14ac:dyDescent="0.3">
      <c r="A173" s="55"/>
      <c r="B173" s="399"/>
      <c r="C173" s="431" t="s">
        <v>239</v>
      </c>
      <c r="D173" s="431"/>
      <c r="E173" s="431"/>
      <c r="F173" s="431"/>
      <c r="G173" s="431"/>
      <c r="H173" s="637">
        <v>1</v>
      </c>
      <c r="I173" s="638"/>
      <c r="J173" s="638"/>
      <c r="K173" s="639"/>
      <c r="L173" s="637">
        <v>1</v>
      </c>
      <c r="M173" s="638"/>
      <c r="N173" s="638"/>
      <c r="O173" s="639"/>
      <c r="P173" s="637">
        <v>0</v>
      </c>
      <c r="Q173" s="638"/>
      <c r="R173" s="638"/>
      <c r="S173" s="639"/>
      <c r="T173" s="637">
        <v>2009</v>
      </c>
      <c r="U173" s="638"/>
      <c r="V173" s="638"/>
      <c r="W173" s="639"/>
      <c r="X173" s="637">
        <v>2009</v>
      </c>
      <c r="Y173" s="638"/>
      <c r="Z173" s="638"/>
      <c r="AA173" s="639"/>
      <c r="AB173" s="637">
        <v>37</v>
      </c>
      <c r="AC173" s="638"/>
      <c r="AD173" s="638"/>
      <c r="AE173" s="639"/>
      <c r="AF173" s="635"/>
      <c r="AG173" s="636"/>
      <c r="AH173" s="636"/>
      <c r="AI173" s="55"/>
      <c r="AJ173" s="55"/>
      <c r="AK173" s="55"/>
      <c r="AL173" s="55"/>
      <c r="AM173" s="55"/>
      <c r="AN173" s="55"/>
      <c r="AO173" s="55"/>
      <c r="AP173" s="55"/>
    </row>
    <row r="174" spans="1:42" ht="25.95" customHeight="1" thickBot="1" x14ac:dyDescent="0.3">
      <c r="A174" s="55"/>
      <c r="B174" s="399"/>
      <c r="C174" s="431" t="s">
        <v>225</v>
      </c>
      <c r="D174" s="431"/>
      <c r="E174" s="431"/>
      <c r="F174" s="431"/>
      <c r="G174" s="431"/>
      <c r="H174" s="637">
        <v>1</v>
      </c>
      <c r="I174" s="638"/>
      <c r="J174" s="638"/>
      <c r="K174" s="639"/>
      <c r="L174" s="637">
        <v>1</v>
      </c>
      <c r="M174" s="638"/>
      <c r="N174" s="638"/>
      <c r="O174" s="639"/>
      <c r="P174" s="637">
        <v>0</v>
      </c>
      <c r="Q174" s="638"/>
      <c r="R174" s="638"/>
      <c r="S174" s="639"/>
      <c r="T174" s="637">
        <v>2008</v>
      </c>
      <c r="U174" s="638"/>
      <c r="V174" s="638"/>
      <c r="W174" s="639"/>
      <c r="X174" s="637">
        <v>2008</v>
      </c>
      <c r="Y174" s="638"/>
      <c r="Z174" s="638"/>
      <c r="AA174" s="639"/>
      <c r="AB174" s="637">
        <v>47</v>
      </c>
      <c r="AC174" s="638"/>
      <c r="AD174" s="638"/>
      <c r="AE174" s="639"/>
      <c r="AF174" s="635"/>
      <c r="AG174" s="636"/>
      <c r="AH174" s="636"/>
      <c r="AI174" s="55"/>
      <c r="AJ174" s="55"/>
      <c r="AK174" s="55"/>
      <c r="AL174" s="55"/>
      <c r="AM174" s="55"/>
      <c r="AN174" s="55"/>
      <c r="AO174" s="55"/>
      <c r="AP174" s="55"/>
    </row>
    <row r="175" spans="1:42" ht="25.95" customHeight="1" thickBot="1" x14ac:dyDescent="0.3">
      <c r="A175" s="55"/>
      <c r="B175" s="399"/>
      <c r="C175" s="431" t="s">
        <v>221</v>
      </c>
      <c r="D175" s="431"/>
      <c r="E175" s="431"/>
      <c r="F175" s="431"/>
      <c r="G175" s="431"/>
      <c r="H175" s="637">
        <v>1</v>
      </c>
      <c r="I175" s="638"/>
      <c r="J175" s="638"/>
      <c r="K175" s="639"/>
      <c r="L175" s="637">
        <v>1</v>
      </c>
      <c r="M175" s="638"/>
      <c r="N175" s="638"/>
      <c r="O175" s="639"/>
      <c r="P175" s="637">
        <v>0</v>
      </c>
      <c r="Q175" s="638"/>
      <c r="R175" s="638"/>
      <c r="S175" s="639"/>
      <c r="T175" s="637">
        <v>2008</v>
      </c>
      <c r="U175" s="638"/>
      <c r="V175" s="638"/>
      <c r="W175" s="639"/>
      <c r="X175" s="637">
        <v>2008</v>
      </c>
      <c r="Y175" s="638"/>
      <c r="Z175" s="638"/>
      <c r="AA175" s="639"/>
      <c r="AB175" s="637">
        <v>43</v>
      </c>
      <c r="AC175" s="638"/>
      <c r="AD175" s="638"/>
      <c r="AE175" s="639"/>
      <c r="AF175" s="635"/>
      <c r="AG175" s="636"/>
      <c r="AH175" s="636"/>
      <c r="AI175" s="55"/>
      <c r="AJ175" s="55"/>
      <c r="AK175" s="55"/>
      <c r="AL175" s="55"/>
      <c r="AM175" s="55"/>
      <c r="AN175" s="55"/>
      <c r="AO175" s="55"/>
      <c r="AP175" s="55"/>
    </row>
    <row r="176" spans="1:42" ht="25.95" customHeight="1" thickBot="1" x14ac:dyDescent="0.3">
      <c r="A176" s="55"/>
      <c r="B176" s="399"/>
      <c r="C176" s="431" t="s">
        <v>210</v>
      </c>
      <c r="D176" s="431"/>
      <c r="E176" s="431"/>
      <c r="F176" s="431"/>
      <c r="G176" s="431"/>
      <c r="H176" s="637">
        <v>1</v>
      </c>
      <c r="I176" s="638"/>
      <c r="J176" s="638"/>
      <c r="K176" s="639"/>
      <c r="L176" s="637">
        <v>1</v>
      </c>
      <c r="M176" s="638"/>
      <c r="N176" s="638"/>
      <c r="O176" s="639"/>
      <c r="P176" s="637">
        <v>0</v>
      </c>
      <c r="Q176" s="638"/>
      <c r="R176" s="638"/>
      <c r="S176" s="639"/>
      <c r="T176" s="637">
        <v>2008</v>
      </c>
      <c r="U176" s="638"/>
      <c r="V176" s="638"/>
      <c r="W176" s="639"/>
      <c r="X176" s="637">
        <v>2008</v>
      </c>
      <c r="Y176" s="638"/>
      <c r="Z176" s="638"/>
      <c r="AA176" s="639"/>
      <c r="AB176" s="637">
        <v>27</v>
      </c>
      <c r="AC176" s="638"/>
      <c r="AD176" s="638"/>
      <c r="AE176" s="639"/>
      <c r="AF176" s="635"/>
      <c r="AG176" s="636"/>
      <c r="AH176" s="636"/>
      <c r="AI176" s="55"/>
      <c r="AJ176" s="55"/>
      <c r="AK176" s="55"/>
      <c r="AL176" s="55"/>
      <c r="AM176" s="55"/>
      <c r="AN176" s="55"/>
      <c r="AO176" s="55"/>
      <c r="AP176" s="55"/>
    </row>
    <row r="177" spans="1:42" ht="25.95" customHeight="1" thickBot="1" x14ac:dyDescent="0.3">
      <c r="A177" s="55"/>
      <c r="B177" s="399"/>
      <c r="C177" s="431" t="s">
        <v>212</v>
      </c>
      <c r="D177" s="431"/>
      <c r="E177" s="431"/>
      <c r="F177" s="431"/>
      <c r="G177" s="431"/>
      <c r="H177" s="637">
        <v>1</v>
      </c>
      <c r="I177" s="638"/>
      <c r="J177" s="638"/>
      <c r="K177" s="639"/>
      <c r="L177" s="637">
        <v>1</v>
      </c>
      <c r="M177" s="638"/>
      <c r="N177" s="638"/>
      <c r="O177" s="639"/>
      <c r="P177" s="637">
        <v>0</v>
      </c>
      <c r="Q177" s="638"/>
      <c r="R177" s="638"/>
      <c r="S177" s="639"/>
      <c r="T177" s="637">
        <v>2008</v>
      </c>
      <c r="U177" s="638"/>
      <c r="V177" s="638"/>
      <c r="W177" s="639"/>
      <c r="X177" s="637">
        <v>2008</v>
      </c>
      <c r="Y177" s="638"/>
      <c r="Z177" s="638"/>
      <c r="AA177" s="639"/>
      <c r="AB177" s="637">
        <v>31</v>
      </c>
      <c r="AC177" s="638"/>
      <c r="AD177" s="638"/>
      <c r="AE177" s="639"/>
      <c r="AF177" s="635"/>
      <c r="AG177" s="636"/>
      <c r="AH177" s="636"/>
      <c r="AI177" s="55"/>
      <c r="AJ177" s="55"/>
      <c r="AK177" s="55"/>
      <c r="AL177" s="55"/>
      <c r="AM177" s="55"/>
      <c r="AN177" s="55"/>
      <c r="AO177" s="55"/>
      <c r="AP177" s="55"/>
    </row>
    <row r="178" spans="1:42" ht="25.95" customHeight="1" thickBot="1" x14ac:dyDescent="0.3">
      <c r="A178" s="55"/>
      <c r="B178" s="399"/>
      <c r="C178" s="431" t="s">
        <v>218</v>
      </c>
      <c r="D178" s="431"/>
      <c r="E178" s="431"/>
      <c r="F178" s="431"/>
      <c r="G178" s="431"/>
      <c r="H178" s="637">
        <v>1</v>
      </c>
      <c r="I178" s="638"/>
      <c r="J178" s="638"/>
      <c r="K178" s="639"/>
      <c r="L178" s="637">
        <v>1</v>
      </c>
      <c r="M178" s="638"/>
      <c r="N178" s="638"/>
      <c r="O178" s="639"/>
      <c r="P178" s="637">
        <v>0</v>
      </c>
      <c r="Q178" s="638"/>
      <c r="R178" s="638"/>
      <c r="S178" s="639"/>
      <c r="T178" s="637">
        <v>2008</v>
      </c>
      <c r="U178" s="638"/>
      <c r="V178" s="638"/>
      <c r="W178" s="639"/>
      <c r="X178" s="637">
        <v>2008</v>
      </c>
      <c r="Y178" s="638"/>
      <c r="Z178" s="638"/>
      <c r="AA178" s="639"/>
      <c r="AB178" s="637">
        <v>40</v>
      </c>
      <c r="AC178" s="638"/>
      <c r="AD178" s="638"/>
      <c r="AE178" s="639"/>
      <c r="AF178" s="635"/>
      <c r="AG178" s="636"/>
      <c r="AH178" s="636"/>
      <c r="AI178" s="55"/>
      <c r="AJ178" s="55"/>
      <c r="AK178" s="55"/>
      <c r="AL178" s="55"/>
      <c r="AM178" s="55"/>
      <c r="AN178" s="55"/>
      <c r="AO178" s="55"/>
      <c r="AP178" s="55"/>
    </row>
    <row r="179" spans="1:42" ht="25.95" customHeight="1" thickBot="1" x14ac:dyDescent="0.3">
      <c r="A179" s="55"/>
      <c r="B179" s="399"/>
      <c r="C179" s="431" t="s">
        <v>211</v>
      </c>
      <c r="D179" s="431"/>
      <c r="E179" s="431"/>
      <c r="F179" s="431"/>
      <c r="G179" s="431"/>
      <c r="H179" s="637">
        <v>1</v>
      </c>
      <c r="I179" s="638"/>
      <c r="J179" s="638"/>
      <c r="K179" s="639"/>
      <c r="L179" s="637">
        <v>1</v>
      </c>
      <c r="M179" s="638"/>
      <c r="N179" s="638"/>
      <c r="O179" s="639"/>
      <c r="P179" s="637">
        <v>0</v>
      </c>
      <c r="Q179" s="638"/>
      <c r="R179" s="638"/>
      <c r="S179" s="639"/>
      <c r="T179" s="637">
        <v>2008</v>
      </c>
      <c r="U179" s="638"/>
      <c r="V179" s="638"/>
      <c r="W179" s="639"/>
      <c r="X179" s="637">
        <v>2008</v>
      </c>
      <c r="Y179" s="638"/>
      <c r="Z179" s="638"/>
      <c r="AA179" s="639"/>
      <c r="AB179" s="637">
        <v>29</v>
      </c>
      <c r="AC179" s="638"/>
      <c r="AD179" s="638"/>
      <c r="AE179" s="639"/>
      <c r="AF179" s="635"/>
      <c r="AG179" s="636"/>
      <c r="AH179" s="636"/>
      <c r="AI179" s="55"/>
      <c r="AJ179" s="55"/>
      <c r="AK179" s="55"/>
      <c r="AL179" s="55"/>
      <c r="AM179" s="55"/>
      <c r="AN179" s="55"/>
      <c r="AO179" s="55"/>
      <c r="AP179" s="55"/>
    </row>
    <row r="180" spans="1:42" ht="25.95" customHeight="1" thickBot="1" x14ac:dyDescent="0.3">
      <c r="A180" s="55"/>
      <c r="B180" s="399"/>
      <c r="C180" s="431" t="s">
        <v>208</v>
      </c>
      <c r="D180" s="431"/>
      <c r="E180" s="431"/>
      <c r="F180" s="431"/>
      <c r="G180" s="431"/>
      <c r="H180" s="637">
        <v>1</v>
      </c>
      <c r="I180" s="638"/>
      <c r="J180" s="638"/>
      <c r="K180" s="639"/>
      <c r="L180" s="637">
        <v>1</v>
      </c>
      <c r="M180" s="638"/>
      <c r="N180" s="638"/>
      <c r="O180" s="639"/>
      <c r="P180" s="637">
        <v>0</v>
      </c>
      <c r="Q180" s="638"/>
      <c r="R180" s="638"/>
      <c r="S180" s="639"/>
      <c r="T180" s="637">
        <v>2008</v>
      </c>
      <c r="U180" s="638"/>
      <c r="V180" s="638"/>
      <c r="W180" s="639"/>
      <c r="X180" s="637">
        <v>2008</v>
      </c>
      <c r="Y180" s="638"/>
      <c r="Z180" s="638"/>
      <c r="AA180" s="639"/>
      <c r="AB180" s="637">
        <v>23</v>
      </c>
      <c r="AC180" s="638"/>
      <c r="AD180" s="638"/>
      <c r="AE180" s="639"/>
      <c r="AF180" s="635"/>
      <c r="AG180" s="636"/>
      <c r="AH180" s="636"/>
      <c r="AI180" s="55"/>
      <c r="AJ180" s="55"/>
      <c r="AK180" s="55"/>
      <c r="AL180" s="55"/>
      <c r="AM180" s="55"/>
      <c r="AN180" s="55"/>
      <c r="AO180" s="55"/>
      <c r="AP180" s="55"/>
    </row>
    <row r="181" spans="1:42" ht="25.95" customHeight="1" thickBot="1" x14ac:dyDescent="0.3">
      <c r="A181" s="55"/>
      <c r="B181" s="399"/>
      <c r="C181" s="431" t="s">
        <v>219</v>
      </c>
      <c r="D181" s="431"/>
      <c r="E181" s="431"/>
      <c r="F181" s="431"/>
      <c r="G181" s="431"/>
      <c r="H181" s="637">
        <v>1</v>
      </c>
      <c r="I181" s="638"/>
      <c r="J181" s="638"/>
      <c r="K181" s="639"/>
      <c r="L181" s="637">
        <v>1</v>
      </c>
      <c r="M181" s="638"/>
      <c r="N181" s="638"/>
      <c r="O181" s="639"/>
      <c r="P181" s="637">
        <v>0</v>
      </c>
      <c r="Q181" s="638"/>
      <c r="R181" s="638"/>
      <c r="S181" s="639"/>
      <c r="T181" s="637">
        <v>2008</v>
      </c>
      <c r="U181" s="638"/>
      <c r="V181" s="638"/>
      <c r="W181" s="639"/>
      <c r="X181" s="637">
        <v>2008</v>
      </c>
      <c r="Y181" s="638"/>
      <c r="Z181" s="638"/>
      <c r="AA181" s="639"/>
      <c r="AB181" s="637">
        <v>41</v>
      </c>
      <c r="AC181" s="638"/>
      <c r="AD181" s="638"/>
      <c r="AE181" s="639"/>
      <c r="AF181" s="635"/>
      <c r="AG181" s="636"/>
      <c r="AH181" s="636"/>
      <c r="AI181" s="55"/>
      <c r="AJ181" s="55"/>
      <c r="AK181" s="55"/>
      <c r="AL181" s="55"/>
      <c r="AM181" s="55"/>
      <c r="AN181" s="55"/>
      <c r="AO181" s="55"/>
      <c r="AP181" s="55"/>
    </row>
    <row r="182" spans="1:42" ht="25.95" customHeight="1" thickBot="1" x14ac:dyDescent="0.3">
      <c r="A182" s="55"/>
      <c r="B182" s="399"/>
      <c r="C182" s="431" t="s">
        <v>207</v>
      </c>
      <c r="D182" s="431"/>
      <c r="E182" s="431"/>
      <c r="F182" s="431"/>
      <c r="G182" s="431"/>
      <c r="H182" s="637">
        <v>1</v>
      </c>
      <c r="I182" s="638"/>
      <c r="J182" s="638"/>
      <c r="K182" s="639"/>
      <c r="L182" s="637">
        <v>1</v>
      </c>
      <c r="M182" s="638"/>
      <c r="N182" s="638"/>
      <c r="O182" s="639"/>
      <c r="P182" s="637">
        <v>0</v>
      </c>
      <c r="Q182" s="638"/>
      <c r="R182" s="638"/>
      <c r="S182" s="639"/>
      <c r="T182" s="637">
        <v>2008</v>
      </c>
      <c r="U182" s="638"/>
      <c r="V182" s="638"/>
      <c r="W182" s="639"/>
      <c r="X182" s="637">
        <v>2008</v>
      </c>
      <c r="Y182" s="638"/>
      <c r="Z182" s="638"/>
      <c r="AA182" s="639"/>
      <c r="AB182" s="637">
        <v>20</v>
      </c>
      <c r="AC182" s="638"/>
      <c r="AD182" s="638"/>
      <c r="AE182" s="639"/>
      <c r="AF182" s="635"/>
      <c r="AG182" s="636"/>
      <c r="AH182" s="636"/>
      <c r="AI182" s="55"/>
      <c r="AJ182" s="55"/>
      <c r="AK182" s="55"/>
      <c r="AL182" s="55"/>
      <c r="AM182" s="55"/>
      <c r="AN182" s="55"/>
      <c r="AO182" s="55"/>
      <c r="AP182" s="55"/>
    </row>
    <row r="183" spans="1:42" ht="25.95" customHeight="1" thickBot="1" x14ac:dyDescent="0.3">
      <c r="A183" s="55"/>
      <c r="B183" s="399"/>
      <c r="C183" s="431" t="s">
        <v>223</v>
      </c>
      <c r="D183" s="431"/>
      <c r="E183" s="431"/>
      <c r="F183" s="431"/>
      <c r="G183" s="431"/>
      <c r="H183" s="637">
        <v>1</v>
      </c>
      <c r="I183" s="638"/>
      <c r="J183" s="638"/>
      <c r="K183" s="639"/>
      <c r="L183" s="637">
        <v>1</v>
      </c>
      <c r="M183" s="638"/>
      <c r="N183" s="638"/>
      <c r="O183" s="639"/>
      <c r="P183" s="637">
        <v>0</v>
      </c>
      <c r="Q183" s="638"/>
      <c r="R183" s="638"/>
      <c r="S183" s="639"/>
      <c r="T183" s="637">
        <v>2008</v>
      </c>
      <c r="U183" s="638"/>
      <c r="V183" s="638"/>
      <c r="W183" s="639"/>
      <c r="X183" s="637">
        <v>2008</v>
      </c>
      <c r="Y183" s="638"/>
      <c r="Z183" s="638"/>
      <c r="AA183" s="639"/>
      <c r="AB183" s="637">
        <v>45</v>
      </c>
      <c r="AC183" s="638"/>
      <c r="AD183" s="638"/>
      <c r="AE183" s="639"/>
      <c r="AF183" s="635"/>
      <c r="AG183" s="636"/>
      <c r="AH183" s="636"/>
      <c r="AI183" s="55"/>
      <c r="AJ183" s="55"/>
      <c r="AK183" s="55"/>
      <c r="AL183" s="55"/>
      <c r="AM183" s="55"/>
      <c r="AN183" s="55"/>
      <c r="AO183" s="55"/>
      <c r="AP183" s="55"/>
    </row>
    <row r="184" spans="1:42" ht="25.95" customHeight="1" thickBot="1" x14ac:dyDescent="0.3">
      <c r="A184" s="55"/>
      <c r="B184" s="399"/>
      <c r="C184" s="431" t="s">
        <v>216</v>
      </c>
      <c r="D184" s="431"/>
      <c r="E184" s="431"/>
      <c r="F184" s="431"/>
      <c r="G184" s="431"/>
      <c r="H184" s="637">
        <v>1</v>
      </c>
      <c r="I184" s="638"/>
      <c r="J184" s="638"/>
      <c r="K184" s="639"/>
      <c r="L184" s="637">
        <v>1</v>
      </c>
      <c r="M184" s="638"/>
      <c r="N184" s="638"/>
      <c r="O184" s="639"/>
      <c r="P184" s="637">
        <v>0</v>
      </c>
      <c r="Q184" s="638"/>
      <c r="R184" s="638"/>
      <c r="S184" s="639"/>
      <c r="T184" s="637">
        <v>2008</v>
      </c>
      <c r="U184" s="638"/>
      <c r="V184" s="638"/>
      <c r="W184" s="639"/>
      <c r="X184" s="637">
        <v>2008</v>
      </c>
      <c r="Y184" s="638"/>
      <c r="Z184" s="638"/>
      <c r="AA184" s="639"/>
      <c r="AB184" s="637">
        <v>36</v>
      </c>
      <c r="AC184" s="638"/>
      <c r="AD184" s="638"/>
      <c r="AE184" s="639"/>
      <c r="AF184" s="635"/>
      <c r="AG184" s="636"/>
      <c r="AH184" s="636"/>
      <c r="AI184" s="55"/>
      <c r="AJ184" s="55"/>
      <c r="AK184" s="55"/>
      <c r="AL184" s="55"/>
      <c r="AM184" s="55"/>
      <c r="AN184" s="55"/>
      <c r="AO184" s="55"/>
      <c r="AP184" s="55"/>
    </row>
    <row r="185" spans="1:42" ht="25.95" customHeight="1" thickBot="1" x14ac:dyDescent="0.3">
      <c r="A185" s="55"/>
      <c r="B185" s="399"/>
      <c r="C185" s="431" t="s">
        <v>101</v>
      </c>
      <c r="D185" s="431"/>
      <c r="E185" s="431"/>
      <c r="F185" s="431"/>
      <c r="G185" s="431"/>
      <c r="H185" s="637">
        <v>1</v>
      </c>
      <c r="I185" s="638"/>
      <c r="J185" s="638"/>
      <c r="K185" s="639"/>
      <c r="L185" s="637">
        <v>1</v>
      </c>
      <c r="M185" s="638"/>
      <c r="N185" s="638"/>
      <c r="O185" s="639"/>
      <c r="P185" s="637">
        <v>0</v>
      </c>
      <c r="Q185" s="638"/>
      <c r="R185" s="638"/>
      <c r="S185" s="639"/>
      <c r="T185" s="637">
        <v>2007</v>
      </c>
      <c r="U185" s="638"/>
      <c r="V185" s="638"/>
      <c r="W185" s="639"/>
      <c r="X185" s="637">
        <v>2007</v>
      </c>
      <c r="Y185" s="638"/>
      <c r="Z185" s="638"/>
      <c r="AA185" s="639"/>
      <c r="AB185" s="637">
        <v>30</v>
      </c>
      <c r="AC185" s="638"/>
      <c r="AD185" s="638"/>
      <c r="AE185" s="639"/>
      <c r="AF185" s="635"/>
      <c r="AG185" s="636"/>
      <c r="AH185" s="636"/>
      <c r="AI185" s="55"/>
      <c r="AJ185" s="55"/>
      <c r="AK185" s="55"/>
      <c r="AL185" s="55"/>
      <c r="AM185" s="55"/>
      <c r="AN185" s="55"/>
      <c r="AO185" s="55"/>
      <c r="AP185" s="55"/>
    </row>
    <row r="186" spans="1:42" ht="25.95" customHeight="1" thickBot="1" x14ac:dyDescent="0.3">
      <c r="A186" s="55"/>
      <c r="B186" s="399"/>
      <c r="C186" s="431" t="s">
        <v>98</v>
      </c>
      <c r="D186" s="431"/>
      <c r="E186" s="431"/>
      <c r="F186" s="431"/>
      <c r="G186" s="431"/>
      <c r="H186" s="637">
        <v>1</v>
      </c>
      <c r="I186" s="638"/>
      <c r="J186" s="638"/>
      <c r="K186" s="639"/>
      <c r="L186" s="637">
        <v>1</v>
      </c>
      <c r="M186" s="638"/>
      <c r="N186" s="638"/>
      <c r="O186" s="639"/>
      <c r="P186" s="637">
        <v>0</v>
      </c>
      <c r="Q186" s="638"/>
      <c r="R186" s="638"/>
      <c r="S186" s="639"/>
      <c r="T186" s="637">
        <v>2007</v>
      </c>
      <c r="U186" s="638"/>
      <c r="V186" s="638"/>
      <c r="W186" s="639"/>
      <c r="X186" s="637">
        <v>2007</v>
      </c>
      <c r="Y186" s="638"/>
      <c r="Z186" s="638"/>
      <c r="AA186" s="639"/>
      <c r="AB186" s="637">
        <v>27</v>
      </c>
      <c r="AC186" s="638"/>
      <c r="AD186" s="638"/>
      <c r="AE186" s="639"/>
      <c r="AF186" s="635"/>
      <c r="AG186" s="636"/>
      <c r="AH186" s="636"/>
      <c r="AI186" s="55"/>
      <c r="AJ186" s="55"/>
      <c r="AK186" s="55"/>
      <c r="AL186" s="55"/>
      <c r="AM186" s="55"/>
      <c r="AN186" s="55"/>
      <c r="AO186" s="55"/>
      <c r="AP186" s="55"/>
    </row>
    <row r="187" spans="1:42" ht="25.95" customHeight="1" thickBot="1" x14ac:dyDescent="0.3">
      <c r="A187" s="55"/>
      <c r="B187" s="399"/>
      <c r="C187" s="431" t="s">
        <v>99</v>
      </c>
      <c r="D187" s="431"/>
      <c r="E187" s="431"/>
      <c r="F187" s="431"/>
      <c r="G187" s="431"/>
      <c r="H187" s="637">
        <v>1</v>
      </c>
      <c r="I187" s="638"/>
      <c r="J187" s="638"/>
      <c r="K187" s="639"/>
      <c r="L187" s="637">
        <v>1</v>
      </c>
      <c r="M187" s="638"/>
      <c r="N187" s="638"/>
      <c r="O187" s="639"/>
      <c r="P187" s="637">
        <v>0</v>
      </c>
      <c r="Q187" s="638"/>
      <c r="R187" s="638"/>
      <c r="S187" s="639"/>
      <c r="T187" s="637">
        <v>2007</v>
      </c>
      <c r="U187" s="638"/>
      <c r="V187" s="638"/>
      <c r="W187" s="639"/>
      <c r="X187" s="637">
        <v>2007</v>
      </c>
      <c r="Y187" s="638"/>
      <c r="Z187" s="638"/>
      <c r="AA187" s="639"/>
      <c r="AB187" s="637">
        <v>28</v>
      </c>
      <c r="AC187" s="638"/>
      <c r="AD187" s="638"/>
      <c r="AE187" s="639"/>
      <c r="AF187" s="635"/>
      <c r="AG187" s="636"/>
      <c r="AH187" s="636"/>
      <c r="AI187" s="55"/>
      <c r="AJ187" s="55"/>
      <c r="AK187" s="55"/>
      <c r="AL187" s="55"/>
      <c r="AM187" s="55"/>
      <c r="AN187" s="55"/>
      <c r="AO187" s="55"/>
      <c r="AP187" s="55"/>
    </row>
    <row r="188" spans="1:42" ht="25.95" customHeight="1" thickBot="1" x14ac:dyDescent="0.3">
      <c r="A188" s="55"/>
      <c r="B188" s="399"/>
      <c r="C188" s="431" t="s">
        <v>86</v>
      </c>
      <c r="D188" s="431"/>
      <c r="E188" s="431"/>
      <c r="F188" s="431"/>
      <c r="G188" s="431"/>
      <c r="H188" s="637">
        <v>1</v>
      </c>
      <c r="I188" s="638"/>
      <c r="J188" s="638"/>
      <c r="K188" s="639"/>
      <c r="L188" s="637">
        <v>1</v>
      </c>
      <c r="M188" s="638"/>
      <c r="N188" s="638"/>
      <c r="O188" s="639"/>
      <c r="P188" s="637">
        <v>0</v>
      </c>
      <c r="Q188" s="638"/>
      <c r="R188" s="638"/>
      <c r="S188" s="639"/>
      <c r="T188" s="637">
        <v>2007</v>
      </c>
      <c r="U188" s="638"/>
      <c r="V188" s="638"/>
      <c r="W188" s="639"/>
      <c r="X188" s="637">
        <v>2007</v>
      </c>
      <c r="Y188" s="638"/>
      <c r="Z188" s="638"/>
      <c r="AA188" s="639"/>
      <c r="AB188" s="637">
        <v>11</v>
      </c>
      <c r="AC188" s="638"/>
      <c r="AD188" s="638"/>
      <c r="AE188" s="639"/>
      <c r="AF188" s="635"/>
      <c r="AG188" s="636"/>
      <c r="AH188" s="636"/>
      <c r="AI188" s="55"/>
      <c r="AJ188" s="55"/>
      <c r="AK188" s="55"/>
      <c r="AL188" s="55"/>
      <c r="AM188" s="55"/>
      <c r="AN188" s="55"/>
      <c r="AO188" s="55"/>
      <c r="AP188" s="55"/>
    </row>
    <row r="189" spans="1:42" ht="25.95" customHeight="1" thickBot="1" x14ac:dyDescent="0.3">
      <c r="A189" s="55"/>
      <c r="B189" s="399"/>
      <c r="C189" s="431" t="s">
        <v>103</v>
      </c>
      <c r="D189" s="431"/>
      <c r="E189" s="431"/>
      <c r="F189" s="431"/>
      <c r="G189" s="431"/>
      <c r="H189" s="637">
        <v>1</v>
      </c>
      <c r="I189" s="638"/>
      <c r="J189" s="638"/>
      <c r="K189" s="639"/>
      <c r="L189" s="637">
        <v>1</v>
      </c>
      <c r="M189" s="638"/>
      <c r="N189" s="638"/>
      <c r="O189" s="639"/>
      <c r="P189" s="637">
        <v>0</v>
      </c>
      <c r="Q189" s="638"/>
      <c r="R189" s="638"/>
      <c r="S189" s="639"/>
      <c r="T189" s="637">
        <v>2007</v>
      </c>
      <c r="U189" s="638"/>
      <c r="V189" s="638"/>
      <c r="W189" s="639"/>
      <c r="X189" s="637">
        <v>2007</v>
      </c>
      <c r="Y189" s="638"/>
      <c r="Z189" s="638"/>
      <c r="AA189" s="639"/>
      <c r="AB189" s="637">
        <v>32</v>
      </c>
      <c r="AC189" s="638"/>
      <c r="AD189" s="638"/>
      <c r="AE189" s="639"/>
      <c r="AF189" s="635"/>
      <c r="AG189" s="636"/>
      <c r="AH189" s="636"/>
      <c r="AI189" s="55"/>
      <c r="AJ189" s="55"/>
      <c r="AK189" s="55"/>
      <c r="AL189" s="55"/>
      <c r="AM189" s="55"/>
      <c r="AN189" s="55"/>
      <c r="AO189" s="55"/>
      <c r="AP189" s="55"/>
    </row>
    <row r="190" spans="1:42" ht="25.95" customHeight="1" thickBot="1" x14ac:dyDescent="0.3">
      <c r="A190" s="55"/>
      <c r="B190" s="399"/>
      <c r="C190" s="431" t="s">
        <v>63</v>
      </c>
      <c r="D190" s="431"/>
      <c r="E190" s="431"/>
      <c r="F190" s="431"/>
      <c r="G190" s="431"/>
      <c r="H190" s="637">
        <v>1</v>
      </c>
      <c r="I190" s="638"/>
      <c r="J190" s="638"/>
      <c r="K190" s="639"/>
      <c r="L190" s="637">
        <v>1</v>
      </c>
      <c r="M190" s="638"/>
      <c r="N190" s="638"/>
      <c r="O190" s="639"/>
      <c r="P190" s="637">
        <v>0</v>
      </c>
      <c r="Q190" s="638"/>
      <c r="R190" s="638"/>
      <c r="S190" s="639"/>
      <c r="T190" s="637">
        <v>2006</v>
      </c>
      <c r="U190" s="638"/>
      <c r="V190" s="638"/>
      <c r="W190" s="639"/>
      <c r="X190" s="637">
        <v>2006</v>
      </c>
      <c r="Y190" s="638"/>
      <c r="Z190" s="638"/>
      <c r="AA190" s="639"/>
      <c r="AB190" s="637">
        <v>7</v>
      </c>
      <c r="AC190" s="638"/>
      <c r="AD190" s="638"/>
      <c r="AE190" s="639"/>
      <c r="AF190" s="635"/>
      <c r="AG190" s="636"/>
      <c r="AH190" s="636"/>
      <c r="AI190" s="55"/>
      <c r="AJ190" s="55"/>
      <c r="AK190" s="55"/>
      <c r="AL190" s="55"/>
      <c r="AM190" s="55"/>
      <c r="AN190" s="55"/>
      <c r="AO190" s="55"/>
      <c r="AP190" s="55"/>
    </row>
    <row r="191" spans="1:42" ht="25.95" customHeight="1" thickBot="1" x14ac:dyDescent="0.3">
      <c r="A191" s="55"/>
      <c r="B191" s="399"/>
      <c r="C191" s="431" t="s">
        <v>40</v>
      </c>
      <c r="D191" s="431"/>
      <c r="E191" s="431"/>
      <c r="F191" s="431"/>
      <c r="G191" s="431"/>
      <c r="H191" s="637">
        <v>1</v>
      </c>
      <c r="I191" s="638"/>
      <c r="J191" s="638"/>
      <c r="K191" s="639"/>
      <c r="L191" s="637">
        <v>1</v>
      </c>
      <c r="M191" s="638"/>
      <c r="N191" s="638"/>
      <c r="O191" s="639"/>
      <c r="P191" s="637">
        <v>0</v>
      </c>
      <c r="Q191" s="638"/>
      <c r="R191" s="638"/>
      <c r="S191" s="639"/>
      <c r="T191" s="637">
        <v>2004</v>
      </c>
      <c r="U191" s="638"/>
      <c r="V191" s="638"/>
      <c r="W191" s="639"/>
      <c r="X191" s="637">
        <v>2004</v>
      </c>
      <c r="Y191" s="638"/>
      <c r="Z191" s="638"/>
      <c r="AA191" s="639"/>
      <c r="AB191" s="637">
        <v>6</v>
      </c>
      <c r="AC191" s="638"/>
      <c r="AD191" s="638"/>
      <c r="AE191" s="639"/>
      <c r="AF191" s="635"/>
      <c r="AG191" s="636"/>
      <c r="AH191" s="636"/>
      <c r="AI191" s="55"/>
      <c r="AJ191" s="55"/>
      <c r="AK191" s="55"/>
      <c r="AL191" s="55"/>
      <c r="AM191" s="55"/>
      <c r="AN191" s="55"/>
      <c r="AO191" s="55"/>
      <c r="AP191" s="55"/>
    </row>
    <row r="192" spans="1:42" ht="25.95" customHeight="1" thickBot="1" x14ac:dyDescent="0.3">
      <c r="A192" s="55"/>
      <c r="B192" s="399"/>
      <c r="C192" s="431" t="s">
        <v>39</v>
      </c>
      <c r="D192" s="431"/>
      <c r="E192" s="431"/>
      <c r="F192" s="431"/>
      <c r="G192" s="431"/>
      <c r="H192" s="637">
        <v>1</v>
      </c>
      <c r="I192" s="638"/>
      <c r="J192" s="638"/>
      <c r="K192" s="639"/>
      <c r="L192" s="637">
        <v>1</v>
      </c>
      <c r="M192" s="638"/>
      <c r="N192" s="638"/>
      <c r="O192" s="639"/>
      <c r="P192" s="637">
        <v>0</v>
      </c>
      <c r="Q192" s="638"/>
      <c r="R192" s="638"/>
      <c r="S192" s="639"/>
      <c r="T192" s="637">
        <v>2004</v>
      </c>
      <c r="U192" s="638"/>
      <c r="V192" s="638"/>
      <c r="W192" s="639"/>
      <c r="X192" s="637">
        <v>2004</v>
      </c>
      <c r="Y192" s="638"/>
      <c r="Z192" s="638"/>
      <c r="AA192" s="639"/>
      <c r="AB192" s="637">
        <v>5</v>
      </c>
      <c r="AC192" s="638"/>
      <c r="AD192" s="638"/>
      <c r="AE192" s="639"/>
      <c r="AF192" s="635"/>
      <c r="AG192" s="636"/>
      <c r="AH192" s="636"/>
      <c r="AI192" s="55"/>
      <c r="AJ192" s="55"/>
      <c r="AK192" s="55"/>
      <c r="AL192" s="55"/>
      <c r="AM192" s="55"/>
      <c r="AN192" s="55"/>
      <c r="AO192" s="55"/>
      <c r="AP192" s="55"/>
    </row>
  </sheetData>
  <sheetProtection algorithmName="SHA-512" hashValue="rsfhZ9pUZWhtejsAkxwFgNgPfntQbomm2x0WXrN6ZSgXcw0oFjPmrssTX8GAnKxpmGWl1PAueRUV5jC26BTndw==" saltValue="mrQ35zBXKuP5VBu5cd7KWA==" spinCount="100000" sheet="1" selectLockedCells="1"/>
  <mergeCells count="1290">
    <mergeCell ref="N1:X4"/>
    <mergeCell ref="AF11:AH11"/>
    <mergeCell ref="T11:W11"/>
    <mergeCell ref="X11:AA11"/>
    <mergeCell ref="AB11:AE11"/>
    <mergeCell ref="P10:S10"/>
    <mergeCell ref="T10:W10"/>
    <mergeCell ref="X10:AA10"/>
    <mergeCell ref="AB10:AE10"/>
    <mergeCell ref="H10:K10"/>
    <mergeCell ref="L10:O10"/>
    <mergeCell ref="D6:N6"/>
    <mergeCell ref="Q6:AA6"/>
    <mergeCell ref="AD6:AN6"/>
    <mergeCell ref="E8:H8"/>
    <mergeCell ref="J8:M8"/>
    <mergeCell ref="R8:U8"/>
    <mergeCell ref="W8:Z8"/>
    <mergeCell ref="AE8:AH8"/>
    <mergeCell ref="AJ8:AM8"/>
    <mergeCell ref="T16:W16"/>
    <mergeCell ref="X16:AA16"/>
    <mergeCell ref="AB16:AE16"/>
    <mergeCell ref="T15:W15"/>
    <mergeCell ref="X15:AA15"/>
    <mergeCell ref="AB15:AE15"/>
    <mergeCell ref="T14:W14"/>
    <mergeCell ref="X14:AA14"/>
    <mergeCell ref="T13:W13"/>
    <mergeCell ref="X13:AA13"/>
    <mergeCell ref="T12:W12"/>
    <mergeCell ref="X12:AA12"/>
    <mergeCell ref="AF12:AH12"/>
    <mergeCell ref="AF13:AH13"/>
    <mergeCell ref="AF14:AH14"/>
    <mergeCell ref="AF15:AH15"/>
    <mergeCell ref="AF16:AH16"/>
    <mergeCell ref="T20:W20"/>
    <mergeCell ref="X20:AA20"/>
    <mergeCell ref="AB20:AE20"/>
    <mergeCell ref="T19:W19"/>
    <mergeCell ref="X19:AA19"/>
    <mergeCell ref="AB19:AE19"/>
    <mergeCell ref="T18:W18"/>
    <mergeCell ref="X18:AA18"/>
    <mergeCell ref="AB18:AE18"/>
    <mergeCell ref="T17:W17"/>
    <mergeCell ref="X17:AA17"/>
    <mergeCell ref="AB17:AE17"/>
    <mergeCell ref="AF17:AH17"/>
    <mergeCell ref="AF18:AH18"/>
    <mergeCell ref="AF19:AH19"/>
    <mergeCell ref="AF20:AH20"/>
    <mergeCell ref="AF21:AH21"/>
    <mergeCell ref="T24:W24"/>
    <mergeCell ref="X24:AA24"/>
    <mergeCell ref="AB24:AE24"/>
    <mergeCell ref="T23:W23"/>
    <mergeCell ref="X23:AA23"/>
    <mergeCell ref="AB23:AE23"/>
    <mergeCell ref="T22:W22"/>
    <mergeCell ref="X22:AA22"/>
    <mergeCell ref="AB22:AE22"/>
    <mergeCell ref="AF22:AH22"/>
    <mergeCell ref="AF23:AH23"/>
    <mergeCell ref="AF24:AH24"/>
    <mergeCell ref="AF25:AH25"/>
    <mergeCell ref="AF26:AH26"/>
    <mergeCell ref="T21:W21"/>
    <mergeCell ref="X21:AA21"/>
    <mergeCell ref="AB21:AE21"/>
    <mergeCell ref="AF61:AH61"/>
    <mergeCell ref="AF62:AH62"/>
    <mergeCell ref="T29:W29"/>
    <mergeCell ref="X29:AA29"/>
    <mergeCell ref="AB29:AE29"/>
    <mergeCell ref="T28:W28"/>
    <mergeCell ref="X28:AA28"/>
    <mergeCell ref="AB28:AE28"/>
    <mergeCell ref="T27:W27"/>
    <mergeCell ref="X27:AA27"/>
    <mergeCell ref="AB27:AE27"/>
    <mergeCell ref="P26:S26"/>
    <mergeCell ref="T26:W26"/>
    <mergeCell ref="X26:AA26"/>
    <mergeCell ref="AB26:AE26"/>
    <mergeCell ref="T25:W25"/>
    <mergeCell ref="X25:AA25"/>
    <mergeCell ref="AB25:AE25"/>
    <mergeCell ref="AF110:AH110"/>
    <mergeCell ref="AF111:AH111"/>
    <mergeCell ref="AF112:AH112"/>
    <mergeCell ref="AF94:AH94"/>
    <mergeCell ref="AF95:AH95"/>
    <mergeCell ref="AF96:AH96"/>
    <mergeCell ref="AF97:AH97"/>
    <mergeCell ref="AF98:AH98"/>
    <mergeCell ref="AF63:AH63"/>
    <mergeCell ref="AF64:AH64"/>
    <mergeCell ref="AF65:AH65"/>
    <mergeCell ref="AF66:AH66"/>
    <mergeCell ref="AF67:AH67"/>
    <mergeCell ref="AF68:AH68"/>
    <mergeCell ref="AF69:AH69"/>
    <mergeCell ref="AF70:AH70"/>
    <mergeCell ref="AF71:AH71"/>
    <mergeCell ref="AF72:AH72"/>
    <mergeCell ref="AF73:AH73"/>
    <mergeCell ref="AF74:AH74"/>
    <mergeCell ref="AF75:AH75"/>
    <mergeCell ref="AF76:AH76"/>
    <mergeCell ref="AB12:AE12"/>
    <mergeCell ref="AB13:AE13"/>
    <mergeCell ref="AB14:AE14"/>
    <mergeCell ref="AF135:AH135"/>
    <mergeCell ref="AF136:AH136"/>
    <mergeCell ref="AF137:AH137"/>
    <mergeCell ref="AF138:AH138"/>
    <mergeCell ref="AF139:AH139"/>
    <mergeCell ref="AF140:AH140"/>
    <mergeCell ref="AF141:AH141"/>
    <mergeCell ref="AF142:AH142"/>
    <mergeCell ref="AF143:AH143"/>
    <mergeCell ref="AF144:AH144"/>
    <mergeCell ref="AF145:AH145"/>
    <mergeCell ref="AF146:AH146"/>
    <mergeCell ref="AF147:AH147"/>
    <mergeCell ref="AF130:AH130"/>
    <mergeCell ref="AF131:AH131"/>
    <mergeCell ref="AF132:AH132"/>
    <mergeCell ref="AF133:AH133"/>
    <mergeCell ref="AF134:AH134"/>
    <mergeCell ref="AF99:AH99"/>
    <mergeCell ref="AF100:AH100"/>
    <mergeCell ref="AF101:AH101"/>
    <mergeCell ref="AF102:AH102"/>
    <mergeCell ref="AF103:AH103"/>
    <mergeCell ref="AF104:AH104"/>
    <mergeCell ref="AF105:AH105"/>
    <mergeCell ref="AF106:AH106"/>
    <mergeCell ref="AF107:AH107"/>
    <mergeCell ref="AF108:AH108"/>
    <mergeCell ref="AF109:AH109"/>
    <mergeCell ref="H26:K26"/>
    <mergeCell ref="H27:K27"/>
    <mergeCell ref="H28:K28"/>
    <mergeCell ref="H29:K29"/>
    <mergeCell ref="H30:K30"/>
    <mergeCell ref="H31:K31"/>
    <mergeCell ref="H20:K20"/>
    <mergeCell ref="H21:K21"/>
    <mergeCell ref="H22:K22"/>
    <mergeCell ref="H23:K23"/>
    <mergeCell ref="H24:K24"/>
    <mergeCell ref="H25:K25"/>
    <mergeCell ref="H11:K11"/>
    <mergeCell ref="H12:K12"/>
    <mergeCell ref="H13:K13"/>
    <mergeCell ref="H14:K14"/>
    <mergeCell ref="H15:K15"/>
    <mergeCell ref="H16:K16"/>
    <mergeCell ref="H17:K17"/>
    <mergeCell ref="H18:K18"/>
    <mergeCell ref="H19:K19"/>
    <mergeCell ref="H44:K44"/>
    <mergeCell ref="H45:K45"/>
    <mergeCell ref="H46:K46"/>
    <mergeCell ref="H47:K47"/>
    <mergeCell ref="H48:K48"/>
    <mergeCell ref="H49:K49"/>
    <mergeCell ref="H38:K38"/>
    <mergeCell ref="H39:K39"/>
    <mergeCell ref="H40:K40"/>
    <mergeCell ref="H41:K41"/>
    <mergeCell ref="H42:K42"/>
    <mergeCell ref="H43:K43"/>
    <mergeCell ref="H32:K32"/>
    <mergeCell ref="H33:K33"/>
    <mergeCell ref="H34:K34"/>
    <mergeCell ref="H35:K35"/>
    <mergeCell ref="H36:K36"/>
    <mergeCell ref="H37:K37"/>
    <mergeCell ref="H62:K62"/>
    <mergeCell ref="H63:K63"/>
    <mergeCell ref="H64:K64"/>
    <mergeCell ref="H65:K65"/>
    <mergeCell ref="H66:K66"/>
    <mergeCell ref="H67:K67"/>
    <mergeCell ref="H56:K56"/>
    <mergeCell ref="H57:K57"/>
    <mergeCell ref="H58:K58"/>
    <mergeCell ref="H59:K59"/>
    <mergeCell ref="H60:K60"/>
    <mergeCell ref="H61:K61"/>
    <mergeCell ref="H50:K50"/>
    <mergeCell ref="H51:K51"/>
    <mergeCell ref="H52:K52"/>
    <mergeCell ref="H53:K53"/>
    <mergeCell ref="H54:K54"/>
    <mergeCell ref="H55:K55"/>
    <mergeCell ref="H80:K80"/>
    <mergeCell ref="H81:K81"/>
    <mergeCell ref="H82:K82"/>
    <mergeCell ref="H83:K83"/>
    <mergeCell ref="H84:K84"/>
    <mergeCell ref="H85:K85"/>
    <mergeCell ref="H74:K74"/>
    <mergeCell ref="H75:K75"/>
    <mergeCell ref="H76:K76"/>
    <mergeCell ref="H77:K77"/>
    <mergeCell ref="H78:K78"/>
    <mergeCell ref="H79:K79"/>
    <mergeCell ref="H68:K68"/>
    <mergeCell ref="H69:K69"/>
    <mergeCell ref="H70:K70"/>
    <mergeCell ref="H71:K71"/>
    <mergeCell ref="H72:K72"/>
    <mergeCell ref="H73:K73"/>
    <mergeCell ref="H98:K98"/>
    <mergeCell ref="H99:K99"/>
    <mergeCell ref="H100:K100"/>
    <mergeCell ref="H101:K101"/>
    <mergeCell ref="H102:K102"/>
    <mergeCell ref="H103:K103"/>
    <mergeCell ref="H92:K92"/>
    <mergeCell ref="H93:K93"/>
    <mergeCell ref="H94:K94"/>
    <mergeCell ref="H95:K95"/>
    <mergeCell ref="H96:K96"/>
    <mergeCell ref="H97:K97"/>
    <mergeCell ref="H86:K86"/>
    <mergeCell ref="H87:K87"/>
    <mergeCell ref="H88:K88"/>
    <mergeCell ref="H89:K89"/>
    <mergeCell ref="H90:K90"/>
    <mergeCell ref="H91:K91"/>
    <mergeCell ref="H116:K116"/>
    <mergeCell ref="H117:K117"/>
    <mergeCell ref="H118:K118"/>
    <mergeCell ref="H119:K119"/>
    <mergeCell ref="H120:K120"/>
    <mergeCell ref="H121:K121"/>
    <mergeCell ref="H110:K110"/>
    <mergeCell ref="H111:K111"/>
    <mergeCell ref="H112:K112"/>
    <mergeCell ref="H113:K113"/>
    <mergeCell ref="H114:K114"/>
    <mergeCell ref="H115:K115"/>
    <mergeCell ref="H104:K104"/>
    <mergeCell ref="H105:K105"/>
    <mergeCell ref="H106:K106"/>
    <mergeCell ref="H107:K107"/>
    <mergeCell ref="H108:K108"/>
    <mergeCell ref="H109:K109"/>
    <mergeCell ref="H134:K134"/>
    <mergeCell ref="H135:K135"/>
    <mergeCell ref="H136:K136"/>
    <mergeCell ref="H137:K137"/>
    <mergeCell ref="H138:K138"/>
    <mergeCell ref="H139:K139"/>
    <mergeCell ref="H128:K128"/>
    <mergeCell ref="H129:K129"/>
    <mergeCell ref="H130:K130"/>
    <mergeCell ref="H131:K131"/>
    <mergeCell ref="H132:K132"/>
    <mergeCell ref="H133:K133"/>
    <mergeCell ref="H122:K122"/>
    <mergeCell ref="H123:K123"/>
    <mergeCell ref="H124:K124"/>
    <mergeCell ref="H125:K125"/>
    <mergeCell ref="H126:K126"/>
    <mergeCell ref="H127:K127"/>
    <mergeCell ref="H162:K162"/>
    <mergeCell ref="H163:K163"/>
    <mergeCell ref="H152:K152"/>
    <mergeCell ref="H153:K153"/>
    <mergeCell ref="H154:K154"/>
    <mergeCell ref="H155:K155"/>
    <mergeCell ref="H156:K156"/>
    <mergeCell ref="H157:K157"/>
    <mergeCell ref="H146:K146"/>
    <mergeCell ref="H147:K147"/>
    <mergeCell ref="H148:K148"/>
    <mergeCell ref="H149:K149"/>
    <mergeCell ref="H150:K150"/>
    <mergeCell ref="H151:K151"/>
    <mergeCell ref="H140:K140"/>
    <mergeCell ref="H141:K141"/>
    <mergeCell ref="H142:K142"/>
    <mergeCell ref="H143:K143"/>
    <mergeCell ref="H144:K144"/>
    <mergeCell ref="H145:K145"/>
    <mergeCell ref="L20:O20"/>
    <mergeCell ref="L21:O21"/>
    <mergeCell ref="L22:O22"/>
    <mergeCell ref="L23:O23"/>
    <mergeCell ref="L24:O24"/>
    <mergeCell ref="L25:O25"/>
    <mergeCell ref="H176:K176"/>
    <mergeCell ref="L11:O11"/>
    <mergeCell ref="L12:O12"/>
    <mergeCell ref="L13:O13"/>
    <mergeCell ref="L14:O14"/>
    <mergeCell ref="L15:O15"/>
    <mergeCell ref="L16:O16"/>
    <mergeCell ref="L17:O17"/>
    <mergeCell ref="L18:O18"/>
    <mergeCell ref="L19:O19"/>
    <mergeCell ref="H170:K170"/>
    <mergeCell ref="H171:K171"/>
    <mergeCell ref="H172:K172"/>
    <mergeCell ref="H173:K173"/>
    <mergeCell ref="H174:K174"/>
    <mergeCell ref="H175:K175"/>
    <mergeCell ref="H164:K164"/>
    <mergeCell ref="H165:K165"/>
    <mergeCell ref="H166:K166"/>
    <mergeCell ref="H167:K167"/>
    <mergeCell ref="H168:K168"/>
    <mergeCell ref="H169:K169"/>
    <mergeCell ref="H158:K158"/>
    <mergeCell ref="H159:K159"/>
    <mergeCell ref="H160:K160"/>
    <mergeCell ref="H161:K161"/>
    <mergeCell ref="L38:O38"/>
    <mergeCell ref="L39:O39"/>
    <mergeCell ref="L40:O40"/>
    <mergeCell ref="L41:O41"/>
    <mergeCell ref="L42:O42"/>
    <mergeCell ref="L43:O43"/>
    <mergeCell ref="L32:O32"/>
    <mergeCell ref="L33:O33"/>
    <mergeCell ref="L34:O34"/>
    <mergeCell ref="L35:O35"/>
    <mergeCell ref="L36:O36"/>
    <mergeCell ref="L37:O37"/>
    <mergeCell ref="L26:O26"/>
    <mergeCell ref="L27:O27"/>
    <mergeCell ref="L28:O28"/>
    <mergeCell ref="L29:O29"/>
    <mergeCell ref="L30:O30"/>
    <mergeCell ref="L31:O31"/>
    <mergeCell ref="L56:O56"/>
    <mergeCell ref="L57:O57"/>
    <mergeCell ref="L58:O58"/>
    <mergeCell ref="L59:O59"/>
    <mergeCell ref="L60:O60"/>
    <mergeCell ref="L61:O61"/>
    <mergeCell ref="L50:O50"/>
    <mergeCell ref="L51:O51"/>
    <mergeCell ref="L52:O52"/>
    <mergeCell ref="L53:O53"/>
    <mergeCell ref="L54:O54"/>
    <mergeCell ref="L55:O55"/>
    <mergeCell ref="L44:O44"/>
    <mergeCell ref="L45:O45"/>
    <mergeCell ref="L46:O46"/>
    <mergeCell ref="L47:O47"/>
    <mergeCell ref="L48:O48"/>
    <mergeCell ref="L49:O49"/>
    <mergeCell ref="L74:O74"/>
    <mergeCell ref="L75:O75"/>
    <mergeCell ref="L76:O76"/>
    <mergeCell ref="L77:O77"/>
    <mergeCell ref="L78:O78"/>
    <mergeCell ref="L79:O79"/>
    <mergeCell ref="L68:O68"/>
    <mergeCell ref="L69:O69"/>
    <mergeCell ref="L70:O70"/>
    <mergeCell ref="L71:O71"/>
    <mergeCell ref="L72:O72"/>
    <mergeCell ref="L73:O73"/>
    <mergeCell ref="L62:O62"/>
    <mergeCell ref="L63:O63"/>
    <mergeCell ref="L64:O64"/>
    <mergeCell ref="L65:O65"/>
    <mergeCell ref="L66:O66"/>
    <mergeCell ref="L67:O67"/>
    <mergeCell ref="L92:O92"/>
    <mergeCell ref="L93:O93"/>
    <mergeCell ref="L94:O94"/>
    <mergeCell ref="L95:O95"/>
    <mergeCell ref="L96:O96"/>
    <mergeCell ref="L97:O97"/>
    <mergeCell ref="L86:O86"/>
    <mergeCell ref="L87:O87"/>
    <mergeCell ref="L88:O88"/>
    <mergeCell ref="L89:O89"/>
    <mergeCell ref="L90:O90"/>
    <mergeCell ref="L91:O91"/>
    <mergeCell ref="L80:O80"/>
    <mergeCell ref="L81:O81"/>
    <mergeCell ref="L82:O82"/>
    <mergeCell ref="L83:O83"/>
    <mergeCell ref="L84:O84"/>
    <mergeCell ref="L85:O85"/>
    <mergeCell ref="L110:O110"/>
    <mergeCell ref="L111:O111"/>
    <mergeCell ref="L112:O112"/>
    <mergeCell ref="L113:O113"/>
    <mergeCell ref="L114:O114"/>
    <mergeCell ref="L115:O115"/>
    <mergeCell ref="L104:O104"/>
    <mergeCell ref="L105:O105"/>
    <mergeCell ref="L106:O106"/>
    <mergeCell ref="L107:O107"/>
    <mergeCell ref="L108:O108"/>
    <mergeCell ref="L109:O109"/>
    <mergeCell ref="L98:O98"/>
    <mergeCell ref="L99:O99"/>
    <mergeCell ref="L100:O100"/>
    <mergeCell ref="L101:O101"/>
    <mergeCell ref="L102:O102"/>
    <mergeCell ref="L103:O103"/>
    <mergeCell ref="L128:O128"/>
    <mergeCell ref="L129:O129"/>
    <mergeCell ref="L130:O130"/>
    <mergeCell ref="L131:O131"/>
    <mergeCell ref="L132:O132"/>
    <mergeCell ref="L133:O133"/>
    <mergeCell ref="L122:O122"/>
    <mergeCell ref="L123:O123"/>
    <mergeCell ref="L124:O124"/>
    <mergeCell ref="L125:O125"/>
    <mergeCell ref="L126:O126"/>
    <mergeCell ref="L127:O127"/>
    <mergeCell ref="L116:O116"/>
    <mergeCell ref="L117:O117"/>
    <mergeCell ref="L118:O118"/>
    <mergeCell ref="L119:O119"/>
    <mergeCell ref="L120:O120"/>
    <mergeCell ref="L121:O121"/>
    <mergeCell ref="L157:O157"/>
    <mergeCell ref="L146:O146"/>
    <mergeCell ref="L147:O147"/>
    <mergeCell ref="L148:O148"/>
    <mergeCell ref="L149:O149"/>
    <mergeCell ref="L150:O150"/>
    <mergeCell ref="L151:O151"/>
    <mergeCell ref="L140:O140"/>
    <mergeCell ref="L141:O141"/>
    <mergeCell ref="L142:O142"/>
    <mergeCell ref="L143:O143"/>
    <mergeCell ref="L144:O144"/>
    <mergeCell ref="L145:O145"/>
    <mergeCell ref="L134:O134"/>
    <mergeCell ref="L135:O135"/>
    <mergeCell ref="L136:O136"/>
    <mergeCell ref="L137:O137"/>
    <mergeCell ref="L138:O138"/>
    <mergeCell ref="L139:O139"/>
    <mergeCell ref="P11:S11"/>
    <mergeCell ref="P12:S12"/>
    <mergeCell ref="P13:S13"/>
    <mergeCell ref="P14:S14"/>
    <mergeCell ref="P15:S15"/>
    <mergeCell ref="P16:S16"/>
    <mergeCell ref="P17:S17"/>
    <mergeCell ref="P18:S18"/>
    <mergeCell ref="P19:S19"/>
    <mergeCell ref="L170:O170"/>
    <mergeCell ref="L171:O171"/>
    <mergeCell ref="L172:O172"/>
    <mergeCell ref="L173:O173"/>
    <mergeCell ref="L174:O174"/>
    <mergeCell ref="L175:O175"/>
    <mergeCell ref="L164:O164"/>
    <mergeCell ref="L165:O165"/>
    <mergeCell ref="L166:O166"/>
    <mergeCell ref="L167:O167"/>
    <mergeCell ref="L168:O168"/>
    <mergeCell ref="L169:O169"/>
    <mergeCell ref="L158:O158"/>
    <mergeCell ref="L159:O159"/>
    <mergeCell ref="L160:O160"/>
    <mergeCell ref="L161:O161"/>
    <mergeCell ref="L162:O162"/>
    <mergeCell ref="L163:O163"/>
    <mergeCell ref="L152:O152"/>
    <mergeCell ref="L153:O153"/>
    <mergeCell ref="L154:O154"/>
    <mergeCell ref="L155:O155"/>
    <mergeCell ref="L156:O156"/>
    <mergeCell ref="P33:S33"/>
    <mergeCell ref="P34:S34"/>
    <mergeCell ref="P35:S35"/>
    <mergeCell ref="P36:S36"/>
    <mergeCell ref="P37:S37"/>
    <mergeCell ref="P38:S38"/>
    <mergeCell ref="P27:S27"/>
    <mergeCell ref="P28:S28"/>
    <mergeCell ref="P29:S29"/>
    <mergeCell ref="P30:S30"/>
    <mergeCell ref="P31:S31"/>
    <mergeCell ref="P32:S32"/>
    <mergeCell ref="P20:S20"/>
    <mergeCell ref="P21:S21"/>
    <mergeCell ref="P22:S22"/>
    <mergeCell ref="P23:S23"/>
    <mergeCell ref="P24:S24"/>
    <mergeCell ref="P25:S25"/>
    <mergeCell ref="P51:S51"/>
    <mergeCell ref="P52:S52"/>
    <mergeCell ref="P53:S53"/>
    <mergeCell ref="P54:S54"/>
    <mergeCell ref="P55:S55"/>
    <mergeCell ref="P56:S56"/>
    <mergeCell ref="P45:S45"/>
    <mergeCell ref="P46:S46"/>
    <mergeCell ref="P47:S47"/>
    <mergeCell ref="P48:S48"/>
    <mergeCell ref="P49:S49"/>
    <mergeCell ref="P50:S50"/>
    <mergeCell ref="P39:S39"/>
    <mergeCell ref="P40:S40"/>
    <mergeCell ref="P41:S41"/>
    <mergeCell ref="P42:S42"/>
    <mergeCell ref="P43:S43"/>
    <mergeCell ref="P44:S44"/>
    <mergeCell ref="P69:S69"/>
    <mergeCell ref="P70:S70"/>
    <mergeCell ref="P71:S71"/>
    <mergeCell ref="P72:S72"/>
    <mergeCell ref="P73:S73"/>
    <mergeCell ref="P74:S74"/>
    <mergeCell ref="P63:S63"/>
    <mergeCell ref="P64:S64"/>
    <mergeCell ref="P65:S65"/>
    <mergeCell ref="P66:S66"/>
    <mergeCell ref="P67:S67"/>
    <mergeCell ref="P68:S68"/>
    <mergeCell ref="P57:S57"/>
    <mergeCell ref="P58:S58"/>
    <mergeCell ref="P59:S59"/>
    <mergeCell ref="P60:S60"/>
    <mergeCell ref="P61:S61"/>
    <mergeCell ref="P62:S62"/>
    <mergeCell ref="P87:S87"/>
    <mergeCell ref="P88:S88"/>
    <mergeCell ref="P89:S89"/>
    <mergeCell ref="P90:S90"/>
    <mergeCell ref="P91:S91"/>
    <mergeCell ref="P92:S92"/>
    <mergeCell ref="P81:S81"/>
    <mergeCell ref="P82:S82"/>
    <mergeCell ref="P83:S83"/>
    <mergeCell ref="P84:S84"/>
    <mergeCell ref="P85:S85"/>
    <mergeCell ref="P86:S86"/>
    <mergeCell ref="P75:S75"/>
    <mergeCell ref="P76:S76"/>
    <mergeCell ref="P77:S77"/>
    <mergeCell ref="P78:S78"/>
    <mergeCell ref="P79:S79"/>
    <mergeCell ref="P80:S80"/>
    <mergeCell ref="P105:S105"/>
    <mergeCell ref="P106:S106"/>
    <mergeCell ref="P107:S107"/>
    <mergeCell ref="P108:S108"/>
    <mergeCell ref="P109:S109"/>
    <mergeCell ref="P110:S110"/>
    <mergeCell ref="P99:S99"/>
    <mergeCell ref="P100:S100"/>
    <mergeCell ref="P101:S101"/>
    <mergeCell ref="P102:S102"/>
    <mergeCell ref="P103:S103"/>
    <mergeCell ref="P104:S104"/>
    <mergeCell ref="P93:S93"/>
    <mergeCell ref="P94:S94"/>
    <mergeCell ref="P95:S95"/>
    <mergeCell ref="P96:S96"/>
    <mergeCell ref="P97:S97"/>
    <mergeCell ref="P98:S98"/>
    <mergeCell ref="P123:S123"/>
    <mergeCell ref="P124:S124"/>
    <mergeCell ref="P125:S125"/>
    <mergeCell ref="P126:S126"/>
    <mergeCell ref="P127:S127"/>
    <mergeCell ref="P128:S128"/>
    <mergeCell ref="P117:S117"/>
    <mergeCell ref="P118:S118"/>
    <mergeCell ref="P119:S119"/>
    <mergeCell ref="P120:S120"/>
    <mergeCell ref="P121:S121"/>
    <mergeCell ref="P122:S122"/>
    <mergeCell ref="P111:S111"/>
    <mergeCell ref="P112:S112"/>
    <mergeCell ref="P113:S113"/>
    <mergeCell ref="P114:S114"/>
    <mergeCell ref="P115:S115"/>
    <mergeCell ref="P116:S116"/>
    <mergeCell ref="P149:S149"/>
    <mergeCell ref="P150:S150"/>
    <mergeCell ref="P151:S151"/>
    <mergeCell ref="P152:S152"/>
    <mergeCell ref="P141:S141"/>
    <mergeCell ref="P142:S142"/>
    <mergeCell ref="P143:S143"/>
    <mergeCell ref="P144:S144"/>
    <mergeCell ref="P145:S145"/>
    <mergeCell ref="P146:S146"/>
    <mergeCell ref="P135:S135"/>
    <mergeCell ref="P136:S136"/>
    <mergeCell ref="P137:S137"/>
    <mergeCell ref="P138:S138"/>
    <mergeCell ref="P139:S139"/>
    <mergeCell ref="P140:S140"/>
    <mergeCell ref="P129:S129"/>
    <mergeCell ref="P130:S130"/>
    <mergeCell ref="P131:S131"/>
    <mergeCell ref="P132:S132"/>
    <mergeCell ref="P133:S133"/>
    <mergeCell ref="P134:S134"/>
    <mergeCell ref="T30:W30"/>
    <mergeCell ref="X30:AA30"/>
    <mergeCell ref="AB30:AE30"/>
    <mergeCell ref="T31:W31"/>
    <mergeCell ref="X31:AA31"/>
    <mergeCell ref="AB31:AE31"/>
    <mergeCell ref="P171:S171"/>
    <mergeCell ref="P172:S172"/>
    <mergeCell ref="P173:S173"/>
    <mergeCell ref="P174:S174"/>
    <mergeCell ref="P175:S175"/>
    <mergeCell ref="P176:S176"/>
    <mergeCell ref="P165:S165"/>
    <mergeCell ref="P166:S166"/>
    <mergeCell ref="P167:S167"/>
    <mergeCell ref="P168:S168"/>
    <mergeCell ref="P169:S169"/>
    <mergeCell ref="P170:S170"/>
    <mergeCell ref="P159:S159"/>
    <mergeCell ref="P160:S160"/>
    <mergeCell ref="P161:S161"/>
    <mergeCell ref="P162:S162"/>
    <mergeCell ref="P163:S163"/>
    <mergeCell ref="P164:S164"/>
    <mergeCell ref="P153:S153"/>
    <mergeCell ref="P154:S154"/>
    <mergeCell ref="P155:S155"/>
    <mergeCell ref="P156:S156"/>
    <mergeCell ref="P157:S157"/>
    <mergeCell ref="P158:S158"/>
    <mergeCell ref="P147:S147"/>
    <mergeCell ref="P148:S148"/>
    <mergeCell ref="T36:W36"/>
    <mergeCell ref="X36:AA36"/>
    <mergeCell ref="AB36:AE36"/>
    <mergeCell ref="T37:W37"/>
    <mergeCell ref="X37:AA37"/>
    <mergeCell ref="AB37:AE37"/>
    <mergeCell ref="T34:W34"/>
    <mergeCell ref="X34:AA34"/>
    <mergeCell ref="AB34:AE34"/>
    <mergeCell ref="T35:W35"/>
    <mergeCell ref="X35:AA35"/>
    <mergeCell ref="AB35:AE35"/>
    <mergeCell ref="T32:W32"/>
    <mergeCell ref="X32:AA32"/>
    <mergeCell ref="AB32:AE32"/>
    <mergeCell ref="T33:W33"/>
    <mergeCell ref="X33:AA33"/>
    <mergeCell ref="AB33:AE33"/>
    <mergeCell ref="T42:W42"/>
    <mergeCell ref="X42:AA42"/>
    <mergeCell ref="AB42:AE42"/>
    <mergeCell ref="T43:W43"/>
    <mergeCell ref="X43:AA43"/>
    <mergeCell ref="AB43:AE43"/>
    <mergeCell ref="T40:W40"/>
    <mergeCell ref="X40:AA40"/>
    <mergeCell ref="AB40:AE40"/>
    <mergeCell ref="T41:W41"/>
    <mergeCell ref="X41:AA41"/>
    <mergeCell ref="AB41:AE41"/>
    <mergeCell ref="T38:W38"/>
    <mergeCell ref="X38:AA38"/>
    <mergeCell ref="AB38:AE38"/>
    <mergeCell ref="T39:W39"/>
    <mergeCell ref="X39:AA39"/>
    <mergeCell ref="AB39:AE39"/>
    <mergeCell ref="T48:W48"/>
    <mergeCell ref="X48:AA48"/>
    <mergeCell ref="AB48:AE48"/>
    <mergeCell ref="T49:W49"/>
    <mergeCell ref="X49:AA49"/>
    <mergeCell ref="AB49:AE49"/>
    <mergeCell ref="T46:W46"/>
    <mergeCell ref="X46:AA46"/>
    <mergeCell ref="AB46:AE46"/>
    <mergeCell ref="T47:W47"/>
    <mergeCell ref="X47:AA47"/>
    <mergeCell ref="AB47:AE47"/>
    <mergeCell ref="T44:W44"/>
    <mergeCell ref="X44:AA44"/>
    <mergeCell ref="AB44:AE44"/>
    <mergeCell ref="T45:W45"/>
    <mergeCell ref="X45:AA45"/>
    <mergeCell ref="AB45:AE45"/>
    <mergeCell ref="T54:W54"/>
    <mergeCell ref="X54:AA54"/>
    <mergeCell ref="AB54:AE54"/>
    <mergeCell ref="T55:W55"/>
    <mergeCell ref="X55:AA55"/>
    <mergeCell ref="AB55:AE55"/>
    <mergeCell ref="T52:W52"/>
    <mergeCell ref="X52:AA52"/>
    <mergeCell ref="AB52:AE52"/>
    <mergeCell ref="T53:W53"/>
    <mergeCell ref="X53:AA53"/>
    <mergeCell ref="AB53:AE53"/>
    <mergeCell ref="T50:W50"/>
    <mergeCell ref="X50:AA50"/>
    <mergeCell ref="AB50:AE50"/>
    <mergeCell ref="T51:W51"/>
    <mergeCell ref="X51:AA51"/>
    <mergeCell ref="AB51:AE51"/>
    <mergeCell ref="T60:W60"/>
    <mergeCell ref="X60:AA60"/>
    <mergeCell ref="AB60:AE60"/>
    <mergeCell ref="T61:W61"/>
    <mergeCell ref="X61:AA61"/>
    <mergeCell ref="AB61:AE61"/>
    <mergeCell ref="T58:W58"/>
    <mergeCell ref="X58:AA58"/>
    <mergeCell ref="AB58:AE58"/>
    <mergeCell ref="T59:W59"/>
    <mergeCell ref="X59:AA59"/>
    <mergeCell ref="AB59:AE59"/>
    <mergeCell ref="T56:W56"/>
    <mergeCell ref="X56:AA56"/>
    <mergeCell ref="AB56:AE56"/>
    <mergeCell ref="T57:W57"/>
    <mergeCell ref="X57:AA57"/>
    <mergeCell ref="AB57:AE57"/>
    <mergeCell ref="T66:W66"/>
    <mergeCell ref="X66:AA66"/>
    <mergeCell ref="AB66:AE66"/>
    <mergeCell ref="T67:W67"/>
    <mergeCell ref="X67:AA67"/>
    <mergeCell ref="AB67:AE67"/>
    <mergeCell ref="T64:W64"/>
    <mergeCell ref="X64:AA64"/>
    <mergeCell ref="AB64:AE64"/>
    <mergeCell ref="T65:W65"/>
    <mergeCell ref="X65:AA65"/>
    <mergeCell ref="AB65:AE65"/>
    <mergeCell ref="T62:W62"/>
    <mergeCell ref="X62:AA62"/>
    <mergeCell ref="AB62:AE62"/>
    <mergeCell ref="T63:W63"/>
    <mergeCell ref="X63:AA63"/>
    <mergeCell ref="AB63:AE63"/>
    <mergeCell ref="T72:W72"/>
    <mergeCell ref="X72:AA72"/>
    <mergeCell ref="AB72:AE72"/>
    <mergeCell ref="T73:W73"/>
    <mergeCell ref="X73:AA73"/>
    <mergeCell ref="AB73:AE73"/>
    <mergeCell ref="T70:W70"/>
    <mergeCell ref="X70:AA70"/>
    <mergeCell ref="AB70:AE70"/>
    <mergeCell ref="T71:W71"/>
    <mergeCell ref="X71:AA71"/>
    <mergeCell ref="AB71:AE71"/>
    <mergeCell ref="T68:W68"/>
    <mergeCell ref="X68:AA68"/>
    <mergeCell ref="AB68:AE68"/>
    <mergeCell ref="T69:W69"/>
    <mergeCell ref="X69:AA69"/>
    <mergeCell ref="AB69:AE69"/>
    <mergeCell ref="T78:W78"/>
    <mergeCell ref="X78:AA78"/>
    <mergeCell ref="AB78:AE78"/>
    <mergeCell ref="T79:W79"/>
    <mergeCell ref="X79:AA79"/>
    <mergeCell ref="AB79:AE79"/>
    <mergeCell ref="T76:W76"/>
    <mergeCell ref="X76:AA76"/>
    <mergeCell ref="AB76:AE76"/>
    <mergeCell ref="T77:W77"/>
    <mergeCell ref="X77:AA77"/>
    <mergeCell ref="AB77:AE77"/>
    <mergeCell ref="T74:W74"/>
    <mergeCell ref="X74:AA74"/>
    <mergeCell ref="AB74:AE74"/>
    <mergeCell ref="T75:W75"/>
    <mergeCell ref="X75:AA75"/>
    <mergeCell ref="AB75:AE75"/>
    <mergeCell ref="T84:W84"/>
    <mergeCell ref="X84:AA84"/>
    <mergeCell ref="AB84:AE84"/>
    <mergeCell ref="T85:W85"/>
    <mergeCell ref="X85:AA85"/>
    <mergeCell ref="AB85:AE85"/>
    <mergeCell ref="T82:W82"/>
    <mergeCell ref="X82:AA82"/>
    <mergeCell ref="AB82:AE82"/>
    <mergeCell ref="T83:W83"/>
    <mergeCell ref="X83:AA83"/>
    <mergeCell ref="AB83:AE83"/>
    <mergeCell ref="T80:W80"/>
    <mergeCell ref="X80:AA80"/>
    <mergeCell ref="AB80:AE80"/>
    <mergeCell ref="T81:W81"/>
    <mergeCell ref="X81:AA81"/>
    <mergeCell ref="AB81:AE81"/>
    <mergeCell ref="T90:W90"/>
    <mergeCell ref="X90:AA90"/>
    <mergeCell ref="AB90:AE90"/>
    <mergeCell ref="T91:W91"/>
    <mergeCell ref="X91:AA91"/>
    <mergeCell ref="AB91:AE91"/>
    <mergeCell ref="T88:W88"/>
    <mergeCell ref="X88:AA88"/>
    <mergeCell ref="AB88:AE88"/>
    <mergeCell ref="T89:W89"/>
    <mergeCell ref="X89:AA89"/>
    <mergeCell ref="AB89:AE89"/>
    <mergeCell ref="T86:W86"/>
    <mergeCell ref="X86:AA86"/>
    <mergeCell ref="AB86:AE86"/>
    <mergeCell ref="T87:W87"/>
    <mergeCell ref="X87:AA87"/>
    <mergeCell ref="AB87:AE87"/>
    <mergeCell ref="T96:W96"/>
    <mergeCell ref="X96:AA96"/>
    <mergeCell ref="AB96:AE96"/>
    <mergeCell ref="T97:W97"/>
    <mergeCell ref="X97:AA97"/>
    <mergeCell ref="AB97:AE97"/>
    <mergeCell ref="T94:W94"/>
    <mergeCell ref="X94:AA94"/>
    <mergeCell ref="AB94:AE94"/>
    <mergeCell ref="T95:W95"/>
    <mergeCell ref="X95:AA95"/>
    <mergeCell ref="AB95:AE95"/>
    <mergeCell ref="T92:W92"/>
    <mergeCell ref="X92:AA92"/>
    <mergeCell ref="AB92:AE92"/>
    <mergeCell ref="T93:W93"/>
    <mergeCell ref="X93:AA93"/>
    <mergeCell ref="AB93:AE93"/>
    <mergeCell ref="T102:W102"/>
    <mergeCell ref="X102:AA102"/>
    <mergeCell ref="AB102:AE102"/>
    <mergeCell ref="T103:W103"/>
    <mergeCell ref="X103:AA103"/>
    <mergeCell ref="AB103:AE103"/>
    <mergeCell ref="T100:W100"/>
    <mergeCell ref="X100:AA100"/>
    <mergeCell ref="AB100:AE100"/>
    <mergeCell ref="T101:W101"/>
    <mergeCell ref="X101:AA101"/>
    <mergeCell ref="AB101:AE101"/>
    <mergeCell ref="T98:W98"/>
    <mergeCell ref="X98:AA98"/>
    <mergeCell ref="AB98:AE98"/>
    <mergeCell ref="T99:W99"/>
    <mergeCell ref="X99:AA99"/>
    <mergeCell ref="AB99:AE99"/>
    <mergeCell ref="T108:W108"/>
    <mergeCell ref="X108:AA108"/>
    <mergeCell ref="AB108:AE108"/>
    <mergeCell ref="T109:W109"/>
    <mergeCell ref="X109:AA109"/>
    <mergeCell ref="AB109:AE109"/>
    <mergeCell ref="T106:W106"/>
    <mergeCell ref="X106:AA106"/>
    <mergeCell ref="AB106:AE106"/>
    <mergeCell ref="T107:W107"/>
    <mergeCell ref="X107:AA107"/>
    <mergeCell ref="AB107:AE107"/>
    <mergeCell ref="T104:W104"/>
    <mergeCell ref="X104:AA104"/>
    <mergeCell ref="AB104:AE104"/>
    <mergeCell ref="T105:W105"/>
    <mergeCell ref="X105:AA105"/>
    <mergeCell ref="AB105:AE105"/>
    <mergeCell ref="T114:W114"/>
    <mergeCell ref="X114:AA114"/>
    <mergeCell ref="AB114:AE114"/>
    <mergeCell ref="T115:W115"/>
    <mergeCell ref="X115:AA115"/>
    <mergeCell ref="AB115:AE115"/>
    <mergeCell ref="T112:W112"/>
    <mergeCell ref="X112:AA112"/>
    <mergeCell ref="AB112:AE112"/>
    <mergeCell ref="T113:W113"/>
    <mergeCell ref="X113:AA113"/>
    <mergeCell ref="AB113:AE113"/>
    <mergeCell ref="T110:W110"/>
    <mergeCell ref="X110:AA110"/>
    <mergeCell ref="AB110:AE110"/>
    <mergeCell ref="T111:W111"/>
    <mergeCell ref="X111:AA111"/>
    <mergeCell ref="AB111:AE111"/>
    <mergeCell ref="T120:W120"/>
    <mergeCell ref="X120:AA120"/>
    <mergeCell ref="AB120:AE120"/>
    <mergeCell ref="T121:W121"/>
    <mergeCell ref="X121:AA121"/>
    <mergeCell ref="AB121:AE121"/>
    <mergeCell ref="T118:W118"/>
    <mergeCell ref="X118:AA118"/>
    <mergeCell ref="AB118:AE118"/>
    <mergeCell ref="T119:W119"/>
    <mergeCell ref="X119:AA119"/>
    <mergeCell ref="AB119:AE119"/>
    <mergeCell ref="T116:W116"/>
    <mergeCell ref="X116:AA116"/>
    <mergeCell ref="AB116:AE116"/>
    <mergeCell ref="T117:W117"/>
    <mergeCell ref="X117:AA117"/>
    <mergeCell ref="AB117:AE117"/>
    <mergeCell ref="T126:W126"/>
    <mergeCell ref="X126:AA126"/>
    <mergeCell ref="AB126:AE126"/>
    <mergeCell ref="T127:W127"/>
    <mergeCell ref="X127:AA127"/>
    <mergeCell ref="AB127:AE127"/>
    <mergeCell ref="T124:W124"/>
    <mergeCell ref="X124:AA124"/>
    <mergeCell ref="AB124:AE124"/>
    <mergeCell ref="T125:W125"/>
    <mergeCell ref="X125:AA125"/>
    <mergeCell ref="AB125:AE125"/>
    <mergeCell ref="T122:W122"/>
    <mergeCell ref="X122:AA122"/>
    <mergeCell ref="AB122:AE122"/>
    <mergeCell ref="T123:W123"/>
    <mergeCell ref="X123:AA123"/>
    <mergeCell ref="AB123:AE123"/>
    <mergeCell ref="T132:W132"/>
    <mergeCell ref="X132:AA132"/>
    <mergeCell ref="AB132:AE132"/>
    <mergeCell ref="T133:W133"/>
    <mergeCell ref="X133:AA133"/>
    <mergeCell ref="AB133:AE133"/>
    <mergeCell ref="T130:W130"/>
    <mergeCell ref="X130:AA130"/>
    <mergeCell ref="AB130:AE130"/>
    <mergeCell ref="T131:W131"/>
    <mergeCell ref="X131:AA131"/>
    <mergeCell ref="AB131:AE131"/>
    <mergeCell ref="T128:W128"/>
    <mergeCell ref="X128:AA128"/>
    <mergeCell ref="AB128:AE128"/>
    <mergeCell ref="T129:W129"/>
    <mergeCell ref="X129:AA129"/>
    <mergeCell ref="AB129:AE129"/>
    <mergeCell ref="T138:W138"/>
    <mergeCell ref="X138:AA138"/>
    <mergeCell ref="AB138:AE138"/>
    <mergeCell ref="T139:W139"/>
    <mergeCell ref="X139:AA139"/>
    <mergeCell ref="AB139:AE139"/>
    <mergeCell ref="T136:W136"/>
    <mergeCell ref="X136:AA136"/>
    <mergeCell ref="AB136:AE136"/>
    <mergeCell ref="T137:W137"/>
    <mergeCell ref="X137:AA137"/>
    <mergeCell ref="AB137:AE137"/>
    <mergeCell ref="T134:W134"/>
    <mergeCell ref="X134:AA134"/>
    <mergeCell ref="AB134:AE134"/>
    <mergeCell ref="T135:W135"/>
    <mergeCell ref="X135:AA135"/>
    <mergeCell ref="AB135:AE135"/>
    <mergeCell ref="T144:W144"/>
    <mergeCell ref="X144:AA144"/>
    <mergeCell ref="AB144:AE144"/>
    <mergeCell ref="T145:W145"/>
    <mergeCell ref="X145:AA145"/>
    <mergeCell ref="AB145:AE145"/>
    <mergeCell ref="T142:W142"/>
    <mergeCell ref="X142:AA142"/>
    <mergeCell ref="AB142:AE142"/>
    <mergeCell ref="T143:W143"/>
    <mergeCell ref="X143:AA143"/>
    <mergeCell ref="AB143:AE143"/>
    <mergeCell ref="T140:W140"/>
    <mergeCell ref="X140:AA140"/>
    <mergeCell ref="AB140:AE140"/>
    <mergeCell ref="T141:W141"/>
    <mergeCell ref="X141:AA141"/>
    <mergeCell ref="AB141:AE141"/>
    <mergeCell ref="T150:W150"/>
    <mergeCell ref="X150:AA150"/>
    <mergeCell ref="AB150:AE150"/>
    <mergeCell ref="T151:W151"/>
    <mergeCell ref="X151:AA151"/>
    <mergeCell ref="AB151:AE151"/>
    <mergeCell ref="T148:W148"/>
    <mergeCell ref="X148:AA148"/>
    <mergeCell ref="AB148:AE148"/>
    <mergeCell ref="T149:W149"/>
    <mergeCell ref="X149:AA149"/>
    <mergeCell ref="AB149:AE149"/>
    <mergeCell ref="T146:W146"/>
    <mergeCell ref="X146:AA146"/>
    <mergeCell ref="AB146:AE146"/>
    <mergeCell ref="T147:W147"/>
    <mergeCell ref="X147:AA147"/>
    <mergeCell ref="AB147:AE147"/>
    <mergeCell ref="T156:W156"/>
    <mergeCell ref="X156:AA156"/>
    <mergeCell ref="AB156:AE156"/>
    <mergeCell ref="T157:W157"/>
    <mergeCell ref="X157:AA157"/>
    <mergeCell ref="AB157:AE157"/>
    <mergeCell ref="T154:W154"/>
    <mergeCell ref="X154:AA154"/>
    <mergeCell ref="AB154:AE154"/>
    <mergeCell ref="T155:W155"/>
    <mergeCell ref="X155:AA155"/>
    <mergeCell ref="AB155:AE155"/>
    <mergeCell ref="T152:W152"/>
    <mergeCell ref="X152:AA152"/>
    <mergeCell ref="AB152:AE152"/>
    <mergeCell ref="T153:W153"/>
    <mergeCell ref="X153:AA153"/>
    <mergeCell ref="AB153:AE153"/>
    <mergeCell ref="T162:W162"/>
    <mergeCell ref="X162:AA162"/>
    <mergeCell ref="AB162:AE162"/>
    <mergeCell ref="T163:W163"/>
    <mergeCell ref="X163:AA163"/>
    <mergeCell ref="AB163:AE163"/>
    <mergeCell ref="T160:W160"/>
    <mergeCell ref="X160:AA160"/>
    <mergeCell ref="AB160:AE160"/>
    <mergeCell ref="T161:W161"/>
    <mergeCell ref="X161:AA161"/>
    <mergeCell ref="AB161:AE161"/>
    <mergeCell ref="T158:W158"/>
    <mergeCell ref="X158:AA158"/>
    <mergeCell ref="AB158:AE158"/>
    <mergeCell ref="T159:W159"/>
    <mergeCell ref="X159:AA159"/>
    <mergeCell ref="AB159:AE159"/>
    <mergeCell ref="T168:W168"/>
    <mergeCell ref="X168:AA168"/>
    <mergeCell ref="AB168:AE168"/>
    <mergeCell ref="T169:W169"/>
    <mergeCell ref="X169:AA169"/>
    <mergeCell ref="AB169:AE169"/>
    <mergeCell ref="T166:W166"/>
    <mergeCell ref="X166:AA166"/>
    <mergeCell ref="AB166:AE166"/>
    <mergeCell ref="T167:W167"/>
    <mergeCell ref="X167:AA167"/>
    <mergeCell ref="AB167:AE167"/>
    <mergeCell ref="T164:W164"/>
    <mergeCell ref="X164:AA164"/>
    <mergeCell ref="AB164:AE164"/>
    <mergeCell ref="T165:W165"/>
    <mergeCell ref="X165:AA165"/>
    <mergeCell ref="AB165:AE165"/>
    <mergeCell ref="X176:AA176"/>
    <mergeCell ref="AB176:AE176"/>
    <mergeCell ref="T174:W174"/>
    <mergeCell ref="X174:AA174"/>
    <mergeCell ref="AB174:AE174"/>
    <mergeCell ref="T175:W175"/>
    <mergeCell ref="X175:AA175"/>
    <mergeCell ref="AB175:AE175"/>
    <mergeCell ref="T172:W172"/>
    <mergeCell ref="X172:AA172"/>
    <mergeCell ref="AB172:AE172"/>
    <mergeCell ref="T173:W173"/>
    <mergeCell ref="X173:AA173"/>
    <mergeCell ref="AB173:AE173"/>
    <mergeCell ref="T170:W170"/>
    <mergeCell ref="X170:AA170"/>
    <mergeCell ref="AB170:AE170"/>
    <mergeCell ref="T171:W171"/>
    <mergeCell ref="X171:AA171"/>
    <mergeCell ref="AB171:AE171"/>
    <mergeCell ref="H177:K177"/>
    <mergeCell ref="H178:K178"/>
    <mergeCell ref="H179:K179"/>
    <mergeCell ref="H180:K180"/>
    <mergeCell ref="H181:K181"/>
    <mergeCell ref="H182:K182"/>
    <mergeCell ref="H183:K183"/>
    <mergeCell ref="H184:K184"/>
    <mergeCell ref="H185:K185"/>
    <mergeCell ref="H186:K186"/>
    <mergeCell ref="H187:K187"/>
    <mergeCell ref="H188:K188"/>
    <mergeCell ref="H189:K189"/>
    <mergeCell ref="H190:K190"/>
    <mergeCell ref="H191:K191"/>
    <mergeCell ref="H192:K192"/>
    <mergeCell ref="T176:W176"/>
    <mergeCell ref="L176:O176"/>
    <mergeCell ref="L177:O177"/>
    <mergeCell ref="P177:S177"/>
    <mergeCell ref="T177:W177"/>
    <mergeCell ref="X177:AA177"/>
    <mergeCell ref="L178:O178"/>
    <mergeCell ref="P178:S178"/>
    <mergeCell ref="T178:W178"/>
    <mergeCell ref="X178:AA178"/>
    <mergeCell ref="L179:O179"/>
    <mergeCell ref="P179:S179"/>
    <mergeCell ref="T179:W179"/>
    <mergeCell ref="X179:AA179"/>
    <mergeCell ref="L180:O180"/>
    <mergeCell ref="P180:S180"/>
    <mergeCell ref="T180:W180"/>
    <mergeCell ref="X180:AA180"/>
    <mergeCell ref="L181:O181"/>
    <mergeCell ref="P181:S181"/>
    <mergeCell ref="T181:W181"/>
    <mergeCell ref="X181:AA181"/>
    <mergeCell ref="L190:O190"/>
    <mergeCell ref="P190:S190"/>
    <mergeCell ref="T190:W190"/>
    <mergeCell ref="X190:AA190"/>
    <mergeCell ref="L191:O191"/>
    <mergeCell ref="P191:S191"/>
    <mergeCell ref="T191:W191"/>
    <mergeCell ref="X191:AA191"/>
    <mergeCell ref="L182:O182"/>
    <mergeCell ref="P182:S182"/>
    <mergeCell ref="T182:W182"/>
    <mergeCell ref="X182:AA182"/>
    <mergeCell ref="L183:O183"/>
    <mergeCell ref="P183:S183"/>
    <mergeCell ref="T183:W183"/>
    <mergeCell ref="X183:AA183"/>
    <mergeCell ref="L184:O184"/>
    <mergeCell ref="P184:S184"/>
    <mergeCell ref="T184:W184"/>
    <mergeCell ref="X184:AA184"/>
    <mergeCell ref="L185:O185"/>
    <mergeCell ref="P185:S185"/>
    <mergeCell ref="T185:W185"/>
    <mergeCell ref="X185:AA185"/>
    <mergeCell ref="L186:O186"/>
    <mergeCell ref="P186:S186"/>
    <mergeCell ref="T186:W186"/>
    <mergeCell ref="X186:AA186"/>
    <mergeCell ref="L192:O192"/>
    <mergeCell ref="P192:S192"/>
    <mergeCell ref="T192:W192"/>
    <mergeCell ref="X192:AA192"/>
    <mergeCell ref="AB177:AE177"/>
    <mergeCell ref="AB178:AE178"/>
    <mergeCell ref="AB179:AE179"/>
    <mergeCell ref="AB180:AE180"/>
    <mergeCell ref="AB181:AE181"/>
    <mergeCell ref="AB182:AE182"/>
    <mergeCell ref="AB183:AE183"/>
    <mergeCell ref="AB184:AE184"/>
    <mergeCell ref="AB185:AE185"/>
    <mergeCell ref="AB186:AE186"/>
    <mergeCell ref="AB187:AE187"/>
    <mergeCell ref="AB188:AE188"/>
    <mergeCell ref="AB189:AE189"/>
    <mergeCell ref="AB190:AE190"/>
    <mergeCell ref="AB191:AE191"/>
    <mergeCell ref="AB192:AE192"/>
    <mergeCell ref="L187:O187"/>
    <mergeCell ref="P187:S187"/>
    <mergeCell ref="T187:W187"/>
    <mergeCell ref="X187:AA187"/>
    <mergeCell ref="L188:O188"/>
    <mergeCell ref="P188:S188"/>
    <mergeCell ref="T188:W188"/>
    <mergeCell ref="X188:AA188"/>
    <mergeCell ref="L189:O189"/>
    <mergeCell ref="P189:S189"/>
    <mergeCell ref="T189:W189"/>
    <mergeCell ref="X189:AA189"/>
    <mergeCell ref="AF27:AH27"/>
    <mergeCell ref="AF28:AH28"/>
    <mergeCell ref="AF29:AH29"/>
    <mergeCell ref="AF30:AH30"/>
    <mergeCell ref="AF31:AH31"/>
    <mergeCell ref="AF32:AH32"/>
    <mergeCell ref="AF33:AH33"/>
    <mergeCell ref="AF34:AH34"/>
    <mergeCell ref="AF35:AH35"/>
    <mergeCell ref="AF36:AH36"/>
    <mergeCell ref="AF37:AH37"/>
    <mergeCell ref="AF38:AH38"/>
    <mergeCell ref="AF39:AH39"/>
    <mergeCell ref="AF40:AH40"/>
    <mergeCell ref="AF41:AH41"/>
    <mergeCell ref="AF42:AH42"/>
    <mergeCell ref="AF43:AH43"/>
    <mergeCell ref="AF44:AH44"/>
    <mergeCell ref="AF45:AH45"/>
    <mergeCell ref="AF46:AH46"/>
    <mergeCell ref="AF47:AH47"/>
    <mergeCell ref="AF48:AH48"/>
    <mergeCell ref="AF49:AH49"/>
    <mergeCell ref="AF50:AH50"/>
    <mergeCell ref="AF51:AH51"/>
    <mergeCell ref="AF52:AH52"/>
    <mergeCell ref="AF53:AH53"/>
    <mergeCell ref="AF54:AH54"/>
    <mergeCell ref="AF55:AH55"/>
    <mergeCell ref="AF56:AH56"/>
    <mergeCell ref="AF57:AH57"/>
    <mergeCell ref="AF58:AH58"/>
    <mergeCell ref="AF59:AH59"/>
    <mergeCell ref="AF60:AH60"/>
    <mergeCell ref="AF77:AH77"/>
    <mergeCell ref="AF78:AH78"/>
    <mergeCell ref="AF79:AH79"/>
    <mergeCell ref="AF80:AH80"/>
    <mergeCell ref="AF81:AH81"/>
    <mergeCell ref="AF82:AH82"/>
    <mergeCell ref="AF83:AH83"/>
    <mergeCell ref="AF84:AH84"/>
    <mergeCell ref="AF85:AH85"/>
    <mergeCell ref="AF86:AH86"/>
    <mergeCell ref="AF87:AH87"/>
    <mergeCell ref="AF88:AH88"/>
    <mergeCell ref="AF89:AH89"/>
    <mergeCell ref="AF90:AH90"/>
    <mergeCell ref="AF91:AH91"/>
    <mergeCell ref="AF92:AH92"/>
    <mergeCell ref="AF93:AH93"/>
    <mergeCell ref="AF113:AH113"/>
    <mergeCell ref="AF114:AH114"/>
    <mergeCell ref="AF115:AH115"/>
    <mergeCell ref="AF116:AH116"/>
    <mergeCell ref="AF117:AH117"/>
    <mergeCell ref="AF118:AH118"/>
    <mergeCell ref="AF119:AH119"/>
    <mergeCell ref="AF120:AH120"/>
    <mergeCell ref="AF121:AH121"/>
    <mergeCell ref="AF122:AH122"/>
    <mergeCell ref="AF123:AH123"/>
    <mergeCell ref="AF124:AH124"/>
    <mergeCell ref="AF125:AH125"/>
    <mergeCell ref="AF126:AH126"/>
    <mergeCell ref="AF127:AH127"/>
    <mergeCell ref="AF128:AH128"/>
    <mergeCell ref="AF129:AH129"/>
    <mergeCell ref="AF148:AH148"/>
    <mergeCell ref="AF149:AH149"/>
    <mergeCell ref="AF150:AH150"/>
    <mergeCell ref="AF151:AH151"/>
    <mergeCell ref="AF152:AH152"/>
    <mergeCell ref="AF153:AH153"/>
    <mergeCell ref="AF154:AH154"/>
    <mergeCell ref="AF155:AH155"/>
    <mergeCell ref="AF156:AH156"/>
    <mergeCell ref="AF157:AH157"/>
    <mergeCell ref="AF158:AH158"/>
    <mergeCell ref="AF159:AH159"/>
    <mergeCell ref="AF160:AH160"/>
    <mergeCell ref="AF161:AH161"/>
    <mergeCell ref="AF162:AH162"/>
    <mergeCell ref="AF163:AH163"/>
    <mergeCell ref="AF164:AH164"/>
    <mergeCell ref="AF182:AH182"/>
    <mergeCell ref="AF183:AH183"/>
    <mergeCell ref="AF184:AH184"/>
    <mergeCell ref="AF185:AH185"/>
    <mergeCell ref="AF186:AH186"/>
    <mergeCell ref="AF187:AH187"/>
    <mergeCell ref="AF188:AH188"/>
    <mergeCell ref="AF189:AH189"/>
    <mergeCell ref="AF190:AH190"/>
    <mergeCell ref="AF191:AH191"/>
    <mergeCell ref="AF192:AH192"/>
    <mergeCell ref="AF165:AH165"/>
    <mergeCell ref="AF166:AH166"/>
    <mergeCell ref="AF167:AH167"/>
    <mergeCell ref="AF168:AH168"/>
    <mergeCell ref="AF169:AH169"/>
    <mergeCell ref="AF170:AH170"/>
    <mergeCell ref="AF171:AH171"/>
    <mergeCell ref="AF172:AH172"/>
    <mergeCell ref="AF173:AH173"/>
    <mergeCell ref="AF174:AH174"/>
    <mergeCell ref="AF175:AH175"/>
    <mergeCell ref="AF176:AH176"/>
    <mergeCell ref="AF177:AH177"/>
    <mergeCell ref="AF178:AH178"/>
    <mergeCell ref="AF179:AH179"/>
    <mergeCell ref="AF180:AH180"/>
    <mergeCell ref="AF181:AH181"/>
  </mergeCells>
  <hyperlinks>
    <hyperlink ref="E8:H8" location="'Main infos'!A11" tooltip="Main infos" display="Main infos" xr:uid="{00000000-0004-0000-0500-000000000000}"/>
    <hyperlink ref="J8:M8" location="Winners!A11" tooltip="Winners" display="Winners" xr:uid="{00000000-0004-0000-0500-000001000000}"/>
    <hyperlink ref="W8:Z8" location="'Country res'!A11" tooltip="Country best results" display="Best results" xr:uid="{00000000-0004-0000-0500-000002000000}"/>
    <hyperlink ref="R8:U8" location="'Country part'!A11" tooltip="Country participations" display="Participations" xr:uid="{00000000-0004-0000-0500-000003000000}"/>
    <hyperlink ref="AE8:AH8" location="'Player part'!A11" tooltip="Player participations" display="Participations" xr:uid="{00000000-0004-0000-0500-000004000000}"/>
    <hyperlink ref="AJ8:AM8" location="'Medal Table'!A13" tooltip="Medal Table" display="Medal table" xr:uid="{00000000-0004-0000-0500-000005000000}"/>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Q56"/>
  <sheetViews>
    <sheetView showGridLines="0" showRowColHeaders="0" tabSelected="1" zoomScale="80" zoomScaleNormal="80" workbookViewId="0">
      <pane ySplit="12" topLeftCell="A13"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3" width="4.6640625" customWidth="1"/>
  </cols>
  <sheetData>
    <row r="1" spans="1:43" ht="4.5" customHeight="1" x14ac:dyDescent="0.25">
      <c r="A1" s="56"/>
      <c r="B1" s="56"/>
      <c r="C1" s="56"/>
      <c r="D1" s="56"/>
      <c r="E1" s="353"/>
      <c r="F1" s="353"/>
      <c r="G1" s="353"/>
      <c r="H1" s="353"/>
      <c r="I1" s="353"/>
      <c r="J1" s="353"/>
      <c r="K1" s="353"/>
      <c r="L1" s="353"/>
      <c r="M1" s="353"/>
      <c r="N1" s="537" t="s">
        <v>633</v>
      </c>
      <c r="O1" s="537"/>
      <c r="P1" s="537"/>
      <c r="Q1" s="537"/>
      <c r="R1" s="537"/>
      <c r="S1" s="537"/>
      <c r="T1" s="537"/>
      <c r="U1" s="537"/>
      <c r="V1" s="537"/>
      <c r="W1" s="537"/>
      <c r="X1" s="537"/>
      <c r="Y1" s="427"/>
      <c r="Z1" s="427"/>
      <c r="AA1" s="353"/>
      <c r="AB1" s="353"/>
      <c r="AC1" s="353"/>
      <c r="AD1" s="353"/>
      <c r="AE1" s="353"/>
      <c r="AF1" s="353"/>
      <c r="AG1" s="353"/>
      <c r="AH1" s="353"/>
      <c r="AI1" s="353"/>
      <c r="AJ1" s="353"/>
      <c r="AK1" s="353"/>
      <c r="AL1" s="353"/>
      <c r="AM1" s="353"/>
      <c r="AN1" s="353"/>
      <c r="AO1" s="353"/>
      <c r="AP1" s="353"/>
      <c r="AQ1" s="429"/>
    </row>
    <row r="2" spans="1:43"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353"/>
      <c r="AM2" s="353"/>
      <c r="AN2" s="353"/>
      <c r="AO2" s="353"/>
      <c r="AP2" s="353"/>
      <c r="AQ2" s="429"/>
    </row>
    <row r="3" spans="1:43"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353"/>
      <c r="AM3" s="353"/>
      <c r="AN3" s="353"/>
      <c r="AO3" s="353"/>
      <c r="AP3" s="353"/>
      <c r="AQ3" s="429"/>
    </row>
    <row r="4" spans="1:43"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353"/>
      <c r="AM4" s="353"/>
      <c r="AN4" s="353"/>
      <c r="AO4" s="353"/>
      <c r="AP4" s="353"/>
      <c r="AQ4" s="429"/>
    </row>
    <row r="5" spans="1:43" x14ac:dyDescent="0.25">
      <c r="A5" s="366" t="s">
        <v>631</v>
      </c>
    </row>
    <row r="6" spans="1:43" ht="25.95" customHeight="1" x14ac:dyDescent="0.25">
      <c r="A6" s="55"/>
      <c r="B6" s="55"/>
      <c r="C6" s="367"/>
      <c r="D6" s="504" t="s">
        <v>522</v>
      </c>
      <c r="E6" s="505"/>
      <c r="F6" s="505"/>
      <c r="G6" s="505"/>
      <c r="H6" s="505"/>
      <c r="I6" s="505"/>
      <c r="J6" s="505"/>
      <c r="K6" s="505"/>
      <c r="L6" s="505"/>
      <c r="M6" s="505"/>
      <c r="N6" s="505"/>
      <c r="O6" s="55"/>
      <c r="P6" s="367"/>
      <c r="Q6" s="504" t="s">
        <v>523</v>
      </c>
      <c r="R6" s="505"/>
      <c r="S6" s="505"/>
      <c r="T6" s="505"/>
      <c r="U6" s="505"/>
      <c r="V6" s="505"/>
      <c r="W6" s="505"/>
      <c r="X6" s="505"/>
      <c r="Y6" s="505"/>
      <c r="Z6" s="505"/>
      <c r="AA6" s="505"/>
      <c r="AB6" s="55"/>
      <c r="AC6" s="367"/>
      <c r="AD6" s="504" t="s">
        <v>524</v>
      </c>
      <c r="AE6" s="505"/>
      <c r="AF6" s="505"/>
      <c r="AG6" s="505"/>
      <c r="AH6" s="505"/>
      <c r="AI6" s="505"/>
      <c r="AJ6" s="505"/>
      <c r="AK6" s="505"/>
      <c r="AL6" s="505"/>
      <c r="AM6" s="505"/>
      <c r="AN6" s="505"/>
      <c r="AO6" s="55"/>
      <c r="AP6" s="55"/>
    </row>
    <row r="7" spans="1:43" ht="7.95" customHeight="1" thickBot="1" x14ac:dyDescent="0.3">
      <c r="A7" s="55"/>
      <c r="B7" s="55"/>
      <c r="C7" s="55"/>
      <c r="D7" s="55"/>
      <c r="E7" s="55"/>
      <c r="F7" s="55"/>
      <c r="G7" s="55"/>
      <c r="H7" s="55"/>
      <c r="I7" s="55"/>
      <c r="J7" s="55"/>
      <c r="K7" s="55"/>
      <c r="L7" s="55"/>
      <c r="M7" s="368"/>
      <c r="N7" s="55"/>
      <c r="O7" s="55"/>
      <c r="P7" s="55"/>
      <c r="Q7" s="55"/>
      <c r="R7" s="55"/>
      <c r="S7" s="55"/>
      <c r="T7" s="55"/>
      <c r="U7" s="55"/>
      <c r="V7" s="55"/>
      <c r="W7" s="55"/>
      <c r="X7" s="55"/>
      <c r="Y7" s="55"/>
      <c r="Z7" s="55"/>
      <c r="AA7" s="55"/>
      <c r="AB7" s="55"/>
      <c r="AC7" s="55"/>
      <c r="AD7" s="55"/>
      <c r="AE7" s="55"/>
      <c r="AF7" s="55"/>
      <c r="AG7" s="55"/>
      <c r="AH7" s="55"/>
      <c r="AI7" s="55"/>
      <c r="AJ7" s="55"/>
      <c r="AK7" s="71"/>
      <c r="AL7" s="71"/>
      <c r="AM7" s="71"/>
      <c r="AN7" s="71"/>
      <c r="AO7" s="71"/>
      <c r="AP7" s="71"/>
      <c r="AQ7" s="357"/>
    </row>
    <row r="8" spans="1:43" ht="25.95" customHeight="1" thickBot="1" x14ac:dyDescent="0.3">
      <c r="A8" s="369" t="s">
        <v>525</v>
      </c>
      <c r="B8" s="55"/>
      <c r="C8" s="55"/>
      <c r="D8" s="50"/>
      <c r="E8" s="501" t="s">
        <v>527</v>
      </c>
      <c r="F8" s="502"/>
      <c r="G8" s="502"/>
      <c r="H8" s="503"/>
      <c r="I8" s="50"/>
      <c r="J8" s="501" t="s">
        <v>528</v>
      </c>
      <c r="K8" s="502"/>
      <c r="L8" s="502"/>
      <c r="M8" s="503"/>
      <c r="N8" s="50"/>
      <c r="O8" s="50"/>
      <c r="P8" s="50"/>
      <c r="Q8" s="50"/>
      <c r="R8" s="506" t="s">
        <v>31</v>
      </c>
      <c r="S8" s="507"/>
      <c r="T8" s="507"/>
      <c r="U8" s="508"/>
      <c r="V8" s="50"/>
      <c r="W8" s="501" t="s">
        <v>526</v>
      </c>
      <c r="X8" s="502"/>
      <c r="Y8" s="502"/>
      <c r="Z8" s="503"/>
      <c r="AA8" s="50"/>
      <c r="AB8" s="50"/>
      <c r="AC8" s="50"/>
      <c r="AD8" s="50"/>
      <c r="AE8" s="506" t="s">
        <v>31</v>
      </c>
      <c r="AF8" s="507"/>
      <c r="AG8" s="507"/>
      <c r="AH8" s="508"/>
      <c r="AI8" s="50"/>
      <c r="AJ8" s="531" t="s">
        <v>529</v>
      </c>
      <c r="AK8" s="532"/>
      <c r="AL8" s="532"/>
      <c r="AM8" s="533"/>
      <c r="AN8" s="50"/>
      <c r="AO8" s="55"/>
      <c r="AP8" s="55"/>
    </row>
    <row r="9" spans="1:43" ht="12" customHeight="1" thickBot="1" x14ac:dyDescent="0.3">
      <c r="A9" s="55"/>
      <c r="B9" s="55"/>
      <c r="C9" s="55"/>
      <c r="D9" s="55"/>
      <c r="E9" s="55"/>
      <c r="F9" s="55"/>
      <c r="G9" s="55"/>
      <c r="H9" s="55"/>
      <c r="I9" s="55"/>
      <c r="J9" s="55"/>
      <c r="K9" s="55"/>
      <c r="L9" s="55"/>
      <c r="M9" s="368"/>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row>
    <row r="10" spans="1:43" ht="25.95" customHeight="1" thickBot="1" x14ac:dyDescent="0.3">
      <c r="A10" s="55"/>
      <c r="B10" s="55"/>
      <c r="C10" s="55"/>
      <c r="D10" s="55"/>
      <c r="E10" s="55"/>
      <c r="F10" s="55"/>
      <c r="G10" s="657" t="s">
        <v>567</v>
      </c>
      <c r="H10" s="658"/>
      <c r="I10" s="658"/>
      <c r="J10" s="658"/>
      <c r="K10" s="658"/>
      <c r="L10" s="658"/>
      <c r="M10" s="658"/>
      <c r="N10" s="658"/>
      <c r="O10" s="658"/>
      <c r="P10" s="658"/>
      <c r="Q10" s="658"/>
      <c r="R10" s="659"/>
      <c r="S10" s="55"/>
      <c r="T10" s="55"/>
      <c r="U10" s="55"/>
      <c r="V10" s="55"/>
      <c r="W10" s="55"/>
      <c r="X10" s="660" t="s">
        <v>569</v>
      </c>
      <c r="Y10" s="661"/>
      <c r="Z10" s="661"/>
      <c r="AA10" s="661"/>
      <c r="AB10" s="661"/>
      <c r="AC10" s="661"/>
      <c r="AD10" s="661"/>
      <c r="AE10" s="661"/>
      <c r="AF10" s="661"/>
      <c r="AG10" s="661"/>
      <c r="AH10" s="661"/>
      <c r="AI10" s="661"/>
      <c r="AJ10" s="661"/>
      <c r="AK10" s="662"/>
      <c r="AL10" s="55"/>
      <c r="AM10" s="55"/>
      <c r="AN10" s="55"/>
      <c r="AO10" s="55"/>
      <c r="AP10" s="55"/>
    </row>
    <row r="11" spans="1:43" ht="15" customHeight="1" thickBot="1" x14ac:dyDescent="0.3">
      <c r="A11" s="55"/>
      <c r="B11" s="55"/>
      <c r="C11" s="55"/>
      <c r="D11" s="55"/>
      <c r="E11" s="55"/>
      <c r="F11" s="55"/>
      <c r="G11" s="55"/>
      <c r="H11" s="55"/>
      <c r="I11" s="55"/>
      <c r="J11" s="55"/>
      <c r="K11" s="55"/>
      <c r="L11" s="55"/>
      <c r="M11" s="368"/>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row>
    <row r="12" spans="1:43" ht="25.95" customHeight="1" thickBot="1" x14ac:dyDescent="0.3">
      <c r="A12" s="55"/>
      <c r="B12" s="55"/>
      <c r="C12" s="55"/>
      <c r="D12" s="55"/>
      <c r="E12" s="55"/>
      <c r="F12" s="55"/>
      <c r="G12" s="55"/>
      <c r="H12" s="55"/>
      <c r="I12" s="55"/>
      <c r="J12" s="55"/>
      <c r="K12" s="55"/>
      <c r="L12" s="55"/>
      <c r="M12" s="665" t="s">
        <v>350</v>
      </c>
      <c r="N12" s="666"/>
      <c r="O12" s="667" t="s">
        <v>351</v>
      </c>
      <c r="P12" s="668"/>
      <c r="Q12" s="669" t="s">
        <v>66</v>
      </c>
      <c r="R12" s="670"/>
      <c r="S12" s="401"/>
      <c r="T12" s="401"/>
      <c r="U12" s="401"/>
      <c r="V12" s="401"/>
      <c r="W12" s="401"/>
      <c r="X12" s="401"/>
      <c r="Y12" s="401"/>
      <c r="Z12" s="401"/>
      <c r="AA12" s="401"/>
      <c r="AB12" s="401"/>
      <c r="AC12" s="401"/>
      <c r="AD12" s="663" t="s">
        <v>445</v>
      </c>
      <c r="AE12" s="664"/>
      <c r="AF12" s="663" t="s">
        <v>65</v>
      </c>
      <c r="AG12" s="664"/>
      <c r="AH12" s="663" t="s">
        <v>568</v>
      </c>
      <c r="AI12" s="664"/>
      <c r="AJ12" s="663" t="s">
        <v>348</v>
      </c>
      <c r="AK12" s="664"/>
      <c r="AL12" s="55"/>
      <c r="AM12" s="55"/>
      <c r="AN12" s="55"/>
      <c r="AO12" s="55"/>
      <c r="AP12" s="55"/>
    </row>
    <row r="13" spans="1:43" ht="25.95" customHeight="1" thickBot="1" x14ac:dyDescent="0.3">
      <c r="A13" s="50"/>
      <c r="B13" s="55"/>
      <c r="C13" s="55"/>
      <c r="D13" s="55"/>
      <c r="E13" s="55"/>
      <c r="F13" s="55"/>
      <c r="G13" s="402"/>
      <c r="H13" s="573" t="s">
        <v>132</v>
      </c>
      <c r="I13" s="573"/>
      <c r="J13" s="573"/>
      <c r="K13" s="573"/>
      <c r="L13" s="598"/>
      <c r="M13" s="655">
        <v>6</v>
      </c>
      <c r="N13" s="656"/>
      <c r="O13" s="655">
        <v>2</v>
      </c>
      <c r="P13" s="656"/>
      <c r="Q13" s="655">
        <v>1</v>
      </c>
      <c r="R13" s="656"/>
      <c r="S13" s="55"/>
      <c r="T13" s="55"/>
      <c r="U13" s="55"/>
      <c r="V13" s="55"/>
      <c r="W13" s="55"/>
      <c r="X13" s="402"/>
      <c r="Y13" s="573" t="s">
        <v>132</v>
      </c>
      <c r="Z13" s="573"/>
      <c r="AA13" s="573"/>
      <c r="AB13" s="573"/>
      <c r="AC13" s="598"/>
      <c r="AD13" s="655">
        <v>6</v>
      </c>
      <c r="AE13" s="656"/>
      <c r="AF13" s="655">
        <v>8</v>
      </c>
      <c r="AG13" s="656"/>
      <c r="AH13" s="655">
        <v>9</v>
      </c>
      <c r="AI13" s="656"/>
      <c r="AJ13" s="655">
        <v>11</v>
      </c>
      <c r="AK13" s="656"/>
      <c r="AL13" s="55"/>
      <c r="AM13" s="55"/>
      <c r="AN13" s="55"/>
      <c r="AO13" s="55"/>
      <c r="AP13" s="55"/>
    </row>
    <row r="14" spans="1:43" ht="25.95" customHeight="1" thickBot="1" x14ac:dyDescent="0.3">
      <c r="A14" s="55"/>
      <c r="B14" s="55"/>
      <c r="C14" s="55"/>
      <c r="D14" s="55"/>
      <c r="E14" s="55"/>
      <c r="F14" s="55"/>
      <c r="G14" s="402"/>
      <c r="H14" s="573" t="s">
        <v>59</v>
      </c>
      <c r="I14" s="573"/>
      <c r="J14" s="573"/>
      <c r="K14" s="573"/>
      <c r="L14" s="598"/>
      <c r="M14" s="655">
        <v>3</v>
      </c>
      <c r="N14" s="656"/>
      <c r="O14" s="655">
        <v>1</v>
      </c>
      <c r="P14" s="656"/>
      <c r="Q14" s="655">
        <v>2</v>
      </c>
      <c r="R14" s="656"/>
      <c r="S14" s="55"/>
      <c r="T14" s="55"/>
      <c r="U14" s="55"/>
      <c r="V14" s="55"/>
      <c r="W14" s="55"/>
      <c r="X14" s="402"/>
      <c r="Y14" s="573" t="s">
        <v>59</v>
      </c>
      <c r="Z14" s="573"/>
      <c r="AA14" s="573"/>
      <c r="AB14" s="573"/>
      <c r="AC14" s="598"/>
      <c r="AD14" s="655">
        <v>3</v>
      </c>
      <c r="AE14" s="656"/>
      <c r="AF14" s="655">
        <v>4</v>
      </c>
      <c r="AG14" s="656"/>
      <c r="AH14" s="655">
        <v>6</v>
      </c>
      <c r="AI14" s="656"/>
      <c r="AJ14" s="655">
        <v>8</v>
      </c>
      <c r="AK14" s="656"/>
      <c r="AL14" s="55"/>
      <c r="AM14" s="55"/>
      <c r="AN14" s="55"/>
      <c r="AO14" s="55"/>
      <c r="AP14" s="55"/>
    </row>
    <row r="15" spans="1:43" ht="25.95" customHeight="1" thickBot="1" x14ac:dyDescent="0.3">
      <c r="A15" s="55"/>
      <c r="B15" s="55"/>
      <c r="C15" s="55"/>
      <c r="D15" s="55"/>
      <c r="E15" s="55"/>
      <c r="F15" s="55"/>
      <c r="G15" s="402"/>
      <c r="H15" s="573" t="s">
        <v>139</v>
      </c>
      <c r="I15" s="573"/>
      <c r="J15" s="573"/>
      <c r="K15" s="573"/>
      <c r="L15" s="598"/>
      <c r="M15" s="655">
        <v>2</v>
      </c>
      <c r="N15" s="656"/>
      <c r="O15" s="655">
        <v>2</v>
      </c>
      <c r="P15" s="656"/>
      <c r="Q15" s="655"/>
      <c r="R15" s="656"/>
      <c r="S15" s="55"/>
      <c r="T15" s="55"/>
      <c r="U15" s="55"/>
      <c r="V15" s="55"/>
      <c r="W15" s="55"/>
      <c r="X15" s="402"/>
      <c r="Y15" s="573" t="s">
        <v>139</v>
      </c>
      <c r="Z15" s="573"/>
      <c r="AA15" s="573"/>
      <c r="AB15" s="573"/>
      <c r="AC15" s="598"/>
      <c r="AD15" s="655">
        <v>2</v>
      </c>
      <c r="AE15" s="656"/>
      <c r="AF15" s="655">
        <v>4</v>
      </c>
      <c r="AG15" s="656"/>
      <c r="AH15" s="655">
        <v>4</v>
      </c>
      <c r="AI15" s="656"/>
      <c r="AJ15" s="655">
        <v>6</v>
      </c>
      <c r="AK15" s="656"/>
      <c r="AL15" s="55"/>
      <c r="AM15" s="55"/>
      <c r="AN15" s="55"/>
      <c r="AO15" s="55"/>
      <c r="AP15" s="55"/>
    </row>
    <row r="16" spans="1:43" ht="25.95" customHeight="1" thickBot="1" x14ac:dyDescent="0.3">
      <c r="A16" s="55"/>
      <c r="B16" s="55"/>
      <c r="C16" s="55"/>
      <c r="D16" s="55"/>
      <c r="E16" s="55"/>
      <c r="F16" s="55"/>
      <c r="G16" s="402"/>
      <c r="H16" s="573" t="s">
        <v>80</v>
      </c>
      <c r="I16" s="573"/>
      <c r="J16" s="573"/>
      <c r="K16" s="573"/>
      <c r="L16" s="598"/>
      <c r="M16" s="655">
        <v>2</v>
      </c>
      <c r="N16" s="656"/>
      <c r="O16" s="655">
        <v>1</v>
      </c>
      <c r="P16" s="656"/>
      <c r="Q16" s="655">
        <v>2</v>
      </c>
      <c r="R16" s="656"/>
      <c r="S16" s="55"/>
      <c r="T16" s="55"/>
      <c r="U16" s="55"/>
      <c r="V16" s="55"/>
      <c r="W16" s="55"/>
      <c r="X16" s="402"/>
      <c r="Y16" s="573" t="s">
        <v>80</v>
      </c>
      <c r="Z16" s="573"/>
      <c r="AA16" s="573"/>
      <c r="AB16" s="573"/>
      <c r="AC16" s="598"/>
      <c r="AD16" s="655">
        <v>2</v>
      </c>
      <c r="AE16" s="656"/>
      <c r="AF16" s="655">
        <v>3</v>
      </c>
      <c r="AG16" s="656"/>
      <c r="AH16" s="655">
        <v>6</v>
      </c>
      <c r="AI16" s="656"/>
      <c r="AJ16" s="655">
        <v>13</v>
      </c>
      <c r="AK16" s="656"/>
      <c r="AL16" s="55"/>
      <c r="AM16" s="55"/>
      <c r="AN16" s="55"/>
      <c r="AO16" s="55"/>
      <c r="AP16" s="55"/>
    </row>
    <row r="17" spans="1:42" ht="25.95" customHeight="1" thickBot="1" x14ac:dyDescent="0.3">
      <c r="A17" s="55"/>
      <c r="B17" s="55"/>
      <c r="C17" s="55"/>
      <c r="D17" s="55"/>
      <c r="E17" s="55"/>
      <c r="F17" s="55"/>
      <c r="G17" s="402"/>
      <c r="H17" s="573" t="s">
        <v>36</v>
      </c>
      <c r="I17" s="573"/>
      <c r="J17" s="573"/>
      <c r="K17" s="573"/>
      <c r="L17" s="598"/>
      <c r="M17" s="655">
        <v>1</v>
      </c>
      <c r="N17" s="656"/>
      <c r="O17" s="655">
        <v>2</v>
      </c>
      <c r="P17" s="656"/>
      <c r="Q17" s="655"/>
      <c r="R17" s="656"/>
      <c r="S17" s="55"/>
      <c r="T17" s="55"/>
      <c r="U17" s="55"/>
      <c r="V17" s="55"/>
      <c r="W17" s="55"/>
      <c r="X17" s="402"/>
      <c r="Y17" s="573" t="s">
        <v>85</v>
      </c>
      <c r="Z17" s="573"/>
      <c r="AA17" s="573"/>
      <c r="AB17" s="573"/>
      <c r="AC17" s="598"/>
      <c r="AD17" s="655">
        <v>1</v>
      </c>
      <c r="AE17" s="656"/>
      <c r="AF17" s="655">
        <v>2</v>
      </c>
      <c r="AG17" s="656"/>
      <c r="AH17" s="655">
        <v>5</v>
      </c>
      <c r="AI17" s="656"/>
      <c r="AJ17" s="655">
        <v>7</v>
      </c>
      <c r="AK17" s="656"/>
      <c r="AL17" s="55"/>
      <c r="AM17" s="55"/>
      <c r="AN17" s="55"/>
      <c r="AO17" s="55"/>
      <c r="AP17" s="55"/>
    </row>
    <row r="18" spans="1:42" ht="25.95" customHeight="1" thickBot="1" x14ac:dyDescent="0.3">
      <c r="A18" s="55"/>
      <c r="B18" s="55"/>
      <c r="C18" s="55"/>
      <c r="D18" s="55"/>
      <c r="E18" s="55"/>
      <c r="F18" s="55"/>
      <c r="G18" s="402"/>
      <c r="H18" s="573" t="s">
        <v>85</v>
      </c>
      <c r="I18" s="573"/>
      <c r="J18" s="573"/>
      <c r="K18" s="573"/>
      <c r="L18" s="598"/>
      <c r="M18" s="655">
        <v>1</v>
      </c>
      <c r="N18" s="656"/>
      <c r="O18" s="655">
        <v>1</v>
      </c>
      <c r="P18" s="656"/>
      <c r="Q18" s="655">
        <v>2</v>
      </c>
      <c r="R18" s="656"/>
      <c r="S18" s="55"/>
      <c r="T18" s="55"/>
      <c r="U18" s="55"/>
      <c r="V18" s="55"/>
      <c r="W18" s="55"/>
      <c r="X18" s="402"/>
      <c r="Y18" s="573" t="s">
        <v>83</v>
      </c>
      <c r="Z18" s="573"/>
      <c r="AA18" s="573"/>
      <c r="AB18" s="573"/>
      <c r="AC18" s="598"/>
      <c r="AD18" s="655">
        <v>1</v>
      </c>
      <c r="AE18" s="656"/>
      <c r="AF18" s="655">
        <v>2</v>
      </c>
      <c r="AG18" s="656"/>
      <c r="AH18" s="655">
        <v>4</v>
      </c>
      <c r="AI18" s="656"/>
      <c r="AJ18" s="655">
        <v>8</v>
      </c>
      <c r="AK18" s="656"/>
      <c r="AL18" s="55"/>
      <c r="AM18" s="55"/>
      <c r="AN18" s="55"/>
      <c r="AO18" s="55"/>
      <c r="AP18" s="55"/>
    </row>
    <row r="19" spans="1:42" ht="25.95" customHeight="1" thickBot="1" x14ac:dyDescent="0.3">
      <c r="A19" s="55"/>
      <c r="B19" s="55"/>
      <c r="C19" s="55"/>
      <c r="D19" s="55"/>
      <c r="E19" s="55"/>
      <c r="F19" s="55"/>
      <c r="G19" s="402"/>
      <c r="H19" s="573" t="s">
        <v>83</v>
      </c>
      <c r="I19" s="573"/>
      <c r="J19" s="573"/>
      <c r="K19" s="573"/>
      <c r="L19" s="598"/>
      <c r="M19" s="655">
        <v>1</v>
      </c>
      <c r="N19" s="656"/>
      <c r="O19" s="655">
        <v>1</v>
      </c>
      <c r="P19" s="656"/>
      <c r="Q19" s="655">
        <v>2</v>
      </c>
      <c r="R19" s="656"/>
      <c r="S19" s="55"/>
      <c r="T19" s="55"/>
      <c r="U19" s="55"/>
      <c r="V19" s="55"/>
      <c r="W19" s="55"/>
      <c r="X19" s="402"/>
      <c r="Y19" s="573" t="s">
        <v>131</v>
      </c>
      <c r="Z19" s="573"/>
      <c r="AA19" s="573"/>
      <c r="AB19" s="573"/>
      <c r="AC19" s="598"/>
      <c r="AD19" s="655">
        <v>1</v>
      </c>
      <c r="AE19" s="656"/>
      <c r="AF19" s="655">
        <v>1</v>
      </c>
      <c r="AG19" s="656"/>
      <c r="AH19" s="655">
        <v>1</v>
      </c>
      <c r="AI19" s="656"/>
      <c r="AJ19" s="655">
        <v>2</v>
      </c>
      <c r="AK19" s="656"/>
      <c r="AL19" s="55"/>
      <c r="AM19" s="55"/>
      <c r="AN19" s="55"/>
      <c r="AO19" s="55"/>
      <c r="AP19" s="55"/>
    </row>
    <row r="20" spans="1:42" ht="25.95" customHeight="1" thickBot="1" x14ac:dyDescent="0.3">
      <c r="A20" s="55"/>
      <c r="B20" s="55"/>
      <c r="C20" s="55"/>
      <c r="D20" s="55"/>
      <c r="E20" s="55"/>
      <c r="F20" s="55"/>
      <c r="G20" s="402"/>
      <c r="H20" s="573" t="s">
        <v>35</v>
      </c>
      <c r="I20" s="573"/>
      <c r="J20" s="573"/>
      <c r="K20" s="573"/>
      <c r="L20" s="598"/>
      <c r="M20" s="655">
        <v>1</v>
      </c>
      <c r="N20" s="656"/>
      <c r="O20" s="655"/>
      <c r="P20" s="656"/>
      <c r="Q20" s="655">
        <v>1</v>
      </c>
      <c r="R20" s="656"/>
      <c r="S20" s="55"/>
      <c r="T20" s="55"/>
      <c r="U20" s="55"/>
      <c r="V20" s="55"/>
      <c r="W20" s="55"/>
      <c r="X20" s="402"/>
      <c r="Y20" s="573" t="s">
        <v>110</v>
      </c>
      <c r="Z20" s="573"/>
      <c r="AA20" s="573"/>
      <c r="AB20" s="573"/>
      <c r="AC20" s="598"/>
      <c r="AD20" s="655"/>
      <c r="AE20" s="656"/>
      <c r="AF20" s="655">
        <v>2</v>
      </c>
      <c r="AG20" s="656"/>
      <c r="AH20" s="655">
        <v>8</v>
      </c>
      <c r="AI20" s="656"/>
      <c r="AJ20" s="655">
        <v>9</v>
      </c>
      <c r="AK20" s="656"/>
      <c r="AL20" s="55"/>
      <c r="AM20" s="55"/>
      <c r="AN20" s="55"/>
      <c r="AO20" s="55"/>
      <c r="AP20" s="55"/>
    </row>
    <row r="21" spans="1:42" ht="25.95" customHeight="1" thickBot="1" x14ac:dyDescent="0.3">
      <c r="A21" s="55"/>
      <c r="B21" s="55"/>
      <c r="C21" s="55"/>
      <c r="D21" s="55"/>
      <c r="E21" s="55"/>
      <c r="F21" s="55"/>
      <c r="G21" s="402"/>
      <c r="H21" s="573" t="s">
        <v>131</v>
      </c>
      <c r="I21" s="573"/>
      <c r="J21" s="573"/>
      <c r="K21" s="573"/>
      <c r="L21" s="598"/>
      <c r="M21" s="655">
        <v>1</v>
      </c>
      <c r="N21" s="656"/>
      <c r="O21" s="655"/>
      <c r="P21" s="656"/>
      <c r="Q21" s="655"/>
      <c r="R21" s="656"/>
      <c r="S21" s="55"/>
      <c r="T21" s="55"/>
      <c r="U21" s="55"/>
      <c r="V21" s="55"/>
      <c r="W21" s="55"/>
      <c r="X21" s="402"/>
      <c r="Y21" s="573" t="s">
        <v>126</v>
      </c>
      <c r="Z21" s="573"/>
      <c r="AA21" s="573"/>
      <c r="AB21" s="573"/>
      <c r="AC21" s="598"/>
      <c r="AD21" s="655"/>
      <c r="AE21" s="656"/>
      <c r="AF21" s="655">
        <v>1</v>
      </c>
      <c r="AG21" s="656"/>
      <c r="AH21" s="655">
        <v>2</v>
      </c>
      <c r="AI21" s="656"/>
      <c r="AJ21" s="655">
        <v>5</v>
      </c>
      <c r="AK21" s="656"/>
      <c r="AL21" s="55"/>
      <c r="AM21" s="55"/>
      <c r="AN21" s="55"/>
      <c r="AO21" s="55"/>
      <c r="AP21" s="55"/>
    </row>
    <row r="22" spans="1:42" ht="25.95" customHeight="1" thickBot="1" x14ac:dyDescent="0.3">
      <c r="A22" s="55"/>
      <c r="B22" s="55"/>
      <c r="C22" s="55"/>
      <c r="D22" s="55"/>
      <c r="E22" s="55"/>
      <c r="F22" s="55"/>
      <c r="G22" s="402"/>
      <c r="H22" s="573" t="s">
        <v>110</v>
      </c>
      <c r="I22" s="573"/>
      <c r="J22" s="573"/>
      <c r="K22" s="573"/>
      <c r="L22" s="598"/>
      <c r="M22" s="655"/>
      <c r="N22" s="656"/>
      <c r="O22" s="655">
        <v>2</v>
      </c>
      <c r="P22" s="656"/>
      <c r="Q22" s="655">
        <v>2</v>
      </c>
      <c r="R22" s="656"/>
      <c r="S22" s="55"/>
      <c r="T22" s="55"/>
      <c r="U22" s="55"/>
      <c r="V22" s="55"/>
      <c r="W22" s="55"/>
      <c r="X22" s="402"/>
      <c r="Y22" s="573" t="s">
        <v>119</v>
      </c>
      <c r="Z22" s="573"/>
      <c r="AA22" s="573"/>
      <c r="AB22" s="573"/>
      <c r="AC22" s="598"/>
      <c r="AD22" s="655"/>
      <c r="AE22" s="656"/>
      <c r="AF22" s="655">
        <v>1</v>
      </c>
      <c r="AG22" s="656"/>
      <c r="AH22" s="655">
        <v>1</v>
      </c>
      <c r="AI22" s="656"/>
      <c r="AJ22" s="655">
        <v>3</v>
      </c>
      <c r="AK22" s="656"/>
      <c r="AL22" s="55"/>
      <c r="AM22" s="55"/>
      <c r="AN22" s="55"/>
      <c r="AO22" s="55"/>
      <c r="AP22" s="55"/>
    </row>
    <row r="23" spans="1:42" ht="25.95" customHeight="1" thickBot="1" x14ac:dyDescent="0.3">
      <c r="A23" s="55"/>
      <c r="B23" s="55"/>
      <c r="C23" s="55"/>
      <c r="D23" s="55"/>
      <c r="E23" s="55"/>
      <c r="F23" s="55"/>
      <c r="G23" s="402"/>
      <c r="H23" s="573" t="s">
        <v>119</v>
      </c>
      <c r="I23" s="573"/>
      <c r="J23" s="573"/>
      <c r="K23" s="573"/>
      <c r="L23" s="598"/>
      <c r="M23" s="655"/>
      <c r="N23" s="656"/>
      <c r="O23" s="655">
        <v>1</v>
      </c>
      <c r="P23" s="656"/>
      <c r="Q23" s="655"/>
      <c r="R23" s="656"/>
      <c r="S23" s="55"/>
      <c r="T23" s="55"/>
      <c r="U23" s="55"/>
      <c r="V23" s="55"/>
      <c r="W23" s="55"/>
      <c r="X23" s="402"/>
      <c r="Y23" s="573" t="s">
        <v>36</v>
      </c>
      <c r="Z23" s="573"/>
      <c r="AA23" s="573"/>
      <c r="AB23" s="573"/>
      <c r="AC23" s="598"/>
      <c r="AD23" s="655"/>
      <c r="AE23" s="656"/>
      <c r="AF23" s="655">
        <v>1</v>
      </c>
      <c r="AG23" s="656"/>
      <c r="AH23" s="655">
        <v>1</v>
      </c>
      <c r="AI23" s="656"/>
      <c r="AJ23" s="655">
        <v>3</v>
      </c>
      <c r="AK23" s="656"/>
      <c r="AL23" s="55"/>
      <c r="AM23" s="55"/>
      <c r="AN23" s="55"/>
      <c r="AO23" s="55"/>
      <c r="AP23" s="55"/>
    </row>
    <row r="24" spans="1:42" ht="25.95" customHeight="1" thickBot="1" x14ac:dyDescent="0.3">
      <c r="A24" s="55"/>
      <c r="B24" s="55"/>
      <c r="C24" s="55"/>
      <c r="D24" s="55"/>
      <c r="E24" s="55"/>
      <c r="F24" s="55"/>
      <c r="G24" s="402"/>
      <c r="H24" s="573" t="s">
        <v>163</v>
      </c>
      <c r="I24" s="573"/>
      <c r="J24" s="573"/>
      <c r="K24" s="573"/>
      <c r="L24" s="598"/>
      <c r="M24" s="655"/>
      <c r="N24" s="656"/>
      <c r="O24" s="655">
        <v>1</v>
      </c>
      <c r="P24" s="656"/>
      <c r="Q24" s="655"/>
      <c r="R24" s="656"/>
      <c r="S24" s="55"/>
      <c r="T24" s="55"/>
      <c r="U24" s="55"/>
      <c r="V24" s="55"/>
      <c r="W24" s="55"/>
      <c r="X24" s="402"/>
      <c r="Y24" s="573" t="s">
        <v>79</v>
      </c>
      <c r="Z24" s="573"/>
      <c r="AA24" s="573"/>
      <c r="AB24" s="573"/>
      <c r="AC24" s="598"/>
      <c r="AD24" s="655"/>
      <c r="AE24" s="656"/>
      <c r="AF24" s="655">
        <v>1</v>
      </c>
      <c r="AG24" s="656"/>
      <c r="AH24" s="655">
        <v>1</v>
      </c>
      <c r="AI24" s="656"/>
      <c r="AJ24" s="655">
        <v>2</v>
      </c>
      <c r="AK24" s="656"/>
      <c r="AL24" s="55"/>
      <c r="AM24" s="55"/>
      <c r="AN24" s="55"/>
      <c r="AO24" s="55"/>
      <c r="AP24" s="55"/>
    </row>
    <row r="25" spans="1:42" ht="25.95" customHeight="1" thickBot="1" x14ac:dyDescent="0.3">
      <c r="A25" s="55"/>
      <c r="B25" s="55"/>
      <c r="C25" s="55"/>
      <c r="D25" s="55"/>
      <c r="E25" s="55"/>
      <c r="F25" s="55"/>
      <c r="G25" s="402"/>
      <c r="H25" s="573" t="s">
        <v>79</v>
      </c>
      <c r="I25" s="573"/>
      <c r="J25" s="573"/>
      <c r="K25" s="573"/>
      <c r="L25" s="598"/>
      <c r="M25" s="655"/>
      <c r="N25" s="656"/>
      <c r="O25" s="655">
        <v>1</v>
      </c>
      <c r="P25" s="656"/>
      <c r="Q25" s="655"/>
      <c r="R25" s="656"/>
      <c r="S25" s="55"/>
      <c r="T25" s="55"/>
      <c r="U25" s="55"/>
      <c r="V25" s="55"/>
      <c r="W25" s="55"/>
      <c r="X25" s="402"/>
      <c r="Y25" s="573" t="s">
        <v>163</v>
      </c>
      <c r="Z25" s="573"/>
      <c r="AA25" s="573"/>
      <c r="AB25" s="573"/>
      <c r="AC25" s="598"/>
      <c r="AD25" s="655"/>
      <c r="AE25" s="656"/>
      <c r="AF25" s="655">
        <v>1</v>
      </c>
      <c r="AG25" s="656"/>
      <c r="AH25" s="655">
        <v>1</v>
      </c>
      <c r="AI25" s="656"/>
      <c r="AJ25" s="655">
        <v>1</v>
      </c>
      <c r="AK25" s="656"/>
      <c r="AL25" s="55"/>
      <c r="AM25" s="55"/>
      <c r="AN25" s="55"/>
      <c r="AO25" s="55"/>
      <c r="AP25" s="55"/>
    </row>
    <row r="26" spans="1:42" ht="25.95" customHeight="1" thickBot="1" x14ac:dyDescent="0.3">
      <c r="A26" s="55"/>
      <c r="B26" s="55"/>
      <c r="C26" s="55"/>
      <c r="D26" s="55"/>
      <c r="E26" s="55"/>
      <c r="F26" s="55"/>
      <c r="G26" s="402"/>
      <c r="H26" s="573" t="s">
        <v>38</v>
      </c>
      <c r="I26" s="573"/>
      <c r="J26" s="573"/>
      <c r="K26" s="573"/>
      <c r="L26" s="598"/>
      <c r="M26" s="655"/>
      <c r="N26" s="656"/>
      <c r="O26" s="655">
        <v>1</v>
      </c>
      <c r="P26" s="656"/>
      <c r="Q26" s="655"/>
      <c r="R26" s="656"/>
      <c r="S26" s="55"/>
      <c r="T26" s="55"/>
      <c r="U26" s="55"/>
      <c r="V26" s="55"/>
      <c r="W26" s="55"/>
      <c r="X26" s="402"/>
      <c r="Y26" s="573" t="s">
        <v>305</v>
      </c>
      <c r="Z26" s="573"/>
      <c r="AA26" s="573"/>
      <c r="AB26" s="573"/>
      <c r="AC26" s="598"/>
      <c r="AD26" s="655"/>
      <c r="AE26" s="656"/>
      <c r="AF26" s="655">
        <v>1</v>
      </c>
      <c r="AG26" s="656"/>
      <c r="AH26" s="655">
        <v>1</v>
      </c>
      <c r="AI26" s="656"/>
      <c r="AJ26" s="655">
        <v>2</v>
      </c>
      <c r="AK26" s="656"/>
      <c r="AL26" s="55"/>
      <c r="AM26" s="55"/>
      <c r="AN26" s="55"/>
      <c r="AO26" s="55"/>
      <c r="AP26" s="55"/>
    </row>
    <row r="27" spans="1:42" ht="25.95" customHeight="1" thickBot="1" x14ac:dyDescent="0.3">
      <c r="A27" s="55"/>
      <c r="B27" s="55"/>
      <c r="C27" s="55"/>
      <c r="D27" s="55"/>
      <c r="E27" s="55"/>
      <c r="F27" s="55"/>
      <c r="G27" s="402"/>
      <c r="H27" s="573" t="s">
        <v>126</v>
      </c>
      <c r="I27" s="573"/>
      <c r="J27" s="573"/>
      <c r="K27" s="573"/>
      <c r="L27" s="598"/>
      <c r="M27" s="655"/>
      <c r="N27" s="656"/>
      <c r="O27" s="655">
        <v>1</v>
      </c>
      <c r="P27" s="656"/>
      <c r="Q27" s="655"/>
      <c r="R27" s="656"/>
      <c r="S27" s="55"/>
      <c r="T27" s="55"/>
      <c r="U27" s="55"/>
      <c r="V27" s="55"/>
      <c r="W27" s="55"/>
      <c r="X27" s="402"/>
      <c r="Y27" s="573" t="s">
        <v>151</v>
      </c>
      <c r="Z27" s="573"/>
      <c r="AA27" s="573"/>
      <c r="AB27" s="573"/>
      <c r="AC27" s="598"/>
      <c r="AD27" s="655"/>
      <c r="AE27" s="656"/>
      <c r="AF27" s="655"/>
      <c r="AG27" s="656"/>
      <c r="AH27" s="655">
        <v>3</v>
      </c>
      <c r="AI27" s="656"/>
      <c r="AJ27" s="655">
        <v>5</v>
      </c>
      <c r="AK27" s="656"/>
      <c r="AL27" s="55"/>
      <c r="AM27" s="55"/>
      <c r="AN27" s="55"/>
      <c r="AO27" s="55"/>
      <c r="AP27" s="55"/>
    </row>
    <row r="28" spans="1:42" ht="25.95" customHeight="1" thickBot="1" x14ac:dyDescent="0.3">
      <c r="A28" s="55"/>
      <c r="B28" s="55"/>
      <c r="C28" s="55"/>
      <c r="D28" s="55"/>
      <c r="E28" s="55"/>
      <c r="F28" s="55"/>
      <c r="G28" s="402"/>
      <c r="H28" s="573" t="s">
        <v>305</v>
      </c>
      <c r="I28" s="573"/>
      <c r="J28" s="573"/>
      <c r="K28" s="573"/>
      <c r="L28" s="598"/>
      <c r="M28" s="655"/>
      <c r="N28" s="656"/>
      <c r="O28" s="655"/>
      <c r="P28" s="656"/>
      <c r="Q28" s="655">
        <v>1</v>
      </c>
      <c r="R28" s="656"/>
      <c r="S28" s="55"/>
      <c r="T28" s="55"/>
      <c r="U28" s="55"/>
      <c r="V28" s="55"/>
      <c r="W28" s="55"/>
      <c r="X28" s="402"/>
      <c r="Y28" s="573" t="s">
        <v>94</v>
      </c>
      <c r="Z28" s="573"/>
      <c r="AA28" s="573"/>
      <c r="AB28" s="573"/>
      <c r="AC28" s="598"/>
      <c r="AD28" s="655"/>
      <c r="AE28" s="656"/>
      <c r="AF28" s="655"/>
      <c r="AG28" s="656"/>
      <c r="AH28" s="655">
        <v>2</v>
      </c>
      <c r="AI28" s="656"/>
      <c r="AJ28" s="655">
        <v>5</v>
      </c>
      <c r="AK28" s="656"/>
      <c r="AL28" s="55"/>
      <c r="AM28" s="55"/>
      <c r="AN28" s="55"/>
      <c r="AO28" s="55"/>
      <c r="AP28" s="55"/>
    </row>
    <row r="29" spans="1:42" ht="25.95" customHeight="1" thickBot="1" x14ac:dyDescent="0.3">
      <c r="A29" s="55"/>
      <c r="B29" s="55"/>
      <c r="C29" s="55"/>
      <c r="D29" s="55"/>
      <c r="E29" s="55"/>
      <c r="F29" s="55"/>
      <c r="G29" s="402"/>
      <c r="H29" s="573" t="s">
        <v>151</v>
      </c>
      <c r="I29" s="573"/>
      <c r="J29" s="573"/>
      <c r="K29" s="573"/>
      <c r="L29" s="598"/>
      <c r="M29" s="655"/>
      <c r="N29" s="656"/>
      <c r="O29" s="655"/>
      <c r="P29" s="656"/>
      <c r="Q29" s="655">
        <v>1</v>
      </c>
      <c r="R29" s="656"/>
      <c r="S29" s="55"/>
      <c r="T29" s="55"/>
      <c r="U29" s="55"/>
      <c r="V29" s="55"/>
      <c r="W29" s="55"/>
      <c r="X29" s="402"/>
      <c r="Y29" s="573" t="s">
        <v>92</v>
      </c>
      <c r="Z29" s="573"/>
      <c r="AA29" s="573"/>
      <c r="AB29" s="573"/>
      <c r="AC29" s="598"/>
      <c r="AD29" s="655"/>
      <c r="AE29" s="656"/>
      <c r="AF29" s="655"/>
      <c r="AG29" s="656"/>
      <c r="AH29" s="655">
        <v>2</v>
      </c>
      <c r="AI29" s="656"/>
      <c r="AJ29" s="655">
        <v>2</v>
      </c>
      <c r="AK29" s="656"/>
      <c r="AL29" s="55"/>
      <c r="AM29" s="55"/>
      <c r="AN29" s="55"/>
      <c r="AO29" s="55"/>
      <c r="AP29" s="55"/>
    </row>
    <row r="30" spans="1:42" ht="25.95" customHeight="1" thickBot="1" x14ac:dyDescent="0.3">
      <c r="A30" s="55"/>
      <c r="B30" s="55"/>
      <c r="C30" s="55"/>
      <c r="D30" s="55"/>
      <c r="E30" s="55"/>
      <c r="F30" s="55"/>
      <c r="G30" s="402"/>
      <c r="H30" s="573" t="s">
        <v>294</v>
      </c>
      <c r="I30" s="573"/>
      <c r="J30" s="573"/>
      <c r="K30" s="573"/>
      <c r="L30" s="598"/>
      <c r="M30" s="655"/>
      <c r="N30" s="656"/>
      <c r="O30" s="655"/>
      <c r="P30" s="656"/>
      <c r="Q30" s="655">
        <v>1</v>
      </c>
      <c r="R30" s="656"/>
      <c r="S30" s="55"/>
      <c r="T30" s="55"/>
      <c r="U30" s="55"/>
      <c r="V30" s="55"/>
      <c r="W30" s="55"/>
      <c r="X30" s="402"/>
      <c r="Y30" s="573" t="s">
        <v>61</v>
      </c>
      <c r="Z30" s="573"/>
      <c r="AA30" s="573"/>
      <c r="AB30" s="573"/>
      <c r="AC30" s="598"/>
      <c r="AD30" s="655"/>
      <c r="AE30" s="656"/>
      <c r="AF30" s="655"/>
      <c r="AG30" s="656"/>
      <c r="AH30" s="655">
        <v>2</v>
      </c>
      <c r="AI30" s="656"/>
      <c r="AJ30" s="655">
        <v>2</v>
      </c>
      <c r="AK30" s="656"/>
      <c r="AL30" s="55"/>
      <c r="AM30" s="55"/>
      <c r="AN30" s="55"/>
      <c r="AO30" s="55"/>
      <c r="AP30" s="55"/>
    </row>
    <row r="31" spans="1:42" ht="25.95" customHeight="1" thickBot="1" x14ac:dyDescent="0.3">
      <c r="A31" s="55"/>
      <c r="B31" s="55"/>
      <c r="C31" s="55"/>
      <c r="D31" s="55"/>
      <c r="E31" s="55"/>
      <c r="F31" s="55"/>
      <c r="G31" s="402"/>
      <c r="H31" s="573" t="s">
        <v>60</v>
      </c>
      <c r="I31" s="573"/>
      <c r="J31" s="573"/>
      <c r="K31" s="573"/>
      <c r="L31" s="598"/>
      <c r="M31" s="655"/>
      <c r="N31" s="656"/>
      <c r="O31" s="655"/>
      <c r="P31" s="656"/>
      <c r="Q31" s="655">
        <v>1</v>
      </c>
      <c r="R31" s="656"/>
      <c r="S31" s="55"/>
      <c r="T31" s="55"/>
      <c r="U31" s="55"/>
      <c r="V31" s="55"/>
      <c r="W31" s="55"/>
      <c r="X31" s="402"/>
      <c r="Y31" s="573" t="s">
        <v>123</v>
      </c>
      <c r="Z31" s="573"/>
      <c r="AA31" s="573"/>
      <c r="AB31" s="573"/>
      <c r="AC31" s="598"/>
      <c r="AD31" s="655"/>
      <c r="AE31" s="656"/>
      <c r="AF31" s="655"/>
      <c r="AG31" s="656"/>
      <c r="AH31" s="655">
        <v>1</v>
      </c>
      <c r="AI31" s="656"/>
      <c r="AJ31" s="655">
        <v>2</v>
      </c>
      <c r="AK31" s="656"/>
      <c r="AL31" s="55"/>
      <c r="AM31" s="55"/>
      <c r="AN31" s="55"/>
      <c r="AO31" s="55"/>
      <c r="AP31" s="55"/>
    </row>
    <row r="32" spans="1:42" ht="25.95" customHeight="1" thickBot="1" x14ac:dyDescent="0.3">
      <c r="A32" s="55"/>
      <c r="B32" s="55"/>
      <c r="C32" s="55"/>
      <c r="D32" s="55"/>
      <c r="E32" s="55"/>
      <c r="F32" s="55"/>
      <c r="G32" s="402"/>
      <c r="H32" s="573" t="s">
        <v>37</v>
      </c>
      <c r="I32" s="573"/>
      <c r="J32" s="573"/>
      <c r="K32" s="573"/>
      <c r="L32" s="598"/>
      <c r="M32" s="655"/>
      <c r="N32" s="656"/>
      <c r="O32" s="655"/>
      <c r="P32" s="656"/>
      <c r="Q32" s="655">
        <v>1</v>
      </c>
      <c r="R32" s="656"/>
      <c r="S32" s="55"/>
      <c r="T32" s="55"/>
      <c r="U32" s="55"/>
      <c r="V32" s="55"/>
      <c r="W32" s="55"/>
      <c r="X32" s="402"/>
      <c r="Y32" s="573" t="s">
        <v>60</v>
      </c>
      <c r="Z32" s="573"/>
      <c r="AA32" s="573"/>
      <c r="AB32" s="573"/>
      <c r="AC32" s="598"/>
      <c r="AD32" s="655"/>
      <c r="AE32" s="656"/>
      <c r="AF32" s="655"/>
      <c r="AG32" s="656"/>
      <c r="AH32" s="655">
        <v>1</v>
      </c>
      <c r="AI32" s="656"/>
      <c r="AJ32" s="655">
        <v>1</v>
      </c>
      <c r="AK32" s="656"/>
      <c r="AL32" s="55"/>
      <c r="AM32" s="55"/>
      <c r="AN32" s="55"/>
      <c r="AO32" s="55"/>
      <c r="AP32" s="55"/>
    </row>
    <row r="33" spans="1:42" ht="25.95" customHeight="1" thickBot="1" x14ac:dyDescent="0.3">
      <c r="A33" s="55"/>
      <c r="B33" s="55"/>
      <c r="C33" s="55"/>
      <c r="D33" s="55"/>
      <c r="E33" s="55"/>
      <c r="F33" s="55"/>
      <c r="G33" s="402"/>
      <c r="H33" s="573" t="s">
        <v>123</v>
      </c>
      <c r="I33" s="573"/>
      <c r="J33" s="573"/>
      <c r="K33" s="573"/>
      <c r="L33" s="598"/>
      <c r="M33" s="655"/>
      <c r="N33" s="656"/>
      <c r="O33" s="655"/>
      <c r="P33" s="656"/>
      <c r="Q33" s="655">
        <v>1</v>
      </c>
      <c r="R33" s="656"/>
      <c r="S33" s="55"/>
      <c r="T33" s="55"/>
      <c r="U33" s="55"/>
      <c r="V33" s="55"/>
      <c r="W33" s="55"/>
      <c r="X33" s="402"/>
      <c r="Y33" s="573" t="s">
        <v>81</v>
      </c>
      <c r="Z33" s="573"/>
      <c r="AA33" s="573"/>
      <c r="AB33" s="573"/>
      <c r="AC33" s="598"/>
      <c r="AD33" s="655"/>
      <c r="AE33" s="656"/>
      <c r="AF33" s="655"/>
      <c r="AG33" s="656"/>
      <c r="AH33" s="655">
        <v>1</v>
      </c>
      <c r="AI33" s="656"/>
      <c r="AJ33" s="655">
        <v>1</v>
      </c>
      <c r="AK33" s="656"/>
      <c r="AL33" s="55"/>
      <c r="AM33" s="55"/>
      <c r="AN33" s="55"/>
      <c r="AO33" s="55"/>
      <c r="AP33" s="55"/>
    </row>
    <row r="34" spans="1:42" ht="25.95" customHeight="1" thickBot="1" x14ac:dyDescent="0.3">
      <c r="A34" s="55"/>
      <c r="B34" s="55"/>
      <c r="C34" s="55"/>
      <c r="D34" s="55"/>
      <c r="E34" s="55"/>
      <c r="F34" s="55"/>
      <c r="G34" s="402"/>
      <c r="H34" s="573" t="s">
        <v>92</v>
      </c>
      <c r="I34" s="573"/>
      <c r="J34" s="573"/>
      <c r="K34" s="573"/>
      <c r="L34" s="598"/>
      <c r="M34" s="655"/>
      <c r="N34" s="656"/>
      <c r="O34" s="655"/>
      <c r="P34" s="656"/>
      <c r="Q34" s="655">
        <v>1</v>
      </c>
      <c r="R34" s="656"/>
      <c r="S34" s="55"/>
      <c r="T34" s="55"/>
      <c r="U34" s="55"/>
      <c r="V34" s="55"/>
      <c r="W34" s="55"/>
      <c r="X34" s="402"/>
      <c r="Y34" s="573" t="s">
        <v>97</v>
      </c>
      <c r="Z34" s="573"/>
      <c r="AA34" s="573"/>
      <c r="AB34" s="573"/>
      <c r="AC34" s="598"/>
      <c r="AD34" s="655"/>
      <c r="AE34" s="656"/>
      <c r="AF34" s="655"/>
      <c r="AG34" s="656"/>
      <c r="AH34" s="655">
        <v>1</v>
      </c>
      <c r="AI34" s="656"/>
      <c r="AJ34" s="655">
        <v>1</v>
      </c>
      <c r="AK34" s="656"/>
      <c r="AL34" s="55"/>
      <c r="AM34" s="55"/>
      <c r="AN34" s="55"/>
      <c r="AO34" s="55"/>
      <c r="AP34" s="55"/>
    </row>
    <row r="35" spans="1:42" ht="25.95" customHeight="1" thickBot="1" x14ac:dyDescent="0.3">
      <c r="A35" s="55"/>
      <c r="B35" s="55"/>
      <c r="C35" s="55"/>
      <c r="D35" s="55"/>
      <c r="E35" s="55"/>
      <c r="F35" s="55"/>
      <c r="G35" s="55"/>
      <c r="H35" s="55"/>
      <c r="I35" s="55"/>
      <c r="J35" s="55"/>
      <c r="K35" s="55"/>
      <c r="L35" s="55"/>
      <c r="M35" s="368"/>
      <c r="N35" s="55"/>
      <c r="O35" s="55"/>
      <c r="P35" s="55"/>
      <c r="Q35" s="55"/>
      <c r="R35" s="55"/>
      <c r="S35" s="55"/>
      <c r="T35" s="55"/>
      <c r="U35" s="55"/>
      <c r="V35" s="55"/>
      <c r="W35" s="55"/>
      <c r="X35" s="402"/>
      <c r="Y35" s="573" t="s">
        <v>294</v>
      </c>
      <c r="Z35" s="573"/>
      <c r="AA35" s="573"/>
      <c r="AB35" s="573"/>
      <c r="AC35" s="598"/>
      <c r="AD35" s="655"/>
      <c r="AE35" s="656"/>
      <c r="AF35" s="655"/>
      <c r="AG35" s="656"/>
      <c r="AH35" s="655">
        <v>1</v>
      </c>
      <c r="AI35" s="656"/>
      <c r="AJ35" s="655">
        <v>1</v>
      </c>
      <c r="AK35" s="656"/>
      <c r="AL35" s="55"/>
      <c r="AM35" s="55"/>
      <c r="AN35" s="55"/>
      <c r="AO35" s="55"/>
      <c r="AP35" s="55"/>
    </row>
    <row r="36" spans="1:42" ht="25.95" customHeight="1" thickBot="1" x14ac:dyDescent="0.3">
      <c r="A36" s="55"/>
      <c r="B36" s="55"/>
      <c r="C36" s="55"/>
      <c r="D36" s="55"/>
      <c r="E36" s="55"/>
      <c r="F36" s="55"/>
      <c r="G36" s="55"/>
      <c r="H36" s="55"/>
      <c r="I36" s="55"/>
      <c r="J36" s="55"/>
      <c r="K36" s="55"/>
      <c r="L36" s="55"/>
      <c r="M36" s="368"/>
      <c r="N36" s="55"/>
      <c r="O36" s="55"/>
      <c r="P36" s="55"/>
      <c r="Q36" s="55"/>
      <c r="R36" s="55"/>
      <c r="S36" s="55"/>
      <c r="T36" s="55"/>
      <c r="U36" s="55"/>
      <c r="V36" s="55"/>
      <c r="W36" s="55"/>
      <c r="X36" s="402"/>
      <c r="Y36" s="573" t="s">
        <v>93</v>
      </c>
      <c r="Z36" s="573"/>
      <c r="AA36" s="573"/>
      <c r="AB36" s="573"/>
      <c r="AC36" s="598"/>
      <c r="AD36" s="655"/>
      <c r="AE36" s="656"/>
      <c r="AF36" s="655"/>
      <c r="AG36" s="656"/>
      <c r="AH36" s="655"/>
      <c r="AI36" s="656"/>
      <c r="AJ36" s="655">
        <v>3</v>
      </c>
      <c r="AK36" s="656"/>
      <c r="AL36" s="55"/>
      <c r="AM36" s="55"/>
      <c r="AN36" s="55"/>
      <c r="AO36" s="55"/>
      <c r="AP36" s="55"/>
    </row>
    <row r="37" spans="1:42" ht="25.95" customHeight="1" thickBot="1" x14ac:dyDescent="0.3">
      <c r="A37" s="55"/>
      <c r="B37" s="55"/>
      <c r="C37" s="55"/>
      <c r="D37" s="55"/>
      <c r="E37" s="55"/>
      <c r="F37" s="55"/>
      <c r="G37" s="55"/>
      <c r="H37" s="55"/>
      <c r="I37" s="55"/>
      <c r="J37" s="55"/>
      <c r="K37" s="55"/>
      <c r="L37" s="55"/>
      <c r="M37" s="368"/>
      <c r="N37" s="55"/>
      <c r="O37" s="55"/>
      <c r="P37" s="55"/>
      <c r="Q37" s="55"/>
      <c r="R37" s="55"/>
      <c r="S37" s="55"/>
      <c r="T37" s="55"/>
      <c r="U37" s="55"/>
      <c r="V37" s="55"/>
      <c r="W37" s="55"/>
      <c r="X37" s="402"/>
      <c r="Y37" s="573" t="s">
        <v>178</v>
      </c>
      <c r="Z37" s="573"/>
      <c r="AA37" s="573"/>
      <c r="AB37" s="573"/>
      <c r="AC37" s="598"/>
      <c r="AD37" s="655"/>
      <c r="AE37" s="656"/>
      <c r="AF37" s="655"/>
      <c r="AG37" s="656"/>
      <c r="AH37" s="655"/>
      <c r="AI37" s="656"/>
      <c r="AJ37" s="655">
        <v>2</v>
      </c>
      <c r="AK37" s="656"/>
      <c r="AL37" s="55"/>
      <c r="AM37" s="55"/>
      <c r="AN37" s="55"/>
      <c r="AO37" s="55"/>
      <c r="AP37" s="55"/>
    </row>
    <row r="38" spans="1:42" ht="25.95" customHeight="1" thickBot="1" x14ac:dyDescent="0.3">
      <c r="A38" s="55"/>
      <c r="B38" s="55"/>
      <c r="C38" s="55"/>
      <c r="D38" s="55"/>
      <c r="E38" s="55"/>
      <c r="F38" s="55"/>
      <c r="G38" s="55"/>
      <c r="H38" s="55"/>
      <c r="I38" s="55"/>
      <c r="J38" s="55"/>
      <c r="K38" s="55"/>
      <c r="L38" s="55"/>
      <c r="M38" s="368"/>
      <c r="N38" s="55"/>
      <c r="O38" s="55"/>
      <c r="P38" s="55"/>
      <c r="Q38" s="55"/>
      <c r="R38" s="55"/>
      <c r="S38" s="55"/>
      <c r="T38" s="55"/>
      <c r="U38" s="55"/>
      <c r="V38" s="55"/>
      <c r="W38" s="55"/>
      <c r="X38" s="402"/>
      <c r="Y38" s="573" t="s">
        <v>156</v>
      </c>
      <c r="Z38" s="573"/>
      <c r="AA38" s="573"/>
      <c r="AB38" s="573"/>
      <c r="AC38" s="598"/>
      <c r="AD38" s="655"/>
      <c r="AE38" s="656"/>
      <c r="AF38" s="655"/>
      <c r="AG38" s="656"/>
      <c r="AH38" s="655"/>
      <c r="AI38" s="656"/>
      <c r="AJ38" s="655">
        <v>2</v>
      </c>
      <c r="AK38" s="656"/>
      <c r="AL38" s="55"/>
      <c r="AM38" s="55"/>
      <c r="AN38" s="55"/>
      <c r="AO38" s="55"/>
      <c r="AP38" s="55"/>
    </row>
    <row r="39" spans="1:42" ht="25.95" customHeight="1" thickBot="1" x14ac:dyDescent="0.3">
      <c r="A39" s="55"/>
      <c r="B39" s="55"/>
      <c r="C39" s="55"/>
      <c r="D39" s="55"/>
      <c r="E39" s="55"/>
      <c r="F39" s="55"/>
      <c r="G39" s="55"/>
      <c r="H39" s="55"/>
      <c r="I39" s="55"/>
      <c r="J39" s="55"/>
      <c r="K39" s="55"/>
      <c r="L39" s="55"/>
      <c r="M39" s="368"/>
      <c r="N39" s="55"/>
      <c r="O39" s="55"/>
      <c r="P39" s="55"/>
      <c r="Q39" s="55"/>
      <c r="R39" s="55"/>
      <c r="S39" s="55"/>
      <c r="T39" s="55"/>
      <c r="U39" s="55"/>
      <c r="V39" s="55"/>
      <c r="W39" s="55"/>
      <c r="X39" s="402"/>
      <c r="Y39" s="573" t="s">
        <v>90</v>
      </c>
      <c r="Z39" s="573"/>
      <c r="AA39" s="573"/>
      <c r="AB39" s="573"/>
      <c r="AC39" s="598"/>
      <c r="AD39" s="655"/>
      <c r="AE39" s="656"/>
      <c r="AF39" s="655"/>
      <c r="AG39" s="656"/>
      <c r="AH39" s="655"/>
      <c r="AI39" s="656"/>
      <c r="AJ39" s="655">
        <v>2</v>
      </c>
      <c r="AK39" s="656"/>
      <c r="AL39" s="55"/>
      <c r="AM39" s="55"/>
      <c r="AN39" s="55"/>
      <c r="AO39" s="55"/>
      <c r="AP39" s="55"/>
    </row>
    <row r="40" spans="1:42" ht="25.95" customHeight="1" thickBot="1" x14ac:dyDescent="0.3">
      <c r="A40" s="55"/>
      <c r="B40" s="55"/>
      <c r="C40" s="55"/>
      <c r="D40" s="55"/>
      <c r="E40" s="55"/>
      <c r="F40" s="55"/>
      <c r="G40" s="55"/>
      <c r="H40" s="55"/>
      <c r="I40" s="55"/>
      <c r="J40" s="55"/>
      <c r="K40" s="55"/>
      <c r="L40" s="55"/>
      <c r="M40" s="368"/>
      <c r="N40" s="55"/>
      <c r="O40" s="55"/>
      <c r="P40" s="55"/>
      <c r="Q40" s="55"/>
      <c r="R40" s="55"/>
      <c r="S40" s="55"/>
      <c r="T40" s="55"/>
      <c r="U40" s="55"/>
      <c r="V40" s="55"/>
      <c r="W40" s="55"/>
      <c r="X40" s="402"/>
      <c r="Y40" s="573" t="s">
        <v>64</v>
      </c>
      <c r="Z40" s="573"/>
      <c r="AA40" s="573"/>
      <c r="AB40" s="573"/>
      <c r="AC40" s="598"/>
      <c r="AD40" s="655"/>
      <c r="AE40" s="656"/>
      <c r="AF40" s="655"/>
      <c r="AG40" s="656"/>
      <c r="AH40" s="655"/>
      <c r="AI40" s="656"/>
      <c r="AJ40" s="655">
        <v>2</v>
      </c>
      <c r="AK40" s="656"/>
      <c r="AL40" s="55"/>
      <c r="AM40" s="55"/>
      <c r="AN40" s="55"/>
      <c r="AO40" s="55"/>
      <c r="AP40" s="55"/>
    </row>
    <row r="41" spans="1:42" ht="25.95" customHeight="1" thickBot="1" x14ac:dyDescent="0.3">
      <c r="A41" s="55"/>
      <c r="B41" s="55"/>
      <c r="C41" s="55"/>
      <c r="D41" s="55"/>
      <c r="E41" s="55"/>
      <c r="F41" s="55"/>
      <c r="G41" s="55"/>
      <c r="H41" s="55"/>
      <c r="I41" s="55"/>
      <c r="J41" s="55"/>
      <c r="K41" s="55"/>
      <c r="L41" s="55"/>
      <c r="M41" s="368"/>
      <c r="N41" s="55"/>
      <c r="O41" s="55"/>
      <c r="P41" s="55"/>
      <c r="Q41" s="55"/>
      <c r="R41" s="55"/>
      <c r="S41" s="55"/>
      <c r="T41" s="55"/>
      <c r="U41" s="55"/>
      <c r="V41" s="55"/>
      <c r="W41" s="55"/>
      <c r="X41" s="402"/>
      <c r="Y41" s="573" t="s">
        <v>37</v>
      </c>
      <c r="Z41" s="573"/>
      <c r="AA41" s="573"/>
      <c r="AB41" s="573"/>
      <c r="AC41" s="598"/>
      <c r="AD41" s="655"/>
      <c r="AE41" s="656"/>
      <c r="AF41" s="655"/>
      <c r="AG41" s="656"/>
      <c r="AH41" s="655"/>
      <c r="AI41" s="656"/>
      <c r="AJ41" s="655">
        <v>2</v>
      </c>
      <c r="AK41" s="656"/>
      <c r="AL41" s="55"/>
      <c r="AM41" s="55"/>
      <c r="AN41" s="55"/>
      <c r="AO41" s="55"/>
      <c r="AP41" s="55"/>
    </row>
    <row r="42" spans="1:42" ht="25.95" customHeight="1" thickBot="1" x14ac:dyDescent="0.3">
      <c r="A42" s="55"/>
      <c r="B42" s="55"/>
      <c r="C42" s="55"/>
      <c r="D42" s="55"/>
      <c r="E42" s="55"/>
      <c r="F42" s="55"/>
      <c r="G42" s="55"/>
      <c r="H42" s="55"/>
      <c r="I42" s="55"/>
      <c r="J42" s="55"/>
      <c r="K42" s="55"/>
      <c r="L42" s="55"/>
      <c r="M42" s="368"/>
      <c r="N42" s="55"/>
      <c r="O42" s="55"/>
      <c r="P42" s="55"/>
      <c r="Q42" s="55"/>
      <c r="R42" s="55"/>
      <c r="S42" s="55"/>
      <c r="T42" s="55"/>
      <c r="U42" s="55"/>
      <c r="V42" s="55"/>
      <c r="W42" s="55"/>
      <c r="X42" s="402"/>
      <c r="Y42" s="573" t="s">
        <v>174</v>
      </c>
      <c r="Z42" s="573"/>
      <c r="AA42" s="573"/>
      <c r="AB42" s="573"/>
      <c r="AC42" s="598"/>
      <c r="AD42" s="655"/>
      <c r="AE42" s="656"/>
      <c r="AF42" s="655"/>
      <c r="AG42" s="656"/>
      <c r="AH42" s="655"/>
      <c r="AI42" s="656"/>
      <c r="AJ42" s="655">
        <v>1</v>
      </c>
      <c r="AK42" s="656"/>
      <c r="AL42" s="55"/>
      <c r="AM42" s="55"/>
      <c r="AN42" s="55"/>
      <c r="AO42" s="55"/>
      <c r="AP42" s="55"/>
    </row>
    <row r="43" spans="1:42" ht="25.95" customHeight="1" thickBot="1" x14ac:dyDescent="0.3">
      <c r="A43" s="55"/>
      <c r="B43" s="55"/>
      <c r="C43" s="55"/>
      <c r="D43" s="55"/>
      <c r="E43" s="55"/>
      <c r="F43" s="55"/>
      <c r="G43" s="55"/>
      <c r="H43" s="55"/>
      <c r="I43" s="55"/>
      <c r="J43" s="55"/>
      <c r="K43" s="55"/>
      <c r="L43" s="55"/>
      <c r="M43" s="368"/>
      <c r="N43" s="55"/>
      <c r="O43" s="55"/>
      <c r="P43" s="55"/>
      <c r="Q43" s="55"/>
      <c r="R43" s="55"/>
      <c r="S43" s="55"/>
      <c r="T43" s="55"/>
      <c r="U43" s="55"/>
      <c r="V43" s="55"/>
      <c r="W43" s="55"/>
      <c r="X43" s="402"/>
      <c r="Y43" s="573" t="s">
        <v>170</v>
      </c>
      <c r="Z43" s="573"/>
      <c r="AA43" s="573"/>
      <c r="AB43" s="573"/>
      <c r="AC43" s="598"/>
      <c r="AD43" s="655"/>
      <c r="AE43" s="656"/>
      <c r="AF43" s="655"/>
      <c r="AG43" s="656"/>
      <c r="AH43" s="655"/>
      <c r="AI43" s="656"/>
      <c r="AJ43" s="655">
        <v>1</v>
      </c>
      <c r="AK43" s="656"/>
      <c r="AL43" s="55"/>
      <c r="AM43" s="55"/>
      <c r="AN43" s="55"/>
      <c r="AO43" s="55"/>
      <c r="AP43" s="55"/>
    </row>
    <row r="44" spans="1:42" ht="25.95" customHeight="1" thickBot="1" x14ac:dyDescent="0.3">
      <c r="A44" s="55"/>
      <c r="B44" s="55"/>
      <c r="C44" s="55"/>
      <c r="D44" s="55"/>
      <c r="E44" s="55"/>
      <c r="F44" s="55"/>
      <c r="G44" s="55"/>
      <c r="H44" s="55"/>
      <c r="I44" s="55"/>
      <c r="J44" s="55"/>
      <c r="K44" s="55"/>
      <c r="L44" s="55"/>
      <c r="M44" s="368"/>
      <c r="N44" s="55"/>
      <c r="O44" s="55"/>
      <c r="P44" s="55"/>
      <c r="Q44" s="55"/>
      <c r="R44" s="55"/>
      <c r="S44" s="55"/>
      <c r="T44" s="55"/>
      <c r="U44" s="55"/>
      <c r="V44" s="55"/>
      <c r="W44" s="55"/>
      <c r="X44" s="402"/>
      <c r="Y44" s="573" t="s">
        <v>636</v>
      </c>
      <c r="Z44" s="573"/>
      <c r="AA44" s="573"/>
      <c r="AB44" s="573"/>
      <c r="AC44" s="598"/>
      <c r="AD44" s="655"/>
      <c r="AE44" s="656"/>
      <c r="AF44" s="655"/>
      <c r="AG44" s="656"/>
      <c r="AH44" s="655"/>
      <c r="AI44" s="656"/>
      <c r="AJ44" s="655">
        <v>1</v>
      </c>
      <c r="AK44" s="656"/>
      <c r="AL44" s="55"/>
      <c r="AM44" s="55"/>
      <c r="AN44" s="55"/>
      <c r="AO44" s="55"/>
      <c r="AP44" s="55"/>
    </row>
    <row r="45" spans="1:42" ht="25.95" customHeight="1" thickBot="1" x14ac:dyDescent="0.3">
      <c r="A45" s="55"/>
      <c r="B45" s="55"/>
      <c r="C45" s="55"/>
      <c r="D45" s="55"/>
      <c r="E45" s="55"/>
      <c r="F45" s="55"/>
      <c r="G45" s="55"/>
      <c r="H45" s="55"/>
      <c r="I45" s="55"/>
      <c r="J45" s="55"/>
      <c r="K45" s="55"/>
      <c r="L45" s="55"/>
      <c r="M45" s="368"/>
      <c r="N45" s="55"/>
      <c r="O45" s="55"/>
      <c r="P45" s="55"/>
      <c r="Q45" s="55"/>
      <c r="R45" s="55"/>
      <c r="S45" s="55"/>
      <c r="T45" s="55"/>
      <c r="U45" s="55"/>
      <c r="V45" s="55"/>
      <c r="W45" s="55"/>
      <c r="X45" s="402"/>
      <c r="Y45" s="573" t="s">
        <v>167</v>
      </c>
      <c r="Z45" s="573"/>
      <c r="AA45" s="573"/>
      <c r="AB45" s="573"/>
      <c r="AC45" s="598"/>
      <c r="AD45" s="655"/>
      <c r="AE45" s="656"/>
      <c r="AF45" s="655"/>
      <c r="AG45" s="656"/>
      <c r="AH45" s="655"/>
      <c r="AI45" s="656"/>
      <c r="AJ45" s="655">
        <v>1</v>
      </c>
      <c r="AK45" s="656"/>
      <c r="AL45" s="55"/>
      <c r="AM45" s="55"/>
      <c r="AN45" s="55"/>
      <c r="AO45" s="55"/>
      <c r="AP45" s="55"/>
    </row>
    <row r="46" spans="1:42" ht="25.95" customHeight="1" thickBot="1" x14ac:dyDescent="0.3">
      <c r="A46" s="55"/>
      <c r="B46" s="55"/>
      <c r="C46" s="55"/>
      <c r="D46" s="55"/>
      <c r="E46" s="55"/>
      <c r="F46" s="55"/>
      <c r="G46" s="55"/>
      <c r="H46" s="55"/>
      <c r="I46" s="55"/>
      <c r="J46" s="55"/>
      <c r="K46" s="55"/>
      <c r="L46" s="55"/>
      <c r="M46" s="368"/>
      <c r="N46" s="55"/>
      <c r="O46" s="55"/>
      <c r="P46" s="55"/>
      <c r="Q46" s="55"/>
      <c r="R46" s="55"/>
      <c r="S46" s="55"/>
      <c r="T46" s="55"/>
      <c r="U46" s="55"/>
      <c r="V46" s="55"/>
      <c r="W46" s="55"/>
      <c r="X46" s="402"/>
      <c r="Y46" s="573" t="s">
        <v>349</v>
      </c>
      <c r="Z46" s="573"/>
      <c r="AA46" s="573"/>
      <c r="AB46" s="573"/>
      <c r="AC46" s="598"/>
      <c r="AD46" s="655"/>
      <c r="AE46" s="656"/>
      <c r="AF46" s="655"/>
      <c r="AG46" s="656"/>
      <c r="AH46" s="655"/>
      <c r="AI46" s="656"/>
      <c r="AJ46" s="655">
        <v>1</v>
      </c>
      <c r="AK46" s="656"/>
      <c r="AL46" s="55"/>
      <c r="AM46" s="55"/>
      <c r="AN46" s="55"/>
      <c r="AO46" s="55"/>
      <c r="AP46" s="55"/>
    </row>
    <row r="47" spans="1:42" ht="25.95" customHeight="1" thickBot="1" x14ac:dyDescent="0.3">
      <c r="A47" s="55"/>
      <c r="B47" s="55"/>
      <c r="C47" s="55"/>
      <c r="D47" s="55"/>
      <c r="E47" s="55"/>
      <c r="F47" s="55"/>
      <c r="G47" s="55"/>
      <c r="H47" s="55"/>
      <c r="I47" s="55"/>
      <c r="J47" s="55"/>
      <c r="K47" s="55"/>
      <c r="L47" s="55"/>
      <c r="M47" s="368"/>
      <c r="N47" s="55"/>
      <c r="O47" s="55"/>
      <c r="P47" s="55"/>
      <c r="Q47" s="55"/>
      <c r="R47" s="55"/>
      <c r="S47" s="55"/>
      <c r="T47" s="55"/>
      <c r="U47" s="55"/>
      <c r="V47" s="55"/>
      <c r="W47" s="55"/>
      <c r="X47" s="402"/>
      <c r="Y47" s="573" t="s">
        <v>82</v>
      </c>
      <c r="Z47" s="573"/>
      <c r="AA47" s="573"/>
      <c r="AB47" s="573"/>
      <c r="AC47" s="598"/>
      <c r="AD47" s="655"/>
      <c r="AE47" s="656"/>
      <c r="AF47" s="655"/>
      <c r="AG47" s="656"/>
      <c r="AH47" s="655"/>
      <c r="AI47" s="656"/>
      <c r="AJ47" s="655">
        <v>1</v>
      </c>
      <c r="AK47" s="656"/>
      <c r="AL47" s="55"/>
      <c r="AM47" s="55"/>
      <c r="AN47" s="55"/>
      <c r="AO47" s="55"/>
      <c r="AP47" s="55"/>
    </row>
    <row r="48" spans="1:42" ht="25.95" customHeight="1" thickBot="1" x14ac:dyDescent="0.3">
      <c r="A48" s="55"/>
      <c r="B48" s="55"/>
      <c r="C48" s="55"/>
      <c r="D48" s="55"/>
      <c r="E48" s="55"/>
      <c r="F48" s="55"/>
      <c r="G48" s="55"/>
      <c r="H48" s="55"/>
      <c r="I48" s="55"/>
      <c r="J48" s="55"/>
      <c r="K48" s="55"/>
      <c r="L48" s="55"/>
      <c r="M48" s="368"/>
      <c r="N48" s="55"/>
      <c r="O48" s="55"/>
      <c r="P48" s="55"/>
      <c r="Q48" s="55"/>
      <c r="R48" s="55"/>
      <c r="S48" s="55"/>
      <c r="T48" s="55"/>
      <c r="U48" s="55"/>
      <c r="V48" s="55"/>
      <c r="W48" s="55"/>
      <c r="X48" s="402"/>
      <c r="Y48" s="573" t="s">
        <v>87</v>
      </c>
      <c r="Z48" s="573"/>
      <c r="AA48" s="573"/>
      <c r="AB48" s="573"/>
      <c r="AC48" s="598"/>
      <c r="AD48" s="655"/>
      <c r="AE48" s="656"/>
      <c r="AF48" s="655"/>
      <c r="AG48" s="656"/>
      <c r="AH48" s="655"/>
      <c r="AI48" s="656"/>
      <c r="AJ48" s="655">
        <v>1</v>
      </c>
      <c r="AK48" s="656"/>
      <c r="AL48" s="55"/>
      <c r="AM48" s="55"/>
      <c r="AN48" s="55"/>
      <c r="AO48" s="55"/>
      <c r="AP48" s="55"/>
    </row>
    <row r="49" spans="1:42" ht="25.95" customHeight="1" thickBot="1" x14ac:dyDescent="0.3">
      <c r="A49" s="55"/>
      <c r="B49" s="55"/>
      <c r="C49" s="55"/>
      <c r="D49" s="55"/>
      <c r="E49" s="55"/>
      <c r="F49" s="55"/>
      <c r="G49" s="55"/>
      <c r="H49" s="55"/>
      <c r="I49" s="55"/>
      <c r="J49" s="55"/>
      <c r="K49" s="55"/>
      <c r="L49" s="55"/>
      <c r="M49" s="368"/>
      <c r="N49" s="55"/>
      <c r="O49" s="55"/>
      <c r="P49" s="55"/>
      <c r="Q49" s="55"/>
      <c r="R49" s="55"/>
      <c r="S49" s="55"/>
      <c r="T49" s="55"/>
      <c r="U49" s="55"/>
      <c r="V49" s="55"/>
      <c r="W49" s="55"/>
      <c r="X49" s="402"/>
      <c r="Y49" s="573" t="s">
        <v>84</v>
      </c>
      <c r="Z49" s="573"/>
      <c r="AA49" s="573"/>
      <c r="AB49" s="573"/>
      <c r="AC49" s="598"/>
      <c r="AD49" s="655"/>
      <c r="AE49" s="656"/>
      <c r="AF49" s="655"/>
      <c r="AG49" s="656"/>
      <c r="AH49" s="655"/>
      <c r="AI49" s="656"/>
      <c r="AJ49" s="655">
        <v>1</v>
      </c>
      <c r="AK49" s="656"/>
      <c r="AL49" s="55"/>
      <c r="AM49" s="55"/>
      <c r="AN49" s="55"/>
      <c r="AO49" s="55"/>
      <c r="AP49" s="55"/>
    </row>
    <row r="50" spans="1:42" ht="25.95" customHeight="1" thickBot="1" x14ac:dyDescent="0.3">
      <c r="A50" s="55"/>
      <c r="B50" s="55"/>
      <c r="C50" s="55"/>
      <c r="D50" s="55"/>
      <c r="E50" s="55"/>
      <c r="F50" s="55"/>
      <c r="G50" s="55"/>
      <c r="H50" s="55"/>
      <c r="I50" s="55"/>
      <c r="J50" s="55"/>
      <c r="K50" s="55"/>
      <c r="L50" s="55"/>
      <c r="M50" s="368"/>
      <c r="N50" s="55"/>
      <c r="O50" s="55"/>
      <c r="P50" s="55"/>
      <c r="Q50" s="55"/>
      <c r="R50" s="55"/>
      <c r="S50" s="55"/>
      <c r="T50" s="55"/>
      <c r="U50" s="55"/>
      <c r="V50" s="55"/>
      <c r="W50" s="55"/>
      <c r="X50" s="402"/>
      <c r="Y50" s="573" t="s">
        <v>168</v>
      </c>
      <c r="Z50" s="573"/>
      <c r="AA50" s="573"/>
      <c r="AB50" s="573"/>
      <c r="AC50" s="598"/>
      <c r="AD50" s="655"/>
      <c r="AE50" s="656"/>
      <c r="AF50" s="655"/>
      <c r="AG50" s="656"/>
      <c r="AH50" s="655"/>
      <c r="AI50" s="656"/>
      <c r="AJ50" s="655">
        <v>1</v>
      </c>
      <c r="AK50" s="656"/>
      <c r="AL50" s="55"/>
      <c r="AM50" s="55"/>
      <c r="AN50" s="55"/>
      <c r="AO50" s="55"/>
      <c r="AP50" s="55"/>
    </row>
    <row r="51" spans="1:42" ht="25.8" customHeight="1" thickBot="1" x14ac:dyDescent="0.3">
      <c r="X51" s="402"/>
      <c r="Y51" s="573" t="s">
        <v>41</v>
      </c>
      <c r="Z51" s="573"/>
      <c r="AA51" s="573"/>
      <c r="AB51" s="573"/>
      <c r="AC51" s="598"/>
      <c r="AD51" s="655"/>
      <c r="AE51" s="656"/>
      <c r="AF51" s="655"/>
      <c r="AG51" s="656"/>
      <c r="AH51" s="655"/>
      <c r="AI51" s="656"/>
      <c r="AJ51" s="655">
        <v>1</v>
      </c>
      <c r="AK51" s="656"/>
    </row>
    <row r="52" spans="1:42" ht="25.8" customHeight="1" thickBot="1" x14ac:dyDescent="0.3">
      <c r="X52" s="402"/>
      <c r="Y52" s="573" t="s">
        <v>254</v>
      </c>
      <c r="Z52" s="573"/>
      <c r="AA52" s="573"/>
      <c r="AB52" s="573"/>
      <c r="AC52" s="598"/>
      <c r="AD52" s="655"/>
      <c r="AE52" s="656"/>
      <c r="AF52" s="655"/>
      <c r="AG52" s="656"/>
      <c r="AH52" s="655"/>
      <c r="AI52" s="656"/>
      <c r="AJ52" s="655">
        <v>1</v>
      </c>
      <c r="AK52" s="656"/>
    </row>
    <row r="53" spans="1:42" ht="25.8" customHeight="1" thickBot="1" x14ac:dyDescent="0.3">
      <c r="X53" s="402"/>
      <c r="Y53" s="573" t="s">
        <v>231</v>
      </c>
      <c r="Z53" s="573"/>
      <c r="AA53" s="573"/>
      <c r="AB53" s="573"/>
      <c r="AC53" s="598"/>
      <c r="AD53" s="655"/>
      <c r="AE53" s="656"/>
      <c r="AF53" s="655"/>
      <c r="AG53" s="656"/>
      <c r="AH53" s="655"/>
      <c r="AI53" s="656"/>
      <c r="AJ53" s="655">
        <v>1</v>
      </c>
      <c r="AK53" s="656"/>
    </row>
    <row r="54" spans="1:42" ht="25.8" customHeight="1" thickBot="1" x14ac:dyDescent="0.3">
      <c r="X54" s="402"/>
      <c r="Y54" s="573" t="s">
        <v>62</v>
      </c>
      <c r="Z54" s="573"/>
      <c r="AA54" s="573"/>
      <c r="AB54" s="573"/>
      <c r="AC54" s="598"/>
      <c r="AD54" s="655"/>
      <c r="AE54" s="656"/>
      <c r="AF54" s="655"/>
      <c r="AG54" s="656"/>
      <c r="AH54" s="655"/>
      <c r="AI54" s="656"/>
      <c r="AJ54" s="655">
        <v>1</v>
      </c>
      <c r="AK54" s="656"/>
    </row>
    <row r="55" spans="1:42" ht="25.8" customHeight="1" thickBot="1" x14ac:dyDescent="0.3">
      <c r="X55" s="402"/>
      <c r="Y55" s="573" t="s">
        <v>63</v>
      </c>
      <c r="Z55" s="573"/>
      <c r="AA55" s="573"/>
      <c r="AB55" s="573"/>
      <c r="AC55" s="598"/>
      <c r="AD55" s="655"/>
      <c r="AE55" s="656"/>
      <c r="AF55" s="655"/>
      <c r="AG55" s="656"/>
      <c r="AH55" s="655"/>
      <c r="AI55" s="656"/>
      <c r="AJ55" s="655">
        <v>1</v>
      </c>
      <c r="AK55" s="656"/>
    </row>
    <row r="56" spans="1:42" ht="25.8" customHeight="1" thickBot="1" x14ac:dyDescent="0.3">
      <c r="X56" s="402"/>
      <c r="Y56" s="573" t="s">
        <v>253</v>
      </c>
      <c r="Z56" s="573"/>
      <c r="AA56" s="573"/>
      <c r="AB56" s="573"/>
      <c r="AC56" s="598"/>
      <c r="AD56" s="655"/>
      <c r="AE56" s="656"/>
      <c r="AF56" s="655"/>
      <c r="AG56" s="656"/>
      <c r="AH56" s="655"/>
      <c r="AI56" s="656"/>
      <c r="AJ56" s="655">
        <v>1</v>
      </c>
      <c r="AK56" s="656"/>
    </row>
  </sheetData>
  <sheetProtection algorithmName="SHA-512" hashValue="mcM9AVQnGPVZ/H/Apd5AGA3JfcUUfmwbc3yJCx8qCgZeqtiisNevhM6SZgstzijHaM1umEOyCy4hn/CnWbDAXQ==" saltValue="FCxWhb/V2N3xW7FE6GE3RQ==" spinCount="100000" sheet="1" selectLockedCells="1"/>
  <mergeCells count="327">
    <mergeCell ref="N1:X4"/>
    <mergeCell ref="D6:N6"/>
    <mergeCell ref="Q6:AA6"/>
    <mergeCell ref="AD6:AN6"/>
    <mergeCell ref="E8:H8"/>
    <mergeCell ref="J8:M8"/>
    <mergeCell ref="R8:U8"/>
    <mergeCell ref="W8:Z8"/>
    <mergeCell ref="AE8:AH8"/>
    <mergeCell ref="AJ8:AM8"/>
    <mergeCell ref="G10:R10"/>
    <mergeCell ref="X10:AK10"/>
    <mergeCell ref="H13:L13"/>
    <mergeCell ref="H14:L14"/>
    <mergeCell ref="H15:L15"/>
    <mergeCell ref="H16:L16"/>
    <mergeCell ref="AF12:AG12"/>
    <mergeCell ref="AH12:AI12"/>
    <mergeCell ref="AJ12:AK12"/>
    <mergeCell ref="O14:P14"/>
    <mergeCell ref="Y13:AC13"/>
    <mergeCell ref="Y14:AC14"/>
    <mergeCell ref="Y15:AC15"/>
    <mergeCell ref="Y16:AC16"/>
    <mergeCell ref="M12:N12"/>
    <mergeCell ref="O12:P12"/>
    <mergeCell ref="Q12:R12"/>
    <mergeCell ref="AD12:AE12"/>
    <mergeCell ref="M13:N13"/>
    <mergeCell ref="O13:P13"/>
    <mergeCell ref="Q13:R13"/>
    <mergeCell ref="M14:N14"/>
    <mergeCell ref="Q14:R14"/>
    <mergeCell ref="M15:N15"/>
    <mergeCell ref="Y17:AC17"/>
    <mergeCell ref="Y18:AC18"/>
    <mergeCell ref="Y19:AC19"/>
    <mergeCell ref="H23:L23"/>
    <mergeCell ref="H24:L24"/>
    <mergeCell ref="H17:L17"/>
    <mergeCell ref="H18:L18"/>
    <mergeCell ref="H19:L19"/>
    <mergeCell ref="H20:L20"/>
    <mergeCell ref="H21:L21"/>
    <mergeCell ref="H22:L22"/>
    <mergeCell ref="Y20:AC20"/>
    <mergeCell ref="Y21:AC21"/>
    <mergeCell ref="Y22:AC22"/>
    <mergeCell ref="Y23:AC23"/>
    <mergeCell ref="Y24:AC24"/>
    <mergeCell ref="M17:N17"/>
    <mergeCell ref="O17:P17"/>
    <mergeCell ref="Q17:R17"/>
    <mergeCell ref="M18:N18"/>
    <mergeCell ref="O18:P18"/>
    <mergeCell ref="Q18:R18"/>
    <mergeCell ref="M23:N23"/>
    <mergeCell ref="O23:P23"/>
    <mergeCell ref="H29:L29"/>
    <mergeCell ref="H30:L30"/>
    <mergeCell ref="H31:L31"/>
    <mergeCell ref="H25:L25"/>
    <mergeCell ref="H26:L26"/>
    <mergeCell ref="H27:L27"/>
    <mergeCell ref="H28:L28"/>
    <mergeCell ref="Y35:AC35"/>
    <mergeCell ref="Q25:R25"/>
    <mergeCell ref="M26:N26"/>
    <mergeCell ref="O26:P26"/>
    <mergeCell ref="Q26:R26"/>
    <mergeCell ref="M31:N31"/>
    <mergeCell ref="O31:P31"/>
    <mergeCell ref="Q31:R31"/>
    <mergeCell ref="M29:N29"/>
    <mergeCell ref="O29:P29"/>
    <mergeCell ref="Q29:R29"/>
    <mergeCell ref="M30:N30"/>
    <mergeCell ref="O30:P30"/>
    <mergeCell ref="Q30:R30"/>
    <mergeCell ref="M27:N27"/>
    <mergeCell ref="O27:P27"/>
    <mergeCell ref="Q27:R27"/>
    <mergeCell ref="Y50:AC50"/>
    <mergeCell ref="Y44:AC44"/>
    <mergeCell ref="Y45:AC45"/>
    <mergeCell ref="Y46:AC46"/>
    <mergeCell ref="Y47:AC47"/>
    <mergeCell ref="Y48:AC48"/>
    <mergeCell ref="Y49:AC49"/>
    <mergeCell ref="Y38:AC38"/>
    <mergeCell ref="Y39:AC39"/>
    <mergeCell ref="Y40:AC40"/>
    <mergeCell ref="Y41:AC41"/>
    <mergeCell ref="Y42:AC42"/>
    <mergeCell ref="Y43:AC43"/>
    <mergeCell ref="M20:N20"/>
    <mergeCell ref="O20:P20"/>
    <mergeCell ref="Q20:R20"/>
    <mergeCell ref="M25:N25"/>
    <mergeCell ref="O25:P25"/>
    <mergeCell ref="AD21:AE21"/>
    <mergeCell ref="Y36:AC36"/>
    <mergeCell ref="Y37:AC37"/>
    <mergeCell ref="Y26:AC26"/>
    <mergeCell ref="Y27:AC27"/>
    <mergeCell ref="Y28:AC28"/>
    <mergeCell ref="Y29:AC29"/>
    <mergeCell ref="Y30:AC30"/>
    <mergeCell ref="Y31:AC31"/>
    <mergeCell ref="Y32:AC32"/>
    <mergeCell ref="Y33:AC33"/>
    <mergeCell ref="Y34:AC34"/>
    <mergeCell ref="Q23:R23"/>
    <mergeCell ref="M24:N24"/>
    <mergeCell ref="O24:P24"/>
    <mergeCell ref="Q24:R24"/>
    <mergeCell ref="Y25:AC25"/>
    <mergeCell ref="AH25:AI25"/>
    <mergeCell ref="AD13:AE13"/>
    <mergeCell ref="AF13:AG13"/>
    <mergeCell ref="AD29:AE29"/>
    <mergeCell ref="AF29:AG29"/>
    <mergeCell ref="O15:P15"/>
    <mergeCell ref="Q15:R15"/>
    <mergeCell ref="M16:N16"/>
    <mergeCell ref="O16:P16"/>
    <mergeCell ref="Q16:R16"/>
    <mergeCell ref="M21:N21"/>
    <mergeCell ref="O21:P21"/>
    <mergeCell ref="Q21:R21"/>
    <mergeCell ref="M22:N22"/>
    <mergeCell ref="O22:P22"/>
    <mergeCell ref="Q22:R22"/>
    <mergeCell ref="M19:N19"/>
    <mergeCell ref="O19:P19"/>
    <mergeCell ref="Q19:R19"/>
    <mergeCell ref="M28:N28"/>
    <mergeCell ref="O28:P28"/>
    <mergeCell ref="Q28:R28"/>
    <mergeCell ref="AJ13:AK13"/>
    <mergeCell ref="AD14:AE14"/>
    <mergeCell ref="AF14:AG14"/>
    <mergeCell ref="AH14:AI14"/>
    <mergeCell ref="AJ14:AK14"/>
    <mergeCell ref="AD15:AE15"/>
    <mergeCell ref="AF15:AG15"/>
    <mergeCell ref="AH15:AI15"/>
    <mergeCell ref="AJ15:AK15"/>
    <mergeCell ref="AH13:AI13"/>
    <mergeCell ref="AJ16:AK16"/>
    <mergeCell ref="AD17:AE17"/>
    <mergeCell ref="AF17:AG17"/>
    <mergeCell ref="AH17:AI17"/>
    <mergeCell ref="AJ17:AK17"/>
    <mergeCell ref="AD18:AE18"/>
    <mergeCell ref="AF18:AG18"/>
    <mergeCell ref="AH18:AI18"/>
    <mergeCell ref="AJ18:AK18"/>
    <mergeCell ref="AD16:AE16"/>
    <mergeCell ref="AF16:AG16"/>
    <mergeCell ref="AH16:AI16"/>
    <mergeCell ref="AJ21:AK21"/>
    <mergeCell ref="AD22:AE22"/>
    <mergeCell ref="AF22:AG22"/>
    <mergeCell ref="AH22:AI22"/>
    <mergeCell ref="AJ22:AK22"/>
    <mergeCell ref="AF19:AG19"/>
    <mergeCell ref="AH19:AI19"/>
    <mergeCell ref="AJ19:AK19"/>
    <mergeCell ref="AD20:AE20"/>
    <mergeCell ref="AF20:AG20"/>
    <mergeCell ref="AH20:AI20"/>
    <mergeCell ref="AJ20:AK20"/>
    <mergeCell ref="AD19:AE19"/>
    <mergeCell ref="AF21:AG21"/>
    <mergeCell ref="AH21:AI21"/>
    <mergeCell ref="AJ25:AK25"/>
    <mergeCell ref="AD26:AE26"/>
    <mergeCell ref="AF26:AG26"/>
    <mergeCell ref="AH26:AI26"/>
    <mergeCell ref="AJ26:AK26"/>
    <mergeCell ref="AD23:AE23"/>
    <mergeCell ref="AF23:AG23"/>
    <mergeCell ref="AH23:AI23"/>
    <mergeCell ref="AJ23:AK23"/>
    <mergeCell ref="AD24:AE24"/>
    <mergeCell ref="AF24:AG24"/>
    <mergeCell ref="AH24:AI24"/>
    <mergeCell ref="AJ24:AK24"/>
    <mergeCell ref="AD25:AE25"/>
    <mergeCell ref="AF25:AG25"/>
    <mergeCell ref="AH29:AI29"/>
    <mergeCell ref="AJ29:AK29"/>
    <mergeCell ref="AD30:AE30"/>
    <mergeCell ref="AF30:AG30"/>
    <mergeCell ref="AH30:AI30"/>
    <mergeCell ref="AJ30:AK30"/>
    <mergeCell ref="AD27:AE27"/>
    <mergeCell ref="AF27:AG27"/>
    <mergeCell ref="AH27:AI27"/>
    <mergeCell ref="AJ27:AK27"/>
    <mergeCell ref="AD28:AE28"/>
    <mergeCell ref="AF28:AG28"/>
    <mergeCell ref="AH28:AI28"/>
    <mergeCell ref="AJ28:AK28"/>
    <mergeCell ref="AJ33:AK33"/>
    <mergeCell ref="AD34:AE34"/>
    <mergeCell ref="AF34:AG34"/>
    <mergeCell ref="AH34:AI34"/>
    <mergeCell ref="AJ34:AK34"/>
    <mergeCell ref="AD31:AE31"/>
    <mergeCell ref="AF31:AG31"/>
    <mergeCell ref="AH31:AI31"/>
    <mergeCell ref="AJ31:AK31"/>
    <mergeCell ref="AD32:AE32"/>
    <mergeCell ref="AF32:AG32"/>
    <mergeCell ref="AH32:AI32"/>
    <mergeCell ref="AJ32:AK32"/>
    <mergeCell ref="AJ37:AK37"/>
    <mergeCell ref="AD38:AE38"/>
    <mergeCell ref="AF38:AG38"/>
    <mergeCell ref="AH38:AI38"/>
    <mergeCell ref="AJ38:AK38"/>
    <mergeCell ref="AD35:AE35"/>
    <mergeCell ref="AF35:AG35"/>
    <mergeCell ref="AH35:AI35"/>
    <mergeCell ref="AJ35:AK35"/>
    <mergeCell ref="AD36:AE36"/>
    <mergeCell ref="AF36:AG36"/>
    <mergeCell ref="AH36:AI36"/>
    <mergeCell ref="AJ36:AK36"/>
    <mergeCell ref="AJ41:AK41"/>
    <mergeCell ref="AD42:AE42"/>
    <mergeCell ref="AF42:AG42"/>
    <mergeCell ref="AH42:AI42"/>
    <mergeCell ref="AJ42:AK42"/>
    <mergeCell ref="AD39:AE39"/>
    <mergeCell ref="AF39:AG39"/>
    <mergeCell ref="AH39:AI39"/>
    <mergeCell ref="AJ39:AK39"/>
    <mergeCell ref="AD40:AE40"/>
    <mergeCell ref="AF40:AG40"/>
    <mergeCell ref="AH40:AI40"/>
    <mergeCell ref="AJ40:AK40"/>
    <mergeCell ref="AJ45:AK45"/>
    <mergeCell ref="AD46:AE46"/>
    <mergeCell ref="AF46:AG46"/>
    <mergeCell ref="AH46:AI46"/>
    <mergeCell ref="AJ46:AK46"/>
    <mergeCell ref="AD43:AE43"/>
    <mergeCell ref="AF43:AG43"/>
    <mergeCell ref="AH43:AI43"/>
    <mergeCell ref="AJ43:AK43"/>
    <mergeCell ref="AD44:AE44"/>
    <mergeCell ref="AF44:AG44"/>
    <mergeCell ref="AH44:AI44"/>
    <mergeCell ref="AJ44:AK44"/>
    <mergeCell ref="AJ49:AK49"/>
    <mergeCell ref="AD50:AE50"/>
    <mergeCell ref="AF50:AG50"/>
    <mergeCell ref="AH50:AI50"/>
    <mergeCell ref="AJ50:AK50"/>
    <mergeCell ref="AD47:AE47"/>
    <mergeCell ref="AF47:AG47"/>
    <mergeCell ref="AH47:AI47"/>
    <mergeCell ref="AJ47:AK47"/>
    <mergeCell ref="AD48:AE48"/>
    <mergeCell ref="AF48:AG48"/>
    <mergeCell ref="AH48:AI48"/>
    <mergeCell ref="AJ48:AK48"/>
    <mergeCell ref="H32:L32"/>
    <mergeCell ref="H33:L33"/>
    <mergeCell ref="H34:L34"/>
    <mergeCell ref="M32:N32"/>
    <mergeCell ref="M33:N33"/>
    <mergeCell ref="M34:N34"/>
    <mergeCell ref="AD49:AE49"/>
    <mergeCell ref="AF49:AG49"/>
    <mergeCell ref="AH49:AI49"/>
    <mergeCell ref="AD45:AE45"/>
    <mergeCell ref="AF45:AG45"/>
    <mergeCell ref="AH45:AI45"/>
    <mergeCell ref="AD41:AE41"/>
    <mergeCell ref="AF41:AG41"/>
    <mergeCell ref="AH41:AI41"/>
    <mergeCell ref="AD37:AE37"/>
    <mergeCell ref="AF37:AG37"/>
    <mergeCell ref="AH37:AI37"/>
    <mergeCell ref="AD33:AE33"/>
    <mergeCell ref="AF33:AG33"/>
    <mergeCell ref="AH33:AI33"/>
    <mergeCell ref="O32:P32"/>
    <mergeCell ref="Q32:R32"/>
    <mergeCell ref="O33:P33"/>
    <mergeCell ref="Q33:R33"/>
    <mergeCell ref="O34:P34"/>
    <mergeCell ref="Q34:R34"/>
    <mergeCell ref="AJ56:AK56"/>
    <mergeCell ref="AJ51:AK51"/>
    <mergeCell ref="AJ52:AK52"/>
    <mergeCell ref="AJ53:AK53"/>
    <mergeCell ref="AJ54:AK54"/>
    <mergeCell ref="AJ55:AK55"/>
    <mergeCell ref="AD51:AE51"/>
    <mergeCell ref="AF51:AG51"/>
    <mergeCell ref="AH51:AI51"/>
    <mergeCell ref="AD52:AE52"/>
    <mergeCell ref="AF52:AG52"/>
    <mergeCell ref="AH52:AI52"/>
    <mergeCell ref="AD53:AE53"/>
    <mergeCell ref="AF53:AG53"/>
    <mergeCell ref="AH53:AI53"/>
    <mergeCell ref="AD54:AE54"/>
    <mergeCell ref="AF54:AG54"/>
    <mergeCell ref="AH54:AI54"/>
    <mergeCell ref="AD55:AE55"/>
    <mergeCell ref="AF55:AG55"/>
    <mergeCell ref="AH55:AI55"/>
    <mergeCell ref="AD56:AE56"/>
    <mergeCell ref="AF56:AG56"/>
    <mergeCell ref="AH56:AI56"/>
    <mergeCell ref="Y51:AC51"/>
    <mergeCell ref="Y52:AC52"/>
    <mergeCell ref="Y53:AC53"/>
    <mergeCell ref="Y54:AC54"/>
    <mergeCell ref="Y55:AC55"/>
    <mergeCell ref="Y56:AC56"/>
  </mergeCells>
  <hyperlinks>
    <hyperlink ref="E8:H8" location="'Main infos'!A11" tooltip="Main infos" display="Main infos" xr:uid="{00000000-0004-0000-0600-000000000000}"/>
    <hyperlink ref="J8:M8" location="Winners!A11" tooltip="Winners" display="Winners" xr:uid="{00000000-0004-0000-0600-000001000000}"/>
    <hyperlink ref="R8:U8" location="'Country part'!A11" tooltip="Country participations" display="Participations" xr:uid="{00000000-0004-0000-0600-000002000000}"/>
    <hyperlink ref="W8:Z8" location="'Country res'!A11" tooltip="Country best results" display="Best results" xr:uid="{00000000-0004-0000-0600-000003000000}"/>
    <hyperlink ref="AE8:AH8" location="'Player part'!A11" tooltip="Player participations" display="Participations" xr:uid="{00000000-0004-0000-0600-000004000000}"/>
    <hyperlink ref="AJ8:AM8" location="'Medal Table'!A13" tooltip="Medal Table" display="Medal table" xr:uid="{00000000-0004-0000-0600-000005000000}"/>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Q6"/>
  <sheetViews>
    <sheetView showGridLines="0" showRowColHeaders="0" tabSelected="1" zoomScale="80" zoomScaleNormal="80" workbookViewId="0">
      <pane ySplit="6" topLeftCell="A7"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3" width="4.6640625" customWidth="1"/>
  </cols>
  <sheetData>
    <row r="1" spans="1:43" ht="4.5" customHeight="1" x14ac:dyDescent="0.25">
      <c r="A1" s="56"/>
      <c r="B1" s="56"/>
      <c r="C1" s="56"/>
      <c r="D1" s="56"/>
      <c r="E1" s="353"/>
      <c r="F1" s="353"/>
      <c r="G1" s="353"/>
      <c r="H1" s="353"/>
      <c r="I1" s="353"/>
      <c r="J1" s="353"/>
      <c r="K1" s="353"/>
      <c r="L1" s="353"/>
      <c r="M1" s="353"/>
      <c r="N1" s="674" t="s">
        <v>570</v>
      </c>
      <c r="O1" s="675"/>
      <c r="P1" s="675"/>
      <c r="Q1" s="675"/>
      <c r="R1" s="675"/>
      <c r="S1" s="675"/>
      <c r="T1" s="675"/>
      <c r="U1" s="675"/>
      <c r="V1" s="675"/>
      <c r="W1" s="675"/>
      <c r="X1" s="675"/>
      <c r="Y1" s="427"/>
      <c r="Z1" s="427"/>
      <c r="AA1" s="353"/>
      <c r="AB1" s="353"/>
      <c r="AC1" s="353"/>
      <c r="AD1" s="353"/>
      <c r="AE1" s="353"/>
      <c r="AF1" s="353"/>
      <c r="AG1" s="353"/>
      <c r="AH1" s="353"/>
      <c r="AI1" s="353"/>
      <c r="AJ1" s="353"/>
      <c r="AK1" s="353"/>
      <c r="AL1" s="353"/>
      <c r="AM1" s="353"/>
      <c r="AN1" s="353"/>
      <c r="AO1" s="353"/>
      <c r="AP1" s="353"/>
      <c r="AQ1" s="429"/>
    </row>
    <row r="2" spans="1:43" ht="42.6" customHeight="1" x14ac:dyDescent="0.25">
      <c r="A2" s="56"/>
      <c r="B2" s="56"/>
      <c r="C2" s="56"/>
      <c r="D2" s="56"/>
      <c r="E2" s="56"/>
      <c r="F2" s="56"/>
      <c r="G2" s="56"/>
      <c r="H2" s="56"/>
      <c r="I2" s="56"/>
      <c r="J2" s="56"/>
      <c r="K2" s="56"/>
      <c r="L2" s="353"/>
      <c r="M2" s="353"/>
      <c r="N2" s="675"/>
      <c r="O2" s="675"/>
      <c r="P2" s="675"/>
      <c r="Q2" s="675"/>
      <c r="R2" s="675"/>
      <c r="S2" s="675"/>
      <c r="T2" s="675"/>
      <c r="U2" s="675"/>
      <c r="V2" s="675"/>
      <c r="W2" s="675"/>
      <c r="X2" s="675"/>
      <c r="Y2" s="427"/>
      <c r="Z2" s="427"/>
      <c r="AA2" s="353"/>
      <c r="AB2" s="353"/>
      <c r="AC2" s="353"/>
      <c r="AD2" s="353"/>
      <c r="AE2" s="353"/>
      <c r="AF2" s="353"/>
      <c r="AG2" s="353"/>
      <c r="AH2" s="353"/>
      <c r="AI2" s="353"/>
      <c r="AJ2" s="353"/>
      <c r="AK2" s="353"/>
      <c r="AL2" s="353"/>
      <c r="AM2" s="353"/>
      <c r="AN2" s="353"/>
      <c r="AO2" s="353"/>
      <c r="AP2" s="353"/>
      <c r="AQ2" s="429"/>
    </row>
    <row r="3" spans="1:43" ht="42.6" customHeight="1" x14ac:dyDescent="0.25">
      <c r="A3" s="56"/>
      <c r="B3" s="56"/>
      <c r="C3" s="56"/>
      <c r="D3" s="56"/>
      <c r="E3" s="56"/>
      <c r="F3" s="56"/>
      <c r="G3" s="56"/>
      <c r="H3" s="56"/>
      <c r="I3" s="56"/>
      <c r="J3" s="56"/>
      <c r="K3" s="56"/>
      <c r="L3" s="353"/>
      <c r="M3" s="353"/>
      <c r="N3" s="675"/>
      <c r="O3" s="675"/>
      <c r="P3" s="675"/>
      <c r="Q3" s="675"/>
      <c r="R3" s="675"/>
      <c r="S3" s="675"/>
      <c r="T3" s="675"/>
      <c r="U3" s="675"/>
      <c r="V3" s="675"/>
      <c r="W3" s="675"/>
      <c r="X3" s="675"/>
      <c r="Y3" s="427"/>
      <c r="Z3" s="427"/>
      <c r="AA3" s="353"/>
      <c r="AB3" s="353"/>
      <c r="AC3" s="353"/>
      <c r="AD3" s="353"/>
      <c r="AE3" s="353"/>
      <c r="AF3" s="353"/>
      <c r="AG3" s="353"/>
      <c r="AH3" s="353"/>
      <c r="AI3" s="353"/>
      <c r="AJ3" s="353"/>
      <c r="AK3" s="353"/>
      <c r="AL3" s="353"/>
      <c r="AM3" s="353"/>
      <c r="AN3" s="353"/>
      <c r="AO3" s="353"/>
      <c r="AP3" s="353"/>
      <c r="AQ3" s="429"/>
    </row>
    <row r="4" spans="1:43" ht="42.6" customHeight="1" x14ac:dyDescent="0.25">
      <c r="A4" s="56"/>
      <c r="B4" s="56"/>
      <c r="C4" s="56"/>
      <c r="D4" s="56"/>
      <c r="E4" s="56"/>
      <c r="F4" s="56"/>
      <c r="G4" s="56"/>
      <c r="H4" s="56"/>
      <c r="I4" s="56"/>
      <c r="J4" s="56"/>
      <c r="K4" s="56"/>
      <c r="L4" s="353"/>
      <c r="M4" s="353"/>
      <c r="N4" s="675"/>
      <c r="O4" s="675"/>
      <c r="P4" s="675"/>
      <c r="Q4" s="675"/>
      <c r="R4" s="675"/>
      <c r="S4" s="675"/>
      <c r="T4" s="675"/>
      <c r="U4" s="675"/>
      <c r="V4" s="675"/>
      <c r="W4" s="675"/>
      <c r="X4" s="675"/>
      <c r="Y4" s="427"/>
      <c r="Z4" s="427"/>
      <c r="AA4" s="353"/>
      <c r="AB4" s="353"/>
      <c r="AC4" s="353"/>
      <c r="AD4" s="353"/>
      <c r="AE4" s="353"/>
      <c r="AF4" s="353"/>
      <c r="AG4" s="353"/>
      <c r="AH4" s="353"/>
      <c r="AI4" s="353"/>
      <c r="AJ4" s="353"/>
      <c r="AK4" s="353"/>
      <c r="AL4" s="353"/>
      <c r="AM4" s="353"/>
      <c r="AN4" s="353"/>
      <c r="AO4" s="353"/>
      <c r="AP4" s="353"/>
      <c r="AQ4" s="429"/>
    </row>
    <row r="5" spans="1:43" ht="13.8" thickBot="1" x14ac:dyDescent="0.3">
      <c r="A5" s="366" t="s">
        <v>631</v>
      </c>
    </row>
    <row r="6" spans="1:43" ht="25.95" customHeight="1" thickBot="1" x14ac:dyDescent="0.3">
      <c r="A6" s="356"/>
      <c r="C6" s="356" t="s">
        <v>525</v>
      </c>
      <c r="G6" s="671" t="s">
        <v>571</v>
      </c>
      <c r="H6" s="672"/>
      <c r="I6" s="672"/>
      <c r="J6" s="672"/>
      <c r="K6" s="672"/>
      <c r="L6" s="672"/>
      <c r="M6" s="672"/>
      <c r="N6" s="672"/>
      <c r="O6" s="673"/>
      <c r="P6" s="361"/>
      <c r="Q6" s="361"/>
      <c r="R6" s="671" t="s">
        <v>572</v>
      </c>
      <c r="S6" s="672"/>
      <c r="T6" s="672"/>
      <c r="U6" s="672"/>
      <c r="V6" s="672"/>
      <c r="W6" s="672"/>
      <c r="X6" s="672"/>
      <c r="Y6" s="672"/>
      <c r="Z6" s="673"/>
    </row>
  </sheetData>
  <sheetProtection algorithmName="SHA-512" hashValue="1M85dNLyz5PYQXw3leY/zwt53aUjLU6oChN0zCmjc38X5RcZpMbl5Qp9zjjsS+nblfZYhtiUE2zJ3d007uBq5A==" saltValue="JVTtK2D3J5YyybmKPlNqqQ==" spinCount="100000" sheet="1" objects="1" scenarios="1"/>
  <mergeCells count="3">
    <mergeCell ref="G6:O6"/>
    <mergeCell ref="R6:Z6"/>
    <mergeCell ref="N1:X4"/>
  </mergeCells>
  <hyperlinks>
    <hyperlink ref="G6:O6" location="'All Time rec'!A7" tooltip="All Time Records" display="ALL TIME RECORDS" xr:uid="{00000000-0004-0000-0700-000000000000}"/>
    <hyperlink ref="R6:Z6" location="'Tournament rec'!A7" tooltip="Tournament records" display="TOURNAMENT RECORDS" xr:uid="{00000000-0004-0000-0700-000001000000}"/>
  </hyperlinks>
  <pageMargins left="0.19685039370078741" right="0.19685039370078741" top="0.19685039370078741" bottom="0.19685039370078741" header="0.31496062992125984" footer="0.31496062992125984"/>
  <pageSetup paperSize="9"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Q43"/>
  <sheetViews>
    <sheetView showGridLines="0" showRowColHeaders="0" tabSelected="1" zoomScale="80" zoomScaleNormal="80" workbookViewId="0">
      <pane ySplit="6" topLeftCell="A7" activePane="bottomLeft" state="frozen"/>
      <selection activeCell="A9" sqref="A9"/>
      <selection pane="bottomLeft" activeCell="A9" sqref="A9"/>
    </sheetView>
  </sheetViews>
  <sheetFormatPr defaultRowHeight="13.2" x14ac:dyDescent="0.25"/>
  <cols>
    <col min="1" max="12" width="4.6640625" customWidth="1"/>
    <col min="13" max="13" width="4.6640625" style="29" customWidth="1"/>
    <col min="14" max="43" width="4.6640625" customWidth="1"/>
  </cols>
  <sheetData>
    <row r="1" spans="1:43" ht="4.5" customHeight="1" x14ac:dyDescent="0.25">
      <c r="A1" s="56"/>
      <c r="B1" s="56"/>
      <c r="C1" s="56"/>
      <c r="D1" s="56"/>
      <c r="E1" s="353"/>
      <c r="F1" s="353"/>
      <c r="G1" s="353"/>
      <c r="H1" s="353"/>
      <c r="I1" s="353"/>
      <c r="J1" s="353"/>
      <c r="K1" s="353"/>
      <c r="L1" s="353"/>
      <c r="M1" s="353"/>
      <c r="N1" s="678" t="s">
        <v>712</v>
      </c>
      <c r="O1" s="537"/>
      <c r="P1" s="537"/>
      <c r="Q1" s="537"/>
      <c r="R1" s="537"/>
      <c r="S1" s="537"/>
      <c r="T1" s="537"/>
      <c r="U1" s="537"/>
      <c r="V1" s="537"/>
      <c r="W1" s="537"/>
      <c r="X1" s="537"/>
      <c r="Y1" s="427"/>
      <c r="Z1" s="427"/>
      <c r="AA1" s="353"/>
      <c r="AB1" s="353"/>
      <c r="AC1" s="353"/>
      <c r="AD1" s="353"/>
      <c r="AE1" s="353"/>
      <c r="AF1" s="353"/>
      <c r="AG1" s="353"/>
      <c r="AH1" s="353"/>
      <c r="AI1" s="353"/>
      <c r="AJ1" s="353"/>
      <c r="AK1" s="353"/>
      <c r="AL1" s="353"/>
      <c r="AM1" s="353"/>
      <c r="AN1" s="353"/>
      <c r="AO1" s="353"/>
      <c r="AP1" s="353"/>
      <c r="AQ1" s="429"/>
    </row>
    <row r="2" spans="1:43" ht="42.6" customHeight="1" x14ac:dyDescent="0.25">
      <c r="A2" s="56"/>
      <c r="B2" s="56"/>
      <c r="C2" s="56"/>
      <c r="D2" s="56"/>
      <c r="E2" s="56"/>
      <c r="F2" s="56"/>
      <c r="G2" s="56"/>
      <c r="H2" s="56"/>
      <c r="I2" s="56"/>
      <c r="J2" s="56"/>
      <c r="K2" s="56"/>
      <c r="L2" s="353"/>
      <c r="M2" s="353"/>
      <c r="N2" s="537"/>
      <c r="O2" s="537"/>
      <c r="P2" s="537"/>
      <c r="Q2" s="537"/>
      <c r="R2" s="537"/>
      <c r="S2" s="537"/>
      <c r="T2" s="537"/>
      <c r="U2" s="537"/>
      <c r="V2" s="537"/>
      <c r="W2" s="537"/>
      <c r="X2" s="537"/>
      <c r="Y2" s="427"/>
      <c r="Z2" s="427"/>
      <c r="AA2" s="353"/>
      <c r="AB2" s="353"/>
      <c r="AC2" s="353"/>
      <c r="AD2" s="353"/>
      <c r="AE2" s="353"/>
      <c r="AF2" s="353"/>
      <c r="AG2" s="353"/>
      <c r="AH2" s="353"/>
      <c r="AI2" s="353"/>
      <c r="AJ2" s="353"/>
      <c r="AK2" s="353"/>
      <c r="AL2" s="353"/>
      <c r="AM2" s="353"/>
      <c r="AN2" s="353"/>
      <c r="AO2" s="353"/>
      <c r="AP2" s="353"/>
      <c r="AQ2" s="429"/>
    </row>
    <row r="3" spans="1:43" ht="42.6" customHeight="1" x14ac:dyDescent="0.25">
      <c r="A3" s="56"/>
      <c r="B3" s="56"/>
      <c r="C3" s="56"/>
      <c r="D3" s="56"/>
      <c r="E3" s="56"/>
      <c r="F3" s="56"/>
      <c r="G3" s="56"/>
      <c r="H3" s="56"/>
      <c r="I3" s="56"/>
      <c r="J3" s="56"/>
      <c r="K3" s="56"/>
      <c r="L3" s="353"/>
      <c r="M3" s="353"/>
      <c r="N3" s="537"/>
      <c r="O3" s="537"/>
      <c r="P3" s="537"/>
      <c r="Q3" s="537"/>
      <c r="R3" s="537"/>
      <c r="S3" s="537"/>
      <c r="T3" s="537"/>
      <c r="U3" s="537"/>
      <c r="V3" s="537"/>
      <c r="W3" s="537"/>
      <c r="X3" s="537"/>
      <c r="Y3" s="427"/>
      <c r="Z3" s="427"/>
      <c r="AA3" s="353"/>
      <c r="AB3" s="353"/>
      <c r="AC3" s="353"/>
      <c r="AD3" s="353"/>
      <c r="AE3" s="353"/>
      <c r="AF3" s="353"/>
      <c r="AG3" s="353"/>
      <c r="AH3" s="353"/>
      <c r="AI3" s="353"/>
      <c r="AJ3" s="353"/>
      <c r="AK3" s="353"/>
      <c r="AL3" s="353"/>
      <c r="AM3" s="353"/>
      <c r="AN3" s="353"/>
      <c r="AO3" s="353"/>
      <c r="AP3" s="353"/>
      <c r="AQ3" s="429"/>
    </row>
    <row r="4" spans="1:43" ht="42.6" customHeight="1" x14ac:dyDescent="0.25">
      <c r="A4" s="56"/>
      <c r="B4" s="56"/>
      <c r="C4" s="56"/>
      <c r="D4" s="56"/>
      <c r="E4" s="56"/>
      <c r="F4" s="56"/>
      <c r="G4" s="56"/>
      <c r="H4" s="56"/>
      <c r="I4" s="56"/>
      <c r="J4" s="56"/>
      <c r="K4" s="56"/>
      <c r="L4" s="353"/>
      <c r="M4" s="353"/>
      <c r="N4" s="537"/>
      <c r="O4" s="537"/>
      <c r="P4" s="537"/>
      <c r="Q4" s="537"/>
      <c r="R4" s="537"/>
      <c r="S4" s="537"/>
      <c r="T4" s="537"/>
      <c r="U4" s="537"/>
      <c r="V4" s="537"/>
      <c r="W4" s="537"/>
      <c r="X4" s="537"/>
      <c r="Y4" s="427"/>
      <c r="Z4" s="427"/>
      <c r="AA4" s="353"/>
      <c r="AB4" s="353"/>
      <c r="AC4" s="353"/>
      <c r="AD4" s="353"/>
      <c r="AE4" s="353"/>
      <c r="AF4" s="353"/>
      <c r="AG4" s="353"/>
      <c r="AH4" s="353"/>
      <c r="AI4" s="353"/>
      <c r="AJ4" s="353"/>
      <c r="AK4" s="353"/>
      <c r="AL4" s="353"/>
      <c r="AM4" s="353"/>
      <c r="AN4" s="353"/>
      <c r="AO4" s="353"/>
      <c r="AP4" s="353"/>
      <c r="AQ4" s="429"/>
    </row>
    <row r="5" spans="1:43" ht="13.8" thickBot="1" x14ac:dyDescent="0.3">
      <c r="A5" s="366" t="s">
        <v>631</v>
      </c>
    </row>
    <row r="6" spans="1:43" ht="25.95" customHeight="1" thickBot="1" x14ac:dyDescent="0.3">
      <c r="A6" s="356"/>
      <c r="C6" s="356" t="s">
        <v>525</v>
      </c>
      <c r="G6" s="531" t="s">
        <v>571</v>
      </c>
      <c r="H6" s="532"/>
      <c r="I6" s="532"/>
      <c r="J6" s="532"/>
      <c r="K6" s="532"/>
      <c r="L6" s="532"/>
      <c r="M6" s="532"/>
      <c r="N6" s="532"/>
      <c r="O6" s="533"/>
      <c r="P6" s="411"/>
      <c r="Q6" s="411"/>
      <c r="R6" s="501" t="s">
        <v>572</v>
      </c>
      <c r="S6" s="502"/>
      <c r="T6" s="502"/>
      <c r="U6" s="502"/>
      <c r="V6" s="502"/>
      <c r="W6" s="502"/>
      <c r="X6" s="502"/>
      <c r="Y6" s="502"/>
      <c r="Z6" s="503"/>
      <c r="AA6" s="50"/>
      <c r="AB6" s="50"/>
    </row>
    <row r="7" spans="1:43" ht="15" customHeight="1" thickBot="1" x14ac:dyDescent="0.3">
      <c r="A7" s="50"/>
    </row>
    <row r="8" spans="1:43" ht="25.95" customHeight="1" thickBot="1" x14ac:dyDescent="0.3">
      <c r="D8" s="686" t="s">
        <v>353</v>
      </c>
      <c r="E8" s="687"/>
      <c r="F8" s="687"/>
      <c r="G8" s="687"/>
      <c r="H8" s="687"/>
      <c r="I8" s="687"/>
      <c r="J8" s="687"/>
      <c r="K8" s="687"/>
      <c r="L8" s="687"/>
      <c r="M8" s="687"/>
      <c r="N8" s="687"/>
      <c r="O8" s="687"/>
      <c r="P8" s="687"/>
      <c r="Q8" s="687"/>
      <c r="R8" s="692"/>
      <c r="S8" s="55"/>
      <c r="T8" s="55"/>
      <c r="U8" s="55"/>
      <c r="V8" s="55"/>
      <c r="W8" s="55"/>
      <c r="X8" s="686" t="s">
        <v>365</v>
      </c>
      <c r="Y8" s="687"/>
      <c r="Z8" s="687"/>
      <c r="AA8" s="687"/>
      <c r="AB8" s="687"/>
      <c r="AC8" s="687"/>
      <c r="AD8" s="687"/>
      <c r="AE8" s="687"/>
    </row>
    <row r="9" spans="1:43" ht="25.95" customHeight="1" thickBot="1" x14ac:dyDescent="0.3">
      <c r="D9" s="410" t="s">
        <v>354</v>
      </c>
      <c r="E9" s="681" t="s">
        <v>80</v>
      </c>
      <c r="F9" s="682"/>
      <c r="G9" s="682"/>
      <c r="H9" s="682"/>
      <c r="I9" s="683"/>
      <c r="J9" s="688" t="s">
        <v>573</v>
      </c>
      <c r="K9" s="689"/>
      <c r="L9" s="681" t="s">
        <v>318</v>
      </c>
      <c r="M9" s="682"/>
      <c r="N9" s="682"/>
      <c r="O9" s="682"/>
      <c r="P9" s="683"/>
      <c r="Q9" s="690">
        <v>2016</v>
      </c>
      <c r="R9" s="691"/>
      <c r="S9" s="55"/>
      <c r="T9" s="55"/>
      <c r="U9" s="55"/>
      <c r="V9" s="55"/>
      <c r="W9" s="55"/>
      <c r="X9" s="410" t="s">
        <v>354</v>
      </c>
      <c r="Y9" s="681" t="s">
        <v>80</v>
      </c>
      <c r="Z9" s="682"/>
      <c r="AA9" s="682"/>
      <c r="AB9" s="682"/>
      <c r="AC9" s="683"/>
      <c r="AD9" s="676">
        <v>345</v>
      </c>
      <c r="AE9" s="677"/>
    </row>
    <row r="10" spans="1:43" ht="25.95" customHeight="1" thickBot="1" x14ac:dyDescent="0.3">
      <c r="D10" s="410" t="s">
        <v>355</v>
      </c>
      <c r="E10" s="681" t="s">
        <v>59</v>
      </c>
      <c r="F10" s="682"/>
      <c r="G10" s="682"/>
      <c r="H10" s="682"/>
      <c r="I10" s="683"/>
      <c r="J10" s="688" t="s">
        <v>574</v>
      </c>
      <c r="K10" s="689"/>
      <c r="L10" s="681" t="s">
        <v>356</v>
      </c>
      <c r="M10" s="682"/>
      <c r="N10" s="682"/>
      <c r="O10" s="682"/>
      <c r="P10" s="683"/>
      <c r="Q10" s="690">
        <v>2009</v>
      </c>
      <c r="R10" s="691"/>
      <c r="S10" s="55"/>
      <c r="T10" s="55"/>
      <c r="U10" s="55"/>
      <c r="V10" s="55"/>
      <c r="W10" s="55"/>
      <c r="X10" s="410" t="s">
        <v>355</v>
      </c>
      <c r="Y10" s="681" t="s">
        <v>37</v>
      </c>
      <c r="Z10" s="682"/>
      <c r="AA10" s="682"/>
      <c r="AB10" s="682"/>
      <c r="AC10" s="683"/>
      <c r="AD10" s="676">
        <v>326</v>
      </c>
      <c r="AE10" s="677"/>
    </row>
    <row r="11" spans="1:43" ht="25.95" customHeight="1" thickBot="1" x14ac:dyDescent="0.3">
      <c r="D11" s="410" t="s">
        <v>355</v>
      </c>
      <c r="E11" s="681" t="s">
        <v>83</v>
      </c>
      <c r="F11" s="682"/>
      <c r="G11" s="682"/>
      <c r="H11" s="682"/>
      <c r="I11" s="683"/>
      <c r="J11" s="688" t="s">
        <v>574</v>
      </c>
      <c r="K11" s="689"/>
      <c r="L11" s="681" t="s">
        <v>357</v>
      </c>
      <c r="M11" s="682"/>
      <c r="N11" s="682"/>
      <c r="O11" s="682"/>
      <c r="P11" s="683"/>
      <c r="Q11" s="690">
        <v>2015</v>
      </c>
      <c r="R11" s="691"/>
      <c r="S11" s="55"/>
      <c r="T11" s="55"/>
      <c r="U11" s="55"/>
      <c r="V11" s="55"/>
      <c r="W11" s="55"/>
      <c r="X11" s="410" t="s">
        <v>366</v>
      </c>
      <c r="Y11" s="681" t="s">
        <v>110</v>
      </c>
      <c r="Z11" s="682"/>
      <c r="AA11" s="682"/>
      <c r="AB11" s="682"/>
      <c r="AC11" s="683"/>
      <c r="AD11" s="676">
        <v>319</v>
      </c>
      <c r="AE11" s="677"/>
    </row>
    <row r="12" spans="1:43" ht="25.95" customHeight="1" thickBot="1" x14ac:dyDescent="0.3">
      <c r="D12" s="410" t="s">
        <v>355</v>
      </c>
      <c r="E12" s="681" t="s">
        <v>61</v>
      </c>
      <c r="F12" s="682"/>
      <c r="G12" s="682"/>
      <c r="H12" s="682"/>
      <c r="I12" s="683"/>
      <c r="J12" s="688" t="s">
        <v>574</v>
      </c>
      <c r="K12" s="689"/>
      <c r="L12" s="681" t="s">
        <v>318</v>
      </c>
      <c r="M12" s="682"/>
      <c r="N12" s="682"/>
      <c r="O12" s="682"/>
      <c r="P12" s="683"/>
      <c r="Q12" s="690">
        <v>2016</v>
      </c>
      <c r="R12" s="691"/>
      <c r="S12" s="55"/>
      <c r="T12" s="55"/>
      <c r="U12" s="55"/>
      <c r="V12" s="55"/>
      <c r="W12" s="55"/>
      <c r="X12" s="410" t="s">
        <v>367</v>
      </c>
      <c r="Y12" s="681" t="s">
        <v>94</v>
      </c>
      <c r="Z12" s="682"/>
      <c r="AA12" s="682"/>
      <c r="AB12" s="682"/>
      <c r="AC12" s="683"/>
      <c r="AD12" s="676">
        <v>304</v>
      </c>
      <c r="AE12" s="677"/>
    </row>
    <row r="13" spans="1:43" ht="25.95" customHeight="1" thickBot="1" x14ac:dyDescent="0.3">
      <c r="D13" s="410" t="s">
        <v>358</v>
      </c>
      <c r="E13" s="681" t="s">
        <v>83</v>
      </c>
      <c r="F13" s="682"/>
      <c r="G13" s="682"/>
      <c r="H13" s="682"/>
      <c r="I13" s="683"/>
      <c r="J13" s="688" t="s">
        <v>575</v>
      </c>
      <c r="K13" s="689"/>
      <c r="L13" s="681" t="s">
        <v>318</v>
      </c>
      <c r="M13" s="682"/>
      <c r="N13" s="682"/>
      <c r="O13" s="682"/>
      <c r="P13" s="683"/>
      <c r="Q13" s="690">
        <v>2019</v>
      </c>
      <c r="R13" s="691"/>
      <c r="S13" s="55"/>
      <c r="T13" s="55"/>
      <c r="U13" s="55"/>
      <c r="V13" s="55"/>
      <c r="W13" s="55"/>
      <c r="X13" s="410" t="s">
        <v>358</v>
      </c>
      <c r="Y13" s="681" t="s">
        <v>132</v>
      </c>
      <c r="Z13" s="682"/>
      <c r="AA13" s="682"/>
      <c r="AB13" s="682"/>
      <c r="AC13" s="683"/>
      <c r="AD13" s="676">
        <v>298</v>
      </c>
      <c r="AE13" s="677"/>
    </row>
    <row r="14" spans="1:43" ht="25.95" customHeight="1" thickBot="1" x14ac:dyDescent="0.3">
      <c r="D14" s="410" t="s">
        <v>358</v>
      </c>
      <c r="E14" s="681" t="s">
        <v>92</v>
      </c>
      <c r="F14" s="682"/>
      <c r="G14" s="682"/>
      <c r="H14" s="682"/>
      <c r="I14" s="683"/>
      <c r="J14" s="688" t="s">
        <v>575</v>
      </c>
      <c r="K14" s="689"/>
      <c r="L14" s="681" t="s">
        <v>356</v>
      </c>
      <c r="M14" s="682"/>
      <c r="N14" s="682"/>
      <c r="O14" s="682"/>
      <c r="P14" s="683"/>
      <c r="Q14" s="690">
        <v>2009</v>
      </c>
      <c r="R14" s="691"/>
      <c r="S14" s="55"/>
      <c r="T14" s="55"/>
      <c r="U14" s="55"/>
      <c r="V14" s="55"/>
      <c r="W14" s="55"/>
      <c r="X14" s="410" t="s">
        <v>368</v>
      </c>
      <c r="Y14" s="681" t="s">
        <v>61</v>
      </c>
      <c r="Z14" s="682"/>
      <c r="AA14" s="682"/>
      <c r="AB14" s="682"/>
      <c r="AC14" s="683"/>
      <c r="AD14" s="676">
        <v>273</v>
      </c>
      <c r="AE14" s="677"/>
    </row>
    <row r="15" spans="1:43" ht="25.95" customHeight="1" thickBot="1" x14ac:dyDescent="0.3">
      <c r="D15" s="410" t="s">
        <v>358</v>
      </c>
      <c r="E15" s="681" t="s">
        <v>80</v>
      </c>
      <c r="F15" s="682"/>
      <c r="G15" s="682"/>
      <c r="H15" s="682"/>
      <c r="I15" s="683"/>
      <c r="J15" s="688" t="s">
        <v>575</v>
      </c>
      <c r="K15" s="689"/>
      <c r="L15" s="681" t="s">
        <v>318</v>
      </c>
      <c r="M15" s="682"/>
      <c r="N15" s="682"/>
      <c r="O15" s="682"/>
      <c r="P15" s="683"/>
      <c r="Q15" s="690">
        <v>2016</v>
      </c>
      <c r="R15" s="691"/>
      <c r="S15" s="55"/>
      <c r="T15" s="55"/>
      <c r="U15" s="55"/>
      <c r="V15" s="55"/>
      <c r="W15" s="55"/>
      <c r="X15" s="410" t="s">
        <v>369</v>
      </c>
      <c r="Y15" s="681" t="s">
        <v>83</v>
      </c>
      <c r="Z15" s="682"/>
      <c r="AA15" s="682"/>
      <c r="AB15" s="682"/>
      <c r="AC15" s="683"/>
      <c r="AD15" s="676">
        <v>244</v>
      </c>
      <c r="AE15" s="677"/>
    </row>
    <row r="16" spans="1:43" ht="25.95" customHeight="1" thickBot="1" x14ac:dyDescent="0.3">
      <c r="D16" s="410" t="s">
        <v>358</v>
      </c>
      <c r="E16" s="681" t="s">
        <v>61</v>
      </c>
      <c r="F16" s="682"/>
      <c r="G16" s="682"/>
      <c r="H16" s="682"/>
      <c r="I16" s="683"/>
      <c r="J16" s="688" t="s">
        <v>575</v>
      </c>
      <c r="K16" s="689"/>
      <c r="L16" s="681" t="s">
        <v>318</v>
      </c>
      <c r="M16" s="682"/>
      <c r="N16" s="682"/>
      <c r="O16" s="682"/>
      <c r="P16" s="683"/>
      <c r="Q16" s="690">
        <v>2016</v>
      </c>
      <c r="R16" s="691"/>
      <c r="S16" s="55"/>
      <c r="T16" s="55"/>
      <c r="U16" s="55"/>
      <c r="V16" s="55"/>
      <c r="W16" s="55"/>
      <c r="X16" s="410" t="s">
        <v>360</v>
      </c>
      <c r="Y16" s="681" t="s">
        <v>91</v>
      </c>
      <c r="Z16" s="682"/>
      <c r="AA16" s="682"/>
      <c r="AB16" s="682"/>
      <c r="AC16" s="683"/>
      <c r="AD16" s="676">
        <v>236</v>
      </c>
      <c r="AE16" s="677"/>
    </row>
    <row r="17" spans="4:31" ht="25.95" customHeight="1" thickBot="1" x14ac:dyDescent="0.3">
      <c r="D17" s="410" t="s">
        <v>360</v>
      </c>
      <c r="E17" s="681" t="s">
        <v>80</v>
      </c>
      <c r="F17" s="682"/>
      <c r="G17" s="682"/>
      <c r="H17" s="682"/>
      <c r="I17" s="683"/>
      <c r="J17" s="688" t="s">
        <v>576</v>
      </c>
      <c r="K17" s="689"/>
      <c r="L17" s="681" t="s">
        <v>84</v>
      </c>
      <c r="M17" s="682"/>
      <c r="N17" s="682"/>
      <c r="O17" s="682"/>
      <c r="P17" s="683"/>
      <c r="Q17" s="690">
        <v>2009</v>
      </c>
      <c r="R17" s="691"/>
      <c r="S17" s="55"/>
      <c r="T17" s="55"/>
      <c r="U17" s="55"/>
      <c r="V17" s="55"/>
      <c r="W17" s="55"/>
      <c r="X17" s="410" t="s">
        <v>370</v>
      </c>
      <c r="Y17" s="681" t="s">
        <v>59</v>
      </c>
      <c r="Z17" s="682"/>
      <c r="AA17" s="682"/>
      <c r="AB17" s="682"/>
      <c r="AC17" s="683"/>
      <c r="AD17" s="676">
        <v>235</v>
      </c>
      <c r="AE17" s="677"/>
    </row>
    <row r="18" spans="4:31" ht="25.95" customHeight="1" thickBot="1" x14ac:dyDescent="0.3">
      <c r="D18" s="410" t="s">
        <v>360</v>
      </c>
      <c r="E18" s="681" t="s">
        <v>361</v>
      </c>
      <c r="F18" s="682"/>
      <c r="G18" s="682"/>
      <c r="H18" s="682"/>
      <c r="I18" s="683"/>
      <c r="J18" s="688" t="s">
        <v>576</v>
      </c>
      <c r="K18" s="689"/>
      <c r="L18" s="681" t="s">
        <v>362</v>
      </c>
      <c r="M18" s="682"/>
      <c r="N18" s="682"/>
      <c r="O18" s="682"/>
      <c r="P18" s="683"/>
      <c r="Q18" s="690">
        <v>2013</v>
      </c>
      <c r="R18" s="691"/>
      <c r="S18" s="55"/>
      <c r="T18" s="55"/>
      <c r="U18" s="55"/>
      <c r="V18" s="55"/>
      <c r="W18" s="55"/>
      <c r="X18" s="410" t="s">
        <v>363</v>
      </c>
      <c r="Y18" s="681" t="s">
        <v>178</v>
      </c>
      <c r="Z18" s="682"/>
      <c r="AA18" s="682"/>
      <c r="AB18" s="682"/>
      <c r="AC18" s="683"/>
      <c r="AD18" s="676">
        <v>235</v>
      </c>
      <c r="AE18" s="677"/>
    </row>
    <row r="19" spans="4:31" ht="25.95" customHeight="1" thickBot="1" x14ac:dyDescent="0.3">
      <c r="D19" s="55"/>
      <c r="E19" s="55"/>
      <c r="F19" s="55"/>
      <c r="G19" s="55"/>
      <c r="H19" s="55"/>
      <c r="I19" s="55"/>
      <c r="J19" s="55"/>
      <c r="K19" s="55"/>
      <c r="L19" s="55"/>
      <c r="M19" s="368"/>
      <c r="N19" s="55"/>
      <c r="O19" s="55"/>
      <c r="P19" s="55"/>
      <c r="Q19" s="55"/>
      <c r="R19" s="55"/>
      <c r="S19" s="55"/>
      <c r="T19" s="55"/>
      <c r="U19" s="55"/>
      <c r="V19" s="55"/>
      <c r="W19" s="55"/>
      <c r="X19" s="55"/>
      <c r="Y19" s="55"/>
      <c r="Z19" s="55"/>
      <c r="AA19" s="55"/>
      <c r="AB19" s="55"/>
      <c r="AC19" s="55"/>
      <c r="AD19" s="55"/>
      <c r="AE19" s="55"/>
    </row>
    <row r="20" spans="4:31" ht="25.95" customHeight="1" thickBot="1" x14ac:dyDescent="0.3">
      <c r="D20" s="686" t="s">
        <v>371</v>
      </c>
      <c r="E20" s="687"/>
      <c r="F20" s="687"/>
      <c r="G20" s="687"/>
      <c r="H20" s="687"/>
      <c r="I20" s="687"/>
      <c r="J20" s="687"/>
      <c r="K20" s="687"/>
      <c r="L20" s="55"/>
      <c r="M20" s="368"/>
      <c r="N20" s="686" t="s">
        <v>577</v>
      </c>
      <c r="O20" s="687"/>
      <c r="P20" s="687"/>
      <c r="Q20" s="687"/>
      <c r="R20" s="687"/>
      <c r="S20" s="687"/>
      <c r="T20" s="687"/>
      <c r="U20" s="687"/>
      <c r="V20" s="55"/>
      <c r="W20" s="55"/>
      <c r="X20" s="686" t="s">
        <v>373</v>
      </c>
      <c r="Y20" s="687"/>
      <c r="Z20" s="687"/>
      <c r="AA20" s="687"/>
      <c r="AB20" s="687"/>
      <c r="AC20" s="687"/>
      <c r="AD20" s="687"/>
      <c r="AE20" s="687"/>
    </row>
    <row r="21" spans="4:31" ht="25.95" customHeight="1" thickBot="1" x14ac:dyDescent="0.3">
      <c r="D21" s="410" t="s">
        <v>354</v>
      </c>
      <c r="E21" s="681" t="s">
        <v>132</v>
      </c>
      <c r="F21" s="682"/>
      <c r="G21" s="682"/>
      <c r="H21" s="682"/>
      <c r="I21" s="683"/>
      <c r="J21" s="676">
        <v>739</v>
      </c>
      <c r="K21" s="677"/>
      <c r="L21" s="55"/>
      <c r="M21" s="368"/>
      <c r="N21" s="410" t="s">
        <v>354</v>
      </c>
      <c r="O21" s="681" t="s">
        <v>82</v>
      </c>
      <c r="P21" s="682"/>
      <c r="Q21" s="682"/>
      <c r="R21" s="682"/>
      <c r="S21" s="683"/>
      <c r="T21" s="679">
        <v>2.7058823529411766</v>
      </c>
      <c r="U21" s="680"/>
      <c r="V21" s="55"/>
      <c r="W21" s="55"/>
      <c r="X21" s="410" t="s">
        <v>354</v>
      </c>
      <c r="Y21" s="681" t="s">
        <v>82</v>
      </c>
      <c r="Z21" s="682"/>
      <c r="AA21" s="682"/>
      <c r="AB21" s="682"/>
      <c r="AC21" s="683"/>
      <c r="AD21" s="684">
        <v>0.88235294117647056</v>
      </c>
      <c r="AE21" s="685"/>
    </row>
    <row r="22" spans="4:31" ht="25.95" customHeight="1" thickBot="1" x14ac:dyDescent="0.3">
      <c r="D22" s="410" t="s">
        <v>355</v>
      </c>
      <c r="E22" s="681" t="s">
        <v>80</v>
      </c>
      <c r="F22" s="682"/>
      <c r="G22" s="682"/>
      <c r="H22" s="682"/>
      <c r="I22" s="683"/>
      <c r="J22" s="676">
        <v>711</v>
      </c>
      <c r="K22" s="677"/>
      <c r="L22" s="55"/>
      <c r="M22" s="368"/>
      <c r="N22" s="410" t="s">
        <v>355</v>
      </c>
      <c r="O22" s="681" t="s">
        <v>132</v>
      </c>
      <c r="P22" s="682"/>
      <c r="Q22" s="682"/>
      <c r="R22" s="682"/>
      <c r="S22" s="683"/>
      <c r="T22" s="679">
        <v>2.4798657718120807</v>
      </c>
      <c r="U22" s="680"/>
      <c r="V22" s="55"/>
      <c r="W22" s="55"/>
      <c r="X22" s="410" t="s">
        <v>355</v>
      </c>
      <c r="Y22" s="681" t="s">
        <v>132</v>
      </c>
      <c r="Z22" s="682"/>
      <c r="AA22" s="682"/>
      <c r="AB22" s="682"/>
      <c r="AC22" s="683"/>
      <c r="AD22" s="684">
        <v>0.78523489932885904</v>
      </c>
      <c r="AE22" s="685"/>
    </row>
    <row r="23" spans="4:31" ht="25.95" customHeight="1" thickBot="1" x14ac:dyDescent="0.3">
      <c r="D23" s="410" t="s">
        <v>366</v>
      </c>
      <c r="E23" s="681" t="s">
        <v>110</v>
      </c>
      <c r="F23" s="682"/>
      <c r="G23" s="682"/>
      <c r="H23" s="682"/>
      <c r="I23" s="683"/>
      <c r="J23" s="676">
        <v>631</v>
      </c>
      <c r="K23" s="677"/>
      <c r="L23" s="55"/>
      <c r="M23" s="368"/>
      <c r="N23" s="410" t="s">
        <v>366</v>
      </c>
      <c r="O23" s="681" t="s">
        <v>59</v>
      </c>
      <c r="P23" s="682"/>
      <c r="Q23" s="682"/>
      <c r="R23" s="682"/>
      <c r="S23" s="683"/>
      <c r="T23" s="679">
        <v>2.2765957446808511</v>
      </c>
      <c r="U23" s="680"/>
      <c r="V23" s="55"/>
      <c r="W23" s="55"/>
      <c r="X23" s="410" t="s">
        <v>366</v>
      </c>
      <c r="Y23" s="681" t="s">
        <v>123</v>
      </c>
      <c r="Z23" s="682"/>
      <c r="AA23" s="682"/>
      <c r="AB23" s="682"/>
      <c r="AC23" s="683"/>
      <c r="AD23" s="684">
        <v>0.72727272727272729</v>
      </c>
      <c r="AE23" s="685"/>
    </row>
    <row r="24" spans="4:31" ht="25.95" customHeight="1" thickBot="1" x14ac:dyDescent="0.3">
      <c r="D24" s="410" t="s">
        <v>367</v>
      </c>
      <c r="E24" s="681" t="s">
        <v>37</v>
      </c>
      <c r="F24" s="682"/>
      <c r="G24" s="682"/>
      <c r="H24" s="682"/>
      <c r="I24" s="683"/>
      <c r="J24" s="676">
        <v>564</v>
      </c>
      <c r="K24" s="677"/>
      <c r="L24" s="55"/>
      <c r="M24" s="368"/>
      <c r="N24" s="410" t="s">
        <v>367</v>
      </c>
      <c r="O24" s="681" t="s">
        <v>123</v>
      </c>
      <c r="P24" s="682"/>
      <c r="Q24" s="682"/>
      <c r="R24" s="682"/>
      <c r="S24" s="683"/>
      <c r="T24" s="679">
        <v>2.25</v>
      </c>
      <c r="U24" s="680"/>
      <c r="V24" s="55"/>
      <c r="W24" s="55"/>
      <c r="X24" s="410" t="s">
        <v>367</v>
      </c>
      <c r="Y24" s="681" t="s">
        <v>59</v>
      </c>
      <c r="Z24" s="682"/>
      <c r="AA24" s="682"/>
      <c r="AB24" s="682"/>
      <c r="AC24" s="683"/>
      <c r="AD24" s="684">
        <v>0.71063829787234045</v>
      </c>
      <c r="AE24" s="685"/>
    </row>
    <row r="25" spans="4:31" ht="25.95" customHeight="1" thickBot="1" x14ac:dyDescent="0.3">
      <c r="D25" s="410" t="s">
        <v>358</v>
      </c>
      <c r="E25" s="681" t="s">
        <v>94</v>
      </c>
      <c r="F25" s="682"/>
      <c r="G25" s="682"/>
      <c r="H25" s="682"/>
      <c r="I25" s="683"/>
      <c r="J25" s="676">
        <v>542</v>
      </c>
      <c r="K25" s="677"/>
      <c r="L25" s="55"/>
      <c r="M25" s="368"/>
      <c r="N25" s="410" t="s">
        <v>358</v>
      </c>
      <c r="O25" s="681" t="s">
        <v>139</v>
      </c>
      <c r="P25" s="682"/>
      <c r="Q25" s="682"/>
      <c r="R25" s="682"/>
      <c r="S25" s="683"/>
      <c r="T25" s="679">
        <v>2.1937500000000001</v>
      </c>
      <c r="U25" s="680"/>
      <c r="V25" s="55"/>
      <c r="W25" s="55"/>
      <c r="X25" s="410" t="s">
        <v>358</v>
      </c>
      <c r="Y25" s="681" t="s">
        <v>163</v>
      </c>
      <c r="Z25" s="682"/>
      <c r="AA25" s="682"/>
      <c r="AB25" s="682"/>
      <c r="AC25" s="683"/>
      <c r="AD25" s="684">
        <v>0.7</v>
      </c>
      <c r="AE25" s="685"/>
    </row>
    <row r="26" spans="4:31" ht="25.95" customHeight="1" thickBot="1" x14ac:dyDescent="0.3">
      <c r="D26" s="410" t="s">
        <v>368</v>
      </c>
      <c r="E26" s="681" t="s">
        <v>59</v>
      </c>
      <c r="F26" s="682"/>
      <c r="G26" s="682"/>
      <c r="H26" s="682"/>
      <c r="I26" s="683"/>
      <c r="J26" s="676">
        <v>535</v>
      </c>
      <c r="K26" s="677"/>
      <c r="L26" s="55"/>
      <c r="M26" s="368"/>
      <c r="N26" s="410" t="s">
        <v>368</v>
      </c>
      <c r="O26" s="681" t="s">
        <v>79</v>
      </c>
      <c r="P26" s="682"/>
      <c r="Q26" s="682"/>
      <c r="R26" s="682"/>
      <c r="S26" s="683"/>
      <c r="T26" s="679">
        <v>2.1833333333333331</v>
      </c>
      <c r="U26" s="680"/>
      <c r="V26" s="55"/>
      <c r="W26" s="55"/>
      <c r="X26" s="410" t="s">
        <v>368</v>
      </c>
      <c r="Y26" s="681" t="s">
        <v>139</v>
      </c>
      <c r="Z26" s="682"/>
      <c r="AA26" s="682"/>
      <c r="AB26" s="682"/>
      <c r="AC26" s="683"/>
      <c r="AD26" s="684">
        <v>0.6875</v>
      </c>
      <c r="AE26" s="685"/>
    </row>
    <row r="27" spans="4:31" ht="25.95" customHeight="1" thickBot="1" x14ac:dyDescent="0.3">
      <c r="D27" s="410" t="s">
        <v>369</v>
      </c>
      <c r="E27" s="681" t="s">
        <v>83</v>
      </c>
      <c r="F27" s="682"/>
      <c r="G27" s="682"/>
      <c r="H27" s="682"/>
      <c r="I27" s="683"/>
      <c r="J27" s="676">
        <v>503</v>
      </c>
      <c r="K27" s="677"/>
      <c r="L27" s="55"/>
      <c r="M27" s="368"/>
      <c r="N27" s="410" t="s">
        <v>369</v>
      </c>
      <c r="O27" s="681" t="s">
        <v>163</v>
      </c>
      <c r="P27" s="682"/>
      <c r="Q27" s="682"/>
      <c r="R27" s="682"/>
      <c r="S27" s="683"/>
      <c r="T27" s="679">
        <v>2.1666666666666665</v>
      </c>
      <c r="U27" s="680"/>
      <c r="V27" s="55"/>
      <c r="W27" s="55"/>
      <c r="X27" s="410" t="s">
        <v>369</v>
      </c>
      <c r="Y27" s="681" t="s">
        <v>79</v>
      </c>
      <c r="Z27" s="682"/>
      <c r="AA27" s="682"/>
      <c r="AB27" s="682"/>
      <c r="AC27" s="683"/>
      <c r="AD27" s="684">
        <v>0.66666666666666663</v>
      </c>
      <c r="AE27" s="685"/>
    </row>
    <row r="28" spans="4:31" ht="25.95" customHeight="1" thickBot="1" x14ac:dyDescent="0.3">
      <c r="D28" s="410" t="s">
        <v>360</v>
      </c>
      <c r="E28" s="681" t="s">
        <v>85</v>
      </c>
      <c r="F28" s="682"/>
      <c r="G28" s="682"/>
      <c r="H28" s="682"/>
      <c r="I28" s="683"/>
      <c r="J28" s="676">
        <v>438</v>
      </c>
      <c r="K28" s="677"/>
      <c r="L28" s="55"/>
      <c r="M28" s="368"/>
      <c r="N28" s="410" t="s">
        <v>360</v>
      </c>
      <c r="O28" s="681" t="s">
        <v>232</v>
      </c>
      <c r="P28" s="682"/>
      <c r="Q28" s="682"/>
      <c r="R28" s="682"/>
      <c r="S28" s="683"/>
      <c r="T28" s="679">
        <v>2.125</v>
      </c>
      <c r="U28" s="680"/>
      <c r="V28" s="55"/>
      <c r="W28" s="55"/>
      <c r="X28" s="410" t="s">
        <v>360</v>
      </c>
      <c r="Y28" s="681" t="s">
        <v>126</v>
      </c>
      <c r="Z28" s="682"/>
      <c r="AA28" s="682"/>
      <c r="AB28" s="682"/>
      <c r="AC28" s="683"/>
      <c r="AD28" s="684">
        <v>0.64880952380952384</v>
      </c>
      <c r="AE28" s="685"/>
    </row>
    <row r="29" spans="4:31" ht="25.95" customHeight="1" thickBot="1" x14ac:dyDescent="0.3">
      <c r="D29" s="410" t="s">
        <v>370</v>
      </c>
      <c r="E29" s="681" t="s">
        <v>156</v>
      </c>
      <c r="F29" s="682"/>
      <c r="G29" s="682"/>
      <c r="H29" s="682"/>
      <c r="I29" s="683"/>
      <c r="J29" s="676">
        <v>401</v>
      </c>
      <c r="K29" s="677"/>
      <c r="L29" s="55"/>
      <c r="M29" s="368"/>
      <c r="N29" s="410" t="s">
        <v>370</v>
      </c>
      <c r="O29" s="681" t="s">
        <v>126</v>
      </c>
      <c r="P29" s="682"/>
      <c r="Q29" s="682"/>
      <c r="R29" s="682"/>
      <c r="S29" s="683"/>
      <c r="T29" s="679">
        <v>2.0833333333333335</v>
      </c>
      <c r="U29" s="680"/>
      <c r="V29" s="55"/>
      <c r="W29" s="55"/>
      <c r="X29" s="410" t="s">
        <v>370</v>
      </c>
      <c r="Y29" s="681" t="s">
        <v>80</v>
      </c>
      <c r="Z29" s="682"/>
      <c r="AA29" s="682"/>
      <c r="AB29" s="682"/>
      <c r="AC29" s="683"/>
      <c r="AD29" s="684">
        <v>0.6463768115942029</v>
      </c>
      <c r="AE29" s="685"/>
    </row>
    <row r="30" spans="4:31" ht="25.95" customHeight="1" thickBot="1" x14ac:dyDescent="0.3">
      <c r="D30" s="410" t="s">
        <v>363</v>
      </c>
      <c r="E30" s="681" t="s">
        <v>61</v>
      </c>
      <c r="F30" s="682"/>
      <c r="G30" s="682"/>
      <c r="H30" s="682"/>
      <c r="I30" s="683"/>
      <c r="J30" s="676">
        <v>394</v>
      </c>
      <c r="K30" s="677"/>
      <c r="L30" s="55"/>
      <c r="M30" s="368"/>
      <c r="N30" s="410" t="s">
        <v>363</v>
      </c>
      <c r="O30" s="681" t="s">
        <v>83</v>
      </c>
      <c r="P30" s="682"/>
      <c r="Q30" s="682"/>
      <c r="R30" s="682"/>
      <c r="S30" s="683"/>
      <c r="T30" s="679">
        <v>2.0614754098360657</v>
      </c>
      <c r="U30" s="680"/>
      <c r="V30" s="55"/>
      <c r="W30" s="55"/>
      <c r="X30" s="410" t="s">
        <v>363</v>
      </c>
      <c r="Y30" s="681" t="s">
        <v>83</v>
      </c>
      <c r="Z30" s="682"/>
      <c r="AA30" s="682"/>
      <c r="AB30" s="682"/>
      <c r="AC30" s="683"/>
      <c r="AD30" s="684">
        <v>0.63934426229508201</v>
      </c>
      <c r="AE30" s="685"/>
    </row>
    <row r="31" spans="4:31" ht="25.95" customHeight="1" thickBot="1" x14ac:dyDescent="0.3">
      <c r="D31" s="55"/>
      <c r="E31" s="55"/>
      <c r="F31" s="55"/>
      <c r="G31" s="55"/>
      <c r="H31" s="55"/>
      <c r="I31" s="55"/>
      <c r="J31" s="55"/>
      <c r="K31" s="55"/>
      <c r="L31" s="55"/>
      <c r="M31" s="368"/>
      <c r="N31" s="55"/>
      <c r="O31" s="55"/>
      <c r="P31" s="55"/>
      <c r="Q31" s="55"/>
      <c r="R31" s="55"/>
      <c r="S31" s="55"/>
      <c r="T31" s="55"/>
      <c r="U31" s="55"/>
      <c r="V31" s="55"/>
      <c r="W31" s="55"/>
      <c r="X31" s="55"/>
      <c r="Y31" s="55"/>
      <c r="Z31" s="55"/>
      <c r="AA31" s="55"/>
      <c r="AB31" s="55"/>
      <c r="AC31" s="55"/>
      <c r="AD31" s="55"/>
      <c r="AE31" s="55"/>
    </row>
    <row r="32" spans="4:31" ht="25.95" customHeight="1" thickBot="1" x14ac:dyDescent="0.3">
      <c r="D32" s="686" t="s">
        <v>374</v>
      </c>
      <c r="E32" s="687"/>
      <c r="F32" s="687"/>
      <c r="G32" s="687"/>
      <c r="H32" s="687"/>
      <c r="I32" s="687"/>
      <c r="J32" s="687"/>
      <c r="K32" s="687"/>
      <c r="L32" s="55"/>
      <c r="M32" s="368"/>
      <c r="N32" s="686" t="s">
        <v>578</v>
      </c>
      <c r="O32" s="687"/>
      <c r="P32" s="687"/>
      <c r="Q32" s="687"/>
      <c r="R32" s="687"/>
      <c r="S32" s="687"/>
      <c r="T32" s="687"/>
      <c r="U32" s="687"/>
      <c r="V32" s="55"/>
      <c r="W32" s="55"/>
      <c r="X32" s="686" t="s">
        <v>376</v>
      </c>
      <c r="Y32" s="687"/>
      <c r="Z32" s="687"/>
      <c r="AA32" s="687"/>
      <c r="AB32" s="687"/>
      <c r="AC32" s="687"/>
      <c r="AD32" s="687"/>
      <c r="AE32" s="687"/>
    </row>
    <row r="33" spans="4:31" ht="25.95" customHeight="1" thickBot="1" x14ac:dyDescent="0.3">
      <c r="D33" s="410" t="s">
        <v>354</v>
      </c>
      <c r="E33" s="681" t="s">
        <v>80</v>
      </c>
      <c r="F33" s="682"/>
      <c r="G33" s="682"/>
      <c r="H33" s="682"/>
      <c r="I33" s="683"/>
      <c r="J33" s="676">
        <v>1174</v>
      </c>
      <c r="K33" s="677"/>
      <c r="L33" s="55"/>
      <c r="M33" s="368"/>
      <c r="N33" s="410" t="s">
        <v>354</v>
      </c>
      <c r="O33" s="681" t="s">
        <v>80</v>
      </c>
      <c r="P33" s="682"/>
      <c r="Q33" s="682"/>
      <c r="R33" s="682"/>
      <c r="S33" s="683"/>
      <c r="T33" s="679">
        <v>3.4028985507246379</v>
      </c>
      <c r="U33" s="680"/>
      <c r="V33" s="55"/>
      <c r="W33" s="55"/>
      <c r="X33" s="410" t="s">
        <v>354</v>
      </c>
      <c r="Y33" s="681" t="s">
        <v>79</v>
      </c>
      <c r="Z33" s="682"/>
      <c r="AA33" s="682"/>
      <c r="AB33" s="682"/>
      <c r="AC33" s="683"/>
      <c r="AD33" s="679">
        <v>0.8666666666666667</v>
      </c>
      <c r="AE33" s="680"/>
    </row>
    <row r="34" spans="4:31" ht="25.95" customHeight="1" thickBot="1" x14ac:dyDescent="0.3">
      <c r="D34" s="410" t="s">
        <v>355</v>
      </c>
      <c r="E34" s="681" t="s">
        <v>132</v>
      </c>
      <c r="F34" s="682"/>
      <c r="G34" s="682"/>
      <c r="H34" s="682"/>
      <c r="I34" s="683"/>
      <c r="J34" s="676">
        <v>943</v>
      </c>
      <c r="K34" s="677"/>
      <c r="L34" s="55"/>
      <c r="M34" s="368"/>
      <c r="N34" s="410" t="s">
        <v>355</v>
      </c>
      <c r="O34" s="681" t="s">
        <v>82</v>
      </c>
      <c r="P34" s="682"/>
      <c r="Q34" s="682"/>
      <c r="R34" s="682"/>
      <c r="S34" s="683"/>
      <c r="T34" s="679">
        <v>3.3823529411764706</v>
      </c>
      <c r="U34" s="680"/>
      <c r="V34" s="55"/>
      <c r="W34" s="55"/>
      <c r="X34" s="410" t="s">
        <v>355</v>
      </c>
      <c r="Y34" s="681" t="s">
        <v>82</v>
      </c>
      <c r="Z34" s="682"/>
      <c r="AA34" s="682"/>
      <c r="AB34" s="682"/>
      <c r="AC34" s="683"/>
      <c r="AD34" s="679">
        <v>0.88235294117647056</v>
      </c>
      <c r="AE34" s="680"/>
    </row>
    <row r="35" spans="4:31" ht="25.95" customHeight="1" thickBot="1" x14ac:dyDescent="0.3">
      <c r="D35" s="410" t="s">
        <v>366</v>
      </c>
      <c r="E35" s="681" t="s">
        <v>110</v>
      </c>
      <c r="F35" s="682"/>
      <c r="G35" s="682"/>
      <c r="H35" s="682"/>
      <c r="I35" s="683"/>
      <c r="J35" s="676">
        <v>921</v>
      </c>
      <c r="K35" s="677"/>
      <c r="L35" s="55"/>
      <c r="M35" s="368"/>
      <c r="N35" s="410" t="s">
        <v>366</v>
      </c>
      <c r="O35" s="681" t="s">
        <v>123</v>
      </c>
      <c r="P35" s="682"/>
      <c r="Q35" s="682"/>
      <c r="R35" s="682"/>
      <c r="S35" s="683"/>
      <c r="T35" s="679">
        <v>3.3409090909090908</v>
      </c>
      <c r="U35" s="680"/>
      <c r="V35" s="55"/>
      <c r="W35" s="55"/>
      <c r="X35" s="410" t="s">
        <v>366</v>
      </c>
      <c r="Y35" s="681" t="s">
        <v>132</v>
      </c>
      <c r="Z35" s="682"/>
      <c r="AA35" s="682"/>
      <c r="AB35" s="682"/>
      <c r="AC35" s="683"/>
      <c r="AD35" s="679">
        <v>0.91610738255033553</v>
      </c>
      <c r="AE35" s="680"/>
    </row>
    <row r="36" spans="4:31" ht="25.95" customHeight="1" thickBot="1" x14ac:dyDescent="0.3">
      <c r="D36" s="410" t="s">
        <v>367</v>
      </c>
      <c r="E36" s="681" t="s">
        <v>59</v>
      </c>
      <c r="F36" s="682"/>
      <c r="G36" s="682"/>
      <c r="H36" s="682"/>
      <c r="I36" s="683"/>
      <c r="J36" s="676">
        <v>765</v>
      </c>
      <c r="K36" s="677"/>
      <c r="L36" s="55"/>
      <c r="M36" s="368"/>
      <c r="N36" s="410" t="s">
        <v>367</v>
      </c>
      <c r="O36" s="681" t="s">
        <v>119</v>
      </c>
      <c r="P36" s="682"/>
      <c r="Q36" s="682"/>
      <c r="R36" s="682"/>
      <c r="S36" s="683"/>
      <c r="T36" s="679">
        <v>3.2732558139534884</v>
      </c>
      <c r="U36" s="680"/>
      <c r="V36" s="55"/>
      <c r="W36" s="55"/>
      <c r="X36" s="410" t="s">
        <v>367</v>
      </c>
      <c r="Y36" s="681" t="s">
        <v>35</v>
      </c>
      <c r="Z36" s="682"/>
      <c r="AA36" s="682"/>
      <c r="AB36" s="682"/>
      <c r="AC36" s="683"/>
      <c r="AD36" s="679">
        <v>0.95</v>
      </c>
      <c r="AE36" s="680"/>
    </row>
    <row r="37" spans="4:31" ht="25.95" customHeight="1" thickBot="1" x14ac:dyDescent="0.3">
      <c r="D37" s="410" t="s">
        <v>358</v>
      </c>
      <c r="E37" s="681" t="s">
        <v>37</v>
      </c>
      <c r="F37" s="682"/>
      <c r="G37" s="682"/>
      <c r="H37" s="682"/>
      <c r="I37" s="683"/>
      <c r="J37" s="676">
        <v>732</v>
      </c>
      <c r="K37" s="677"/>
      <c r="L37" s="55"/>
      <c r="M37" s="368"/>
      <c r="N37" s="410" t="s">
        <v>358</v>
      </c>
      <c r="O37" s="681" t="s">
        <v>59</v>
      </c>
      <c r="P37" s="682"/>
      <c r="Q37" s="682"/>
      <c r="R37" s="682"/>
      <c r="S37" s="683"/>
      <c r="T37" s="679">
        <v>3.2553191489361701</v>
      </c>
      <c r="U37" s="680"/>
      <c r="V37" s="55"/>
      <c r="W37" s="55"/>
      <c r="X37" s="410" t="s">
        <v>358</v>
      </c>
      <c r="Y37" s="681" t="s">
        <v>92</v>
      </c>
      <c r="Z37" s="682"/>
      <c r="AA37" s="682"/>
      <c r="AB37" s="682"/>
      <c r="AC37" s="683"/>
      <c r="AD37" s="679">
        <v>1.0819672131147542</v>
      </c>
      <c r="AE37" s="680"/>
    </row>
    <row r="38" spans="4:31" ht="25.95" customHeight="1" thickBot="1" x14ac:dyDescent="0.3">
      <c r="D38" s="410" t="s">
        <v>368</v>
      </c>
      <c r="E38" s="681" t="s">
        <v>83</v>
      </c>
      <c r="F38" s="682"/>
      <c r="G38" s="682"/>
      <c r="H38" s="682"/>
      <c r="I38" s="683"/>
      <c r="J38" s="676">
        <v>685</v>
      </c>
      <c r="K38" s="677"/>
      <c r="L38" s="55"/>
      <c r="M38" s="368"/>
      <c r="N38" s="410" t="s">
        <v>368</v>
      </c>
      <c r="O38" s="681" t="s">
        <v>132</v>
      </c>
      <c r="P38" s="682"/>
      <c r="Q38" s="682"/>
      <c r="R38" s="682"/>
      <c r="S38" s="683"/>
      <c r="T38" s="679">
        <v>3.1644295302013421</v>
      </c>
      <c r="U38" s="680"/>
      <c r="V38" s="55"/>
      <c r="W38" s="55"/>
      <c r="X38" s="410" t="s">
        <v>368</v>
      </c>
      <c r="Y38" s="681" t="s">
        <v>59</v>
      </c>
      <c r="Z38" s="682"/>
      <c r="AA38" s="682"/>
      <c r="AB38" s="682"/>
      <c r="AC38" s="683"/>
      <c r="AD38" s="679">
        <v>1.1106382978723404</v>
      </c>
      <c r="AE38" s="680"/>
    </row>
    <row r="39" spans="4:31" ht="25.95" customHeight="1" thickBot="1" x14ac:dyDescent="0.3">
      <c r="D39" s="410" t="s">
        <v>369</v>
      </c>
      <c r="E39" s="681" t="s">
        <v>94</v>
      </c>
      <c r="F39" s="682"/>
      <c r="G39" s="682"/>
      <c r="H39" s="682"/>
      <c r="I39" s="683"/>
      <c r="J39" s="676">
        <v>612</v>
      </c>
      <c r="K39" s="677"/>
      <c r="L39" s="55"/>
      <c r="M39" s="368"/>
      <c r="N39" s="410" t="s">
        <v>369</v>
      </c>
      <c r="O39" s="681" t="s">
        <v>139</v>
      </c>
      <c r="P39" s="682"/>
      <c r="Q39" s="682"/>
      <c r="R39" s="682"/>
      <c r="S39" s="683"/>
      <c r="T39" s="679">
        <v>3.1312500000000001</v>
      </c>
      <c r="U39" s="680"/>
      <c r="V39" s="55"/>
      <c r="W39" s="55"/>
      <c r="X39" s="410" t="s">
        <v>369</v>
      </c>
      <c r="Y39" s="681" t="s">
        <v>232</v>
      </c>
      <c r="Z39" s="682"/>
      <c r="AA39" s="682"/>
      <c r="AB39" s="682"/>
      <c r="AC39" s="683"/>
      <c r="AD39" s="679">
        <v>1.125</v>
      </c>
      <c r="AE39" s="680"/>
    </row>
    <row r="40" spans="4:31" ht="25.95" customHeight="1" thickBot="1" x14ac:dyDescent="0.3">
      <c r="D40" s="410" t="s">
        <v>360</v>
      </c>
      <c r="E40" s="681" t="s">
        <v>85</v>
      </c>
      <c r="F40" s="682"/>
      <c r="G40" s="682"/>
      <c r="H40" s="682"/>
      <c r="I40" s="683"/>
      <c r="J40" s="676">
        <v>582</v>
      </c>
      <c r="K40" s="677"/>
      <c r="L40" s="55"/>
      <c r="M40" s="368"/>
      <c r="N40" s="410" t="s">
        <v>360</v>
      </c>
      <c r="O40" s="681" t="s">
        <v>79</v>
      </c>
      <c r="P40" s="682"/>
      <c r="Q40" s="682"/>
      <c r="R40" s="682"/>
      <c r="S40" s="683"/>
      <c r="T40" s="679">
        <v>3.1</v>
      </c>
      <c r="U40" s="680"/>
      <c r="V40" s="55"/>
      <c r="W40" s="55"/>
      <c r="X40" s="410" t="s">
        <v>369</v>
      </c>
      <c r="Y40" s="681" t="s">
        <v>86</v>
      </c>
      <c r="Z40" s="682"/>
      <c r="AA40" s="682"/>
      <c r="AB40" s="682"/>
      <c r="AC40" s="683"/>
      <c r="AD40" s="679">
        <v>1.125</v>
      </c>
      <c r="AE40" s="680"/>
    </row>
    <row r="41" spans="4:31" ht="25.95" customHeight="1" thickBot="1" x14ac:dyDescent="0.3">
      <c r="D41" s="410" t="s">
        <v>370</v>
      </c>
      <c r="E41" s="681" t="s">
        <v>119</v>
      </c>
      <c r="F41" s="682"/>
      <c r="G41" s="682"/>
      <c r="H41" s="682"/>
      <c r="I41" s="683"/>
      <c r="J41" s="676">
        <v>563</v>
      </c>
      <c r="K41" s="677"/>
      <c r="L41" s="55"/>
      <c r="M41" s="368"/>
      <c r="N41" s="410" t="s">
        <v>370</v>
      </c>
      <c r="O41" s="681" t="s">
        <v>253</v>
      </c>
      <c r="P41" s="682"/>
      <c r="Q41" s="682"/>
      <c r="R41" s="682"/>
      <c r="S41" s="683"/>
      <c r="T41" s="679">
        <v>2.9249999999999998</v>
      </c>
      <c r="U41" s="680"/>
      <c r="V41" s="55"/>
      <c r="W41" s="55"/>
      <c r="X41" s="410" t="s">
        <v>370</v>
      </c>
      <c r="Y41" s="681" t="s">
        <v>139</v>
      </c>
      <c r="Z41" s="682"/>
      <c r="AA41" s="682"/>
      <c r="AB41" s="682"/>
      <c r="AC41" s="683"/>
      <c r="AD41" s="679">
        <v>1.2250000000000001</v>
      </c>
      <c r="AE41" s="680"/>
    </row>
    <row r="42" spans="4:31" ht="25.95" customHeight="1" thickBot="1" x14ac:dyDescent="0.3">
      <c r="D42" s="410" t="s">
        <v>363</v>
      </c>
      <c r="E42" s="681" t="s">
        <v>61</v>
      </c>
      <c r="F42" s="682"/>
      <c r="G42" s="682"/>
      <c r="H42" s="682"/>
      <c r="I42" s="683"/>
      <c r="J42" s="676">
        <v>562</v>
      </c>
      <c r="K42" s="677"/>
      <c r="L42" s="55"/>
      <c r="M42" s="368"/>
      <c r="N42" s="410" t="s">
        <v>363</v>
      </c>
      <c r="O42" s="681" t="s">
        <v>110</v>
      </c>
      <c r="P42" s="682"/>
      <c r="Q42" s="682"/>
      <c r="R42" s="682"/>
      <c r="S42" s="683"/>
      <c r="T42" s="679">
        <v>2.8871473354231973</v>
      </c>
      <c r="U42" s="680"/>
      <c r="V42" s="55"/>
      <c r="W42" s="55"/>
      <c r="X42" s="410" t="s">
        <v>363</v>
      </c>
      <c r="Y42" s="681" t="s">
        <v>94</v>
      </c>
      <c r="Z42" s="682"/>
      <c r="AA42" s="682"/>
      <c r="AB42" s="682"/>
      <c r="AC42" s="683"/>
      <c r="AD42" s="679">
        <v>1.25</v>
      </c>
      <c r="AE42" s="680"/>
    </row>
    <row r="43" spans="4:31" ht="25.95" customHeight="1" x14ac:dyDescent="0.25"/>
  </sheetData>
  <sheetProtection algorithmName="SHA-512" hashValue="E8KeIGMt5wLInCXwUg63Dyso6F0oqy8Kl/EStYY5h2H34z4TTYUoNhZozhzmYkOnNi25perxh4oULbVvTKK2Zg==" saltValue="HBc9qDP7FM6lQDKIizHtJg==" spinCount="100000" sheet="1" selectLockedCells="1"/>
  <mergeCells count="191">
    <mergeCell ref="G6:O6"/>
    <mergeCell ref="R6:Z6"/>
    <mergeCell ref="D8:R8"/>
    <mergeCell ref="X8:AE8"/>
    <mergeCell ref="Q9:R9"/>
    <mergeCell ref="E16:I16"/>
    <mergeCell ref="E17:I17"/>
    <mergeCell ref="E18:I18"/>
    <mergeCell ref="L9:P9"/>
    <mergeCell ref="L10:P10"/>
    <mergeCell ref="L11:P11"/>
    <mergeCell ref="L12:P12"/>
    <mergeCell ref="L13:P13"/>
    <mergeCell ref="L14:P14"/>
    <mergeCell ref="L15:P15"/>
    <mergeCell ref="E9:I9"/>
    <mergeCell ref="E10:I10"/>
    <mergeCell ref="E11:I11"/>
    <mergeCell ref="E12:I12"/>
    <mergeCell ref="E13:I13"/>
    <mergeCell ref="E14:I14"/>
    <mergeCell ref="E15:I15"/>
    <mergeCell ref="AD9:AE9"/>
    <mergeCell ref="AD10:AE10"/>
    <mergeCell ref="AD11:AE11"/>
    <mergeCell ref="AD12:AE12"/>
    <mergeCell ref="AD13:AE13"/>
    <mergeCell ref="AD14:AE14"/>
    <mergeCell ref="AD15:AE15"/>
    <mergeCell ref="L16:P16"/>
    <mergeCell ref="L17:P17"/>
    <mergeCell ref="Q16:R16"/>
    <mergeCell ref="Q17:R17"/>
    <mergeCell ref="Q10:R10"/>
    <mergeCell ref="Q11:R11"/>
    <mergeCell ref="Q12:R12"/>
    <mergeCell ref="Q13:R13"/>
    <mergeCell ref="Q14:R14"/>
    <mergeCell ref="Q15:R15"/>
    <mergeCell ref="AD16:AE16"/>
    <mergeCell ref="AD17:AE17"/>
    <mergeCell ref="Y9:AC9"/>
    <mergeCell ref="Y10:AC10"/>
    <mergeCell ref="Y11:AC11"/>
    <mergeCell ref="Y12:AC12"/>
    <mergeCell ref="Y13:AC13"/>
    <mergeCell ref="Y14:AC14"/>
    <mergeCell ref="J16:K16"/>
    <mergeCell ref="J17:K17"/>
    <mergeCell ref="J18:K18"/>
    <mergeCell ref="L18:P18"/>
    <mergeCell ref="J9:K9"/>
    <mergeCell ref="J10:K10"/>
    <mergeCell ref="J11:K11"/>
    <mergeCell ref="J12:K12"/>
    <mergeCell ref="J13:K13"/>
    <mergeCell ref="J14:K14"/>
    <mergeCell ref="J15:K15"/>
    <mergeCell ref="Q18:R18"/>
    <mergeCell ref="Y15:AC15"/>
    <mergeCell ref="Y16:AC16"/>
    <mergeCell ref="Y17:AC17"/>
    <mergeCell ref="Y18:AC18"/>
    <mergeCell ref="O25:S25"/>
    <mergeCell ref="O26:S26"/>
    <mergeCell ref="AD21:AE21"/>
    <mergeCell ref="AD22:AE22"/>
    <mergeCell ref="AD23:AE23"/>
    <mergeCell ref="AD24:AE24"/>
    <mergeCell ref="AD25:AE25"/>
    <mergeCell ref="AD26:AE26"/>
    <mergeCell ref="N20:U20"/>
    <mergeCell ref="X20:AE20"/>
    <mergeCell ref="T25:U25"/>
    <mergeCell ref="T26:U26"/>
    <mergeCell ref="Y21:AC21"/>
    <mergeCell ref="Y22:AC22"/>
    <mergeCell ref="Y23:AC23"/>
    <mergeCell ref="Y24:AC24"/>
    <mergeCell ref="O21:S21"/>
    <mergeCell ref="O22:S22"/>
    <mergeCell ref="O23:S23"/>
    <mergeCell ref="O24:S24"/>
    <mergeCell ref="J21:K21"/>
    <mergeCell ref="J22:K22"/>
    <mergeCell ref="J23:K23"/>
    <mergeCell ref="J24:K24"/>
    <mergeCell ref="T21:U21"/>
    <mergeCell ref="T22:U22"/>
    <mergeCell ref="T23:U23"/>
    <mergeCell ref="T24:U24"/>
    <mergeCell ref="J25:K25"/>
    <mergeCell ref="J26:K26"/>
    <mergeCell ref="E29:I29"/>
    <mergeCell ref="E30:I30"/>
    <mergeCell ref="D20:K20"/>
    <mergeCell ref="E25:I25"/>
    <mergeCell ref="E26:I26"/>
    <mergeCell ref="E27:I27"/>
    <mergeCell ref="E28:I28"/>
    <mergeCell ref="J27:K27"/>
    <mergeCell ref="J28:K28"/>
    <mergeCell ref="J29:K29"/>
    <mergeCell ref="E21:I21"/>
    <mergeCell ref="E22:I22"/>
    <mergeCell ref="E23:I23"/>
    <mergeCell ref="E24:I24"/>
    <mergeCell ref="Y27:AC27"/>
    <mergeCell ref="Y28:AC28"/>
    <mergeCell ref="Y29:AC29"/>
    <mergeCell ref="Y25:AC25"/>
    <mergeCell ref="Y26:AC26"/>
    <mergeCell ref="AD29:AE29"/>
    <mergeCell ref="AD30:AE30"/>
    <mergeCell ref="E33:I33"/>
    <mergeCell ref="E34:I34"/>
    <mergeCell ref="T27:U27"/>
    <mergeCell ref="T28:U28"/>
    <mergeCell ref="T29:U29"/>
    <mergeCell ref="T30:U30"/>
    <mergeCell ref="J30:K30"/>
    <mergeCell ref="Y30:AC30"/>
    <mergeCell ref="O27:S27"/>
    <mergeCell ref="O28:S28"/>
    <mergeCell ref="O29:S29"/>
    <mergeCell ref="O30:S30"/>
    <mergeCell ref="D32:K32"/>
    <mergeCell ref="N32:U32"/>
    <mergeCell ref="X32:AE32"/>
    <mergeCell ref="Y33:AC33"/>
    <mergeCell ref="Y34:AC34"/>
    <mergeCell ref="AD27:AE27"/>
    <mergeCell ref="AD28:AE28"/>
    <mergeCell ref="E41:I41"/>
    <mergeCell ref="E42:I42"/>
    <mergeCell ref="O33:S33"/>
    <mergeCell ref="O34:S34"/>
    <mergeCell ref="O35:S35"/>
    <mergeCell ref="O36:S36"/>
    <mergeCell ref="O37:S37"/>
    <mergeCell ref="O38:S38"/>
    <mergeCell ref="O39:S39"/>
    <mergeCell ref="O40:S40"/>
    <mergeCell ref="E35:I35"/>
    <mergeCell ref="E36:I36"/>
    <mergeCell ref="E37:I37"/>
    <mergeCell ref="E38:I38"/>
    <mergeCell ref="E39:I39"/>
    <mergeCell ref="E40:I40"/>
    <mergeCell ref="O42:S42"/>
    <mergeCell ref="O41:S41"/>
    <mergeCell ref="J41:K41"/>
    <mergeCell ref="J42:K42"/>
    <mergeCell ref="Y37:AC37"/>
    <mergeCell ref="Y38:AC38"/>
    <mergeCell ref="Y35:AC35"/>
    <mergeCell ref="Y36:AC36"/>
    <mergeCell ref="Y39:AC39"/>
    <mergeCell ref="Y40:AC40"/>
    <mergeCell ref="T33:U33"/>
    <mergeCell ref="T34:U34"/>
    <mergeCell ref="T35:U35"/>
    <mergeCell ref="T36:U36"/>
    <mergeCell ref="T37:U37"/>
    <mergeCell ref="T38:U38"/>
    <mergeCell ref="T39:U39"/>
    <mergeCell ref="T40:U40"/>
    <mergeCell ref="AD18:AE18"/>
    <mergeCell ref="N1:X4"/>
    <mergeCell ref="AD41:AE41"/>
    <mergeCell ref="AD42:AE42"/>
    <mergeCell ref="J33:K33"/>
    <mergeCell ref="J34:K34"/>
    <mergeCell ref="J35:K35"/>
    <mergeCell ref="J36:K36"/>
    <mergeCell ref="J37:K37"/>
    <mergeCell ref="J38:K38"/>
    <mergeCell ref="J39:K39"/>
    <mergeCell ref="J40:K40"/>
    <mergeCell ref="T41:U41"/>
    <mergeCell ref="T42:U42"/>
    <mergeCell ref="AD33:AE33"/>
    <mergeCell ref="AD34:AE34"/>
    <mergeCell ref="AD35:AE35"/>
    <mergeCell ref="AD36:AE36"/>
    <mergeCell ref="AD37:AE37"/>
    <mergeCell ref="AD38:AE38"/>
    <mergeCell ref="AD39:AE39"/>
    <mergeCell ref="AD40:AE40"/>
    <mergeCell ref="Y41:AC41"/>
    <mergeCell ref="Y42:AC42"/>
  </mergeCells>
  <hyperlinks>
    <hyperlink ref="G6:O6" location="'All Time rec'!A7" tooltip="All Time Records" display="ALL TIME RECORDS" xr:uid="{00000000-0004-0000-0800-000000000000}"/>
    <hyperlink ref="R6:Z6" location="'Tournament rec'!A7" tooltip="Tournament records" display="TOURNAMENT RECORDS" xr:uid="{00000000-0004-0000-0800-000001000000}"/>
  </hyperlinks>
  <pageMargins left="0.19685039370078741" right="0.19685039370078741" top="0.19685039370078741" bottom="0.19685039370078741" header="0.31496062992125984" footer="0.31496062992125984"/>
  <pageSetup paperSize="9" scale="7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38</vt:i4>
      </vt:variant>
    </vt:vector>
  </HeadingPairs>
  <TitlesOfParts>
    <vt:vector size="38" baseType="lpstr">
      <vt:lpstr>Overview</vt:lpstr>
      <vt:lpstr>Main infos</vt:lpstr>
      <vt:lpstr>Winners</vt:lpstr>
      <vt:lpstr>Country part</vt:lpstr>
      <vt:lpstr>Country res</vt:lpstr>
      <vt:lpstr>Player part</vt:lpstr>
      <vt:lpstr>Medal Table</vt:lpstr>
      <vt:lpstr>Records</vt:lpstr>
      <vt:lpstr>All Time rec</vt:lpstr>
      <vt:lpstr>Tournament rec</vt:lpstr>
      <vt:lpstr>All Time</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Tables</vt:lpstr>
      <vt:lpstr>Top 8 finish-Medal table</vt:lpstr>
      <vt:lpstr>Player stats</vt:lpstr>
      <vt:lpstr>Overview_</vt:lpstr>
      <vt:lpstr>per country</vt:lpstr>
      <vt:lpstr>Participations</vt:lpstr>
      <vt:lpstr>All Time records</vt:lpstr>
      <vt:lpstr>Munka5</vt:lpstr>
      <vt:lpstr>stats</vt:lpstr>
    </vt:vector>
  </TitlesOfParts>
  <Company>Hauni Maschinenbau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Hauck Zoltán</dc:creator>
  <cp:lastModifiedBy>Hauck, Zoltán</cp:lastModifiedBy>
  <cp:lastPrinted>2017-08-24T11:05:14Z</cp:lastPrinted>
  <dcterms:created xsi:type="dcterms:W3CDTF">2016-08-26T06:07:38Z</dcterms:created>
  <dcterms:modified xsi:type="dcterms:W3CDTF">2021-08-05T13:01:45Z</dcterms:modified>
</cp:coreProperties>
</file>